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UFSC\PPGEA 2024\Python_for_env\ENS410064\Projeto\Dados\Origem\"/>
    </mc:Choice>
  </mc:AlternateContent>
  <xr:revisionPtr revIDLastSave="0" documentId="8_{17FCA88E-5F70-4B19-9C82-253C3372DA44}" xr6:coauthVersionLast="47" xr6:coauthVersionMax="47" xr10:uidLastSave="{00000000-0000-0000-0000-000000000000}"/>
  <bookViews>
    <workbookView xWindow="-120" yWindow="-120" windowWidth="20640" windowHeight="11040" xr2:uid="{B0E9923C-0601-4AB0-88CD-E52100AB7328}"/>
  </bookViews>
  <sheets>
    <sheet name="2023_12" sheetId="1" r:id="rId1"/>
    <sheet name="2023_11" sheetId="2" r:id="rId2"/>
    <sheet name="2023_10" sheetId="3" r:id="rId3"/>
    <sheet name="2023_09" sheetId="4" r:id="rId4"/>
    <sheet name="2023_08" sheetId="5" r:id="rId5"/>
    <sheet name="2023_07" sheetId="6" r:id="rId6"/>
    <sheet name="2023_06" sheetId="7" r:id="rId7"/>
    <sheet name="2023_05" sheetId="8" r:id="rId8"/>
    <sheet name="2023_04" sheetId="9" r:id="rId9"/>
    <sheet name="2023_03" sheetId="10" r:id="rId10"/>
    <sheet name="2023_02" sheetId="11" r:id="rId11"/>
    <sheet name="2023_01" sheetId="12" r:id="rId12"/>
  </sheets>
  <externalReferences>
    <externalReference r:id="rId13"/>
    <externalReference r:id="rId14"/>
  </externalReferences>
  <definedNames>
    <definedName name="_xlnm._FilterDatabase" localSheetId="11" hidden="1">'2023_01'!$A$1:$AD$1</definedName>
    <definedName name="_xlnm._FilterDatabase" localSheetId="9" hidden="1">'2023_03'!$A$1:$AD$1</definedName>
    <definedName name="_xlnm._FilterDatabase" localSheetId="8" hidden="1">'2023_04'!$A$1:$AD$1</definedName>
    <definedName name="_xlnm._FilterDatabase" localSheetId="7" hidden="1">'2023_05'!$A$1:$AD$1</definedName>
    <definedName name="_xlnm._FilterDatabase" localSheetId="6" hidden="1">'2023_06'!$A$1:$AD$1</definedName>
    <definedName name="_xlnm._FilterDatabase" localSheetId="5" hidden="1">'2023_07'!$A$1:$AD$1</definedName>
    <definedName name="_xlnm._FilterDatabase" localSheetId="4" hidden="1">'2023_08'!$A$1:$AD$1</definedName>
    <definedName name="_xlnm._FilterDatabase" localSheetId="3" hidden="1">'2023_09'!$A$1:$AD$1</definedName>
    <definedName name="_xlnm._FilterDatabase" localSheetId="2" hidden="1">'2023_10'!$A$1:$AD$1</definedName>
    <definedName name="_xlnm._FilterDatabase" localSheetId="1" hidden="1">'2023_11'!$A$1:$AD$1</definedName>
    <definedName name="_xlnm._FilterDatabase" localSheetId="0" hidden="1">'2023_12'!$A$1:$AD$1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4" i="12" l="1"/>
  <c r="AA84" i="12"/>
  <c r="Z84" i="12"/>
  <c r="Y84" i="12"/>
  <c r="X84" i="12"/>
  <c r="W84" i="12"/>
  <c r="AC84" i="12" s="1"/>
  <c r="V84" i="12"/>
  <c r="U84" i="12"/>
  <c r="T84" i="12"/>
  <c r="R84" i="12"/>
  <c r="S84" i="12" s="1"/>
  <c r="Q84" i="12"/>
  <c r="P84" i="12"/>
  <c r="O84" i="12"/>
  <c r="N84" i="12"/>
  <c r="M84" i="12"/>
  <c r="L84" i="12"/>
  <c r="K84" i="12"/>
  <c r="J84" i="12"/>
  <c r="I84" i="12"/>
  <c r="G84" i="12"/>
  <c r="E84" i="12"/>
  <c r="B84" i="12"/>
  <c r="A84" i="12"/>
  <c r="AB83" i="12"/>
  <c r="AA83" i="12"/>
  <c r="Z83" i="12"/>
  <c r="Y83" i="12"/>
  <c r="X83" i="12"/>
  <c r="W83" i="12"/>
  <c r="AC83" i="12" s="1"/>
  <c r="V83" i="12"/>
  <c r="U83" i="12"/>
  <c r="T83" i="12"/>
  <c r="R83" i="12"/>
  <c r="S83" i="12" s="1"/>
  <c r="Q83" i="12"/>
  <c r="P83" i="12"/>
  <c r="O83" i="12"/>
  <c r="N83" i="12"/>
  <c r="M83" i="12"/>
  <c r="L83" i="12"/>
  <c r="K83" i="12"/>
  <c r="J83" i="12"/>
  <c r="I83" i="12"/>
  <c r="G83" i="12"/>
  <c r="E83" i="12"/>
  <c r="B83" i="12"/>
  <c r="A83" i="12"/>
  <c r="AB82" i="12"/>
  <c r="AA82" i="12"/>
  <c r="Z82" i="12"/>
  <c r="Y82" i="12"/>
  <c r="X82" i="12"/>
  <c r="W82" i="12"/>
  <c r="AC82" i="12" s="1"/>
  <c r="AD82" i="12" s="1"/>
  <c r="V82" i="12"/>
  <c r="U82" i="12"/>
  <c r="T82" i="12"/>
  <c r="R82" i="12"/>
  <c r="S82" i="12" s="1"/>
  <c r="Q82" i="12"/>
  <c r="P82" i="12"/>
  <c r="O82" i="12"/>
  <c r="N82" i="12"/>
  <c r="M82" i="12"/>
  <c r="L82" i="12"/>
  <c r="K82" i="12"/>
  <c r="J82" i="12"/>
  <c r="I82" i="12"/>
  <c r="G82" i="12"/>
  <c r="E82" i="12"/>
  <c r="B82" i="12"/>
  <c r="A82" i="12"/>
  <c r="AB81" i="12"/>
  <c r="AD81" i="12" s="1"/>
  <c r="AA81" i="12"/>
  <c r="Z81" i="12"/>
  <c r="Y81" i="12"/>
  <c r="X81" i="12"/>
  <c r="W81" i="12"/>
  <c r="AC81" i="12" s="1"/>
  <c r="V81" i="12"/>
  <c r="U81" i="12"/>
  <c r="T81" i="12"/>
  <c r="R81" i="12"/>
  <c r="S81" i="12" s="1"/>
  <c r="Q81" i="12"/>
  <c r="P81" i="12"/>
  <c r="O81" i="12"/>
  <c r="N81" i="12"/>
  <c r="M81" i="12"/>
  <c r="L81" i="12"/>
  <c r="K81" i="12"/>
  <c r="J81" i="12"/>
  <c r="I81" i="12"/>
  <c r="G81" i="12"/>
  <c r="E81" i="12"/>
  <c r="B81" i="12"/>
  <c r="A81" i="12"/>
  <c r="AB80" i="12"/>
  <c r="AA80" i="12"/>
  <c r="Z80" i="12"/>
  <c r="Y80" i="12"/>
  <c r="X80" i="12"/>
  <c r="W80" i="12"/>
  <c r="AC80" i="12" s="1"/>
  <c r="V80" i="12"/>
  <c r="U80" i="12"/>
  <c r="T80" i="12"/>
  <c r="R80" i="12"/>
  <c r="S80" i="12" s="1"/>
  <c r="Q80" i="12"/>
  <c r="P80" i="12"/>
  <c r="O80" i="12"/>
  <c r="N80" i="12"/>
  <c r="M80" i="12"/>
  <c r="L80" i="12"/>
  <c r="K80" i="12"/>
  <c r="J80" i="12"/>
  <c r="I80" i="12"/>
  <c r="G80" i="12"/>
  <c r="E80" i="12"/>
  <c r="B80" i="12"/>
  <c r="A80" i="12"/>
  <c r="AB79" i="12"/>
  <c r="AA79" i="12"/>
  <c r="Z79" i="12"/>
  <c r="Y79" i="12"/>
  <c r="X79" i="12"/>
  <c r="W79" i="12"/>
  <c r="AC79" i="12" s="1"/>
  <c r="AD79" i="12" s="1"/>
  <c r="V79" i="12"/>
  <c r="U79" i="12"/>
  <c r="T79" i="12"/>
  <c r="R79" i="12"/>
  <c r="S79" i="12" s="1"/>
  <c r="Q79" i="12"/>
  <c r="P79" i="12"/>
  <c r="O79" i="12"/>
  <c r="N79" i="12"/>
  <c r="M79" i="12"/>
  <c r="L79" i="12"/>
  <c r="K79" i="12"/>
  <c r="I79" i="12"/>
  <c r="G79" i="12"/>
  <c r="E79" i="12"/>
  <c r="B79" i="12"/>
  <c r="A79" i="12"/>
  <c r="AB78" i="12"/>
  <c r="AD78" i="12" s="1"/>
  <c r="AA78" i="12"/>
  <c r="Z78" i="12"/>
  <c r="Y78" i="12"/>
  <c r="X78" i="12"/>
  <c r="W78" i="12"/>
  <c r="AC78" i="12" s="1"/>
  <c r="V78" i="12"/>
  <c r="U78" i="12"/>
  <c r="T78" i="12"/>
  <c r="S78" i="12"/>
  <c r="R78" i="12"/>
  <c r="Q78" i="12"/>
  <c r="P78" i="12"/>
  <c r="O78" i="12"/>
  <c r="N78" i="12"/>
  <c r="M78" i="12"/>
  <c r="L78" i="12"/>
  <c r="K78" i="12"/>
  <c r="I78" i="12"/>
  <c r="G78" i="12"/>
  <c r="E78" i="12"/>
  <c r="B78" i="12"/>
  <c r="A78" i="12"/>
  <c r="AB77" i="12"/>
  <c r="AA77" i="12"/>
  <c r="Z77" i="12"/>
  <c r="Y77" i="12"/>
  <c r="X77" i="12"/>
  <c r="W77" i="12"/>
  <c r="AC77" i="12" s="1"/>
  <c r="V77" i="12"/>
  <c r="U77" i="12"/>
  <c r="T77" i="12"/>
  <c r="R77" i="12"/>
  <c r="S77" i="12" s="1"/>
  <c r="Q77" i="12"/>
  <c r="P77" i="12"/>
  <c r="O77" i="12"/>
  <c r="N77" i="12"/>
  <c r="M77" i="12"/>
  <c r="L77" i="12"/>
  <c r="K77" i="12"/>
  <c r="I77" i="12"/>
  <c r="G77" i="12"/>
  <c r="E77" i="12"/>
  <c r="B77" i="12"/>
  <c r="A77" i="12"/>
  <c r="AB76" i="12"/>
  <c r="AA76" i="12"/>
  <c r="Z76" i="12"/>
  <c r="Y76" i="12"/>
  <c r="AC76" i="12" s="1"/>
  <c r="X76" i="12"/>
  <c r="W76" i="12"/>
  <c r="V76" i="12"/>
  <c r="U76" i="12"/>
  <c r="T76" i="12"/>
  <c r="R76" i="12"/>
  <c r="Q76" i="12"/>
  <c r="S76" i="12" s="1"/>
  <c r="P76" i="12"/>
  <c r="O76" i="12"/>
  <c r="N76" i="12"/>
  <c r="M76" i="12"/>
  <c r="L76" i="12"/>
  <c r="K76" i="12"/>
  <c r="I76" i="12"/>
  <c r="G76" i="12"/>
  <c r="E76" i="12"/>
  <c r="B76" i="12"/>
  <c r="A76" i="12"/>
  <c r="AB75" i="12"/>
  <c r="AA75" i="12"/>
  <c r="Z75" i="12"/>
  <c r="Y75" i="12"/>
  <c r="X75" i="12"/>
  <c r="W75" i="12"/>
  <c r="AC75" i="12" s="1"/>
  <c r="AD75" i="12" s="1"/>
  <c r="V75" i="12"/>
  <c r="U75" i="12"/>
  <c r="T75" i="12"/>
  <c r="R75" i="12"/>
  <c r="S75" i="12" s="1"/>
  <c r="Q75" i="12"/>
  <c r="P75" i="12"/>
  <c r="O75" i="12"/>
  <c r="N75" i="12"/>
  <c r="M75" i="12"/>
  <c r="L75" i="12"/>
  <c r="K75" i="12"/>
  <c r="J75" i="12"/>
  <c r="I75" i="12"/>
  <c r="G75" i="12"/>
  <c r="E75" i="12"/>
  <c r="B75" i="12"/>
  <c r="A75" i="12"/>
  <c r="AB74" i="12"/>
  <c r="AA74" i="12"/>
  <c r="Z74" i="12"/>
  <c r="Y74" i="12"/>
  <c r="X74" i="12"/>
  <c r="W74" i="12"/>
  <c r="AC74" i="12" s="1"/>
  <c r="V74" i="12"/>
  <c r="U74" i="12"/>
  <c r="T74" i="12"/>
  <c r="R74" i="12"/>
  <c r="S74" i="12" s="1"/>
  <c r="Q74" i="12"/>
  <c r="P74" i="12"/>
  <c r="O74" i="12"/>
  <c r="N74" i="12"/>
  <c r="M74" i="12"/>
  <c r="L74" i="12"/>
  <c r="K74" i="12"/>
  <c r="J74" i="12"/>
  <c r="I74" i="12"/>
  <c r="G74" i="12"/>
  <c r="E74" i="12"/>
  <c r="B74" i="12"/>
  <c r="A74" i="12"/>
  <c r="AB73" i="12"/>
  <c r="AA73" i="12"/>
  <c r="Z73" i="12"/>
  <c r="Y73" i="12"/>
  <c r="X73" i="12"/>
  <c r="W73" i="12"/>
  <c r="AC73" i="12" s="1"/>
  <c r="AD73" i="12" s="1"/>
  <c r="V73" i="12"/>
  <c r="U73" i="12"/>
  <c r="T73" i="12"/>
  <c r="R73" i="12"/>
  <c r="S73" i="12" s="1"/>
  <c r="Q73" i="12"/>
  <c r="P73" i="12"/>
  <c r="O73" i="12"/>
  <c r="N73" i="12"/>
  <c r="M73" i="12"/>
  <c r="L73" i="12"/>
  <c r="K73" i="12"/>
  <c r="J73" i="12"/>
  <c r="I73" i="12"/>
  <c r="G73" i="12"/>
  <c r="E73" i="12"/>
  <c r="B73" i="12"/>
  <c r="A73" i="12"/>
  <c r="AB72" i="12"/>
  <c r="AD72" i="12" s="1"/>
  <c r="AA72" i="12"/>
  <c r="Z72" i="12"/>
  <c r="Y72" i="12"/>
  <c r="X72" i="12"/>
  <c r="W72" i="12"/>
  <c r="AC72" i="12" s="1"/>
  <c r="V72" i="12"/>
  <c r="U72" i="12"/>
  <c r="T72" i="12"/>
  <c r="R72" i="12"/>
  <c r="S72" i="12" s="1"/>
  <c r="Q72" i="12"/>
  <c r="P72" i="12"/>
  <c r="O72" i="12"/>
  <c r="N72" i="12"/>
  <c r="M72" i="12"/>
  <c r="L72" i="12"/>
  <c r="K72" i="12"/>
  <c r="J72" i="12"/>
  <c r="I72" i="12"/>
  <c r="G72" i="12"/>
  <c r="E72" i="12"/>
  <c r="B72" i="12"/>
  <c r="A72" i="12"/>
  <c r="AB71" i="12"/>
  <c r="AA71" i="12"/>
  <c r="Z71" i="12"/>
  <c r="Y71" i="12"/>
  <c r="X71" i="12"/>
  <c r="W71" i="12"/>
  <c r="AC71" i="12" s="1"/>
  <c r="AD71" i="12" s="1"/>
  <c r="V71" i="12"/>
  <c r="U71" i="12"/>
  <c r="T71" i="12"/>
  <c r="R71" i="12"/>
  <c r="S71" i="12" s="1"/>
  <c r="Q71" i="12"/>
  <c r="P71" i="12"/>
  <c r="O71" i="12"/>
  <c r="N71" i="12"/>
  <c r="M71" i="12"/>
  <c r="L71" i="12"/>
  <c r="K71" i="12"/>
  <c r="J71" i="12"/>
  <c r="I71" i="12"/>
  <c r="G71" i="12"/>
  <c r="E71" i="12"/>
  <c r="B71" i="12"/>
  <c r="A71" i="12"/>
  <c r="AB70" i="12"/>
  <c r="AA70" i="12"/>
  <c r="Z70" i="12"/>
  <c r="Y70" i="12"/>
  <c r="X70" i="12"/>
  <c r="W70" i="12"/>
  <c r="AC70" i="12" s="1"/>
  <c r="V70" i="12"/>
  <c r="U70" i="12"/>
  <c r="T70" i="12"/>
  <c r="R70" i="12"/>
  <c r="S70" i="12" s="1"/>
  <c r="Q70" i="12"/>
  <c r="P70" i="12"/>
  <c r="O70" i="12"/>
  <c r="N70" i="12"/>
  <c r="M70" i="12"/>
  <c r="L70" i="12"/>
  <c r="K70" i="12"/>
  <c r="J70" i="12"/>
  <c r="I70" i="12"/>
  <c r="G70" i="12"/>
  <c r="E70" i="12"/>
  <c r="B70" i="12"/>
  <c r="A70" i="12"/>
  <c r="AB69" i="12"/>
  <c r="AA69" i="12"/>
  <c r="Z69" i="12"/>
  <c r="Y69" i="12"/>
  <c r="X69" i="12"/>
  <c r="W69" i="12"/>
  <c r="AC69" i="12" s="1"/>
  <c r="AD69" i="12" s="1"/>
  <c r="V69" i="12"/>
  <c r="U69" i="12"/>
  <c r="T69" i="12"/>
  <c r="R69" i="12"/>
  <c r="S69" i="12" s="1"/>
  <c r="Q69" i="12"/>
  <c r="P69" i="12"/>
  <c r="O69" i="12"/>
  <c r="N69" i="12"/>
  <c r="M69" i="12"/>
  <c r="L69" i="12"/>
  <c r="K69" i="12"/>
  <c r="J69" i="12"/>
  <c r="I69" i="12"/>
  <c r="G69" i="12"/>
  <c r="E69" i="12"/>
  <c r="B69" i="12"/>
  <c r="A69" i="12"/>
  <c r="AB68" i="12"/>
  <c r="AD68" i="12" s="1"/>
  <c r="AA68" i="12"/>
  <c r="Z68" i="12"/>
  <c r="Y68" i="12"/>
  <c r="X68" i="12"/>
  <c r="W68" i="12"/>
  <c r="AC68" i="12" s="1"/>
  <c r="V68" i="12"/>
  <c r="U68" i="12"/>
  <c r="T68" i="12"/>
  <c r="R68" i="12"/>
  <c r="S68" i="12" s="1"/>
  <c r="Q68" i="12"/>
  <c r="P68" i="12"/>
  <c r="O68" i="12"/>
  <c r="N68" i="12"/>
  <c r="M68" i="12"/>
  <c r="L68" i="12"/>
  <c r="K68" i="12"/>
  <c r="J68" i="12"/>
  <c r="I68" i="12"/>
  <c r="G68" i="12"/>
  <c r="E68" i="12"/>
  <c r="B68" i="12"/>
  <c r="A68" i="12"/>
  <c r="AB67" i="12"/>
  <c r="AA67" i="12"/>
  <c r="Z67" i="12"/>
  <c r="Y67" i="12"/>
  <c r="X67" i="12"/>
  <c r="W67" i="12"/>
  <c r="AC67" i="12" s="1"/>
  <c r="AD67" i="12" s="1"/>
  <c r="V67" i="12"/>
  <c r="U67" i="12"/>
  <c r="T67" i="12"/>
  <c r="R67" i="12"/>
  <c r="S67" i="12" s="1"/>
  <c r="Q67" i="12"/>
  <c r="P67" i="12"/>
  <c r="O67" i="12"/>
  <c r="N67" i="12"/>
  <c r="M67" i="12"/>
  <c r="L67" i="12"/>
  <c r="K67" i="12"/>
  <c r="J67" i="12"/>
  <c r="I67" i="12"/>
  <c r="G67" i="12"/>
  <c r="E67" i="12"/>
  <c r="B67" i="12"/>
  <c r="A67" i="12"/>
  <c r="AB66" i="12"/>
  <c r="AA66" i="12"/>
  <c r="Z66" i="12"/>
  <c r="Y66" i="12"/>
  <c r="X66" i="12"/>
  <c r="W66" i="12"/>
  <c r="AC66" i="12" s="1"/>
  <c r="V66" i="12"/>
  <c r="U66" i="12"/>
  <c r="T66" i="12"/>
  <c r="R66" i="12"/>
  <c r="S66" i="12" s="1"/>
  <c r="Q66" i="12"/>
  <c r="P66" i="12"/>
  <c r="O66" i="12"/>
  <c r="N66" i="12"/>
  <c r="M66" i="12"/>
  <c r="L66" i="12"/>
  <c r="K66" i="12"/>
  <c r="J66" i="12"/>
  <c r="I66" i="12"/>
  <c r="G66" i="12"/>
  <c r="E66" i="12"/>
  <c r="B66" i="12"/>
  <c r="A66" i="12"/>
  <c r="AB65" i="12"/>
  <c r="AA65" i="12"/>
  <c r="Z65" i="12"/>
  <c r="Y65" i="12"/>
  <c r="X65" i="12"/>
  <c r="W65" i="12"/>
  <c r="AC65" i="12" s="1"/>
  <c r="AD65" i="12" s="1"/>
  <c r="V65" i="12"/>
  <c r="U65" i="12"/>
  <c r="T65" i="12"/>
  <c r="R65" i="12"/>
  <c r="S65" i="12" s="1"/>
  <c r="Q65" i="12"/>
  <c r="P65" i="12"/>
  <c r="O65" i="12"/>
  <c r="N65" i="12"/>
  <c r="M65" i="12"/>
  <c r="L65" i="12"/>
  <c r="K65" i="12"/>
  <c r="J65" i="12"/>
  <c r="I65" i="12"/>
  <c r="G65" i="12"/>
  <c r="E65" i="12"/>
  <c r="B65" i="12"/>
  <c r="A65" i="12"/>
  <c r="AB64" i="12"/>
  <c r="AD64" i="12" s="1"/>
  <c r="AA64" i="12"/>
  <c r="Z64" i="12"/>
  <c r="Y64" i="12"/>
  <c r="X64" i="12"/>
  <c r="W64" i="12"/>
  <c r="AC64" i="12" s="1"/>
  <c r="V64" i="12"/>
  <c r="U64" i="12"/>
  <c r="T64" i="12"/>
  <c r="R64" i="12"/>
  <c r="S64" i="12" s="1"/>
  <c r="Q64" i="12"/>
  <c r="P64" i="12"/>
  <c r="O64" i="12"/>
  <c r="N64" i="12"/>
  <c r="M64" i="12"/>
  <c r="L64" i="12"/>
  <c r="K64" i="12"/>
  <c r="J64" i="12"/>
  <c r="I64" i="12"/>
  <c r="G64" i="12"/>
  <c r="E64" i="12"/>
  <c r="B64" i="12"/>
  <c r="A64" i="12"/>
  <c r="AB63" i="12"/>
  <c r="AA63" i="12"/>
  <c r="Z63" i="12"/>
  <c r="Y63" i="12"/>
  <c r="X63" i="12"/>
  <c r="W63" i="12"/>
  <c r="AC63" i="12" s="1"/>
  <c r="AD63" i="12" s="1"/>
  <c r="V63" i="12"/>
  <c r="U63" i="12"/>
  <c r="T63" i="12"/>
  <c r="R63" i="12"/>
  <c r="S63" i="12" s="1"/>
  <c r="Q63" i="12"/>
  <c r="P63" i="12"/>
  <c r="O63" i="12"/>
  <c r="N63" i="12"/>
  <c r="M63" i="12"/>
  <c r="L63" i="12"/>
  <c r="K63" i="12"/>
  <c r="J63" i="12"/>
  <c r="I63" i="12"/>
  <c r="G63" i="12"/>
  <c r="E63" i="12"/>
  <c r="B63" i="12"/>
  <c r="A63" i="12"/>
  <c r="AB62" i="12"/>
  <c r="AA62" i="12"/>
  <c r="Z62" i="12"/>
  <c r="Y62" i="12"/>
  <c r="X62" i="12"/>
  <c r="W62" i="12"/>
  <c r="AC62" i="12" s="1"/>
  <c r="V62" i="12"/>
  <c r="U62" i="12"/>
  <c r="T62" i="12"/>
  <c r="R62" i="12"/>
  <c r="S62" i="12" s="1"/>
  <c r="Q62" i="12"/>
  <c r="P62" i="12"/>
  <c r="O62" i="12"/>
  <c r="N62" i="12"/>
  <c r="M62" i="12"/>
  <c r="L62" i="12"/>
  <c r="K62" i="12"/>
  <c r="J62" i="12"/>
  <c r="I62" i="12"/>
  <c r="G62" i="12"/>
  <c r="E62" i="12"/>
  <c r="B62" i="12"/>
  <c r="A62" i="12"/>
  <c r="AB61" i="12"/>
  <c r="AA61" i="12"/>
  <c r="Z61" i="12"/>
  <c r="Y61" i="12"/>
  <c r="X61" i="12"/>
  <c r="W61" i="12"/>
  <c r="AC61" i="12" s="1"/>
  <c r="AD61" i="12" s="1"/>
  <c r="V61" i="12"/>
  <c r="U61" i="12"/>
  <c r="T61" i="12"/>
  <c r="R61" i="12"/>
  <c r="S61" i="12" s="1"/>
  <c r="Q61" i="12"/>
  <c r="P61" i="12"/>
  <c r="O61" i="12"/>
  <c r="N61" i="12"/>
  <c r="M61" i="12"/>
  <c r="L61" i="12"/>
  <c r="K61" i="12"/>
  <c r="J61" i="12"/>
  <c r="I61" i="12"/>
  <c r="G61" i="12"/>
  <c r="E61" i="12"/>
  <c r="B61" i="12"/>
  <c r="A61" i="12"/>
  <c r="AB60" i="12"/>
  <c r="AD60" i="12" s="1"/>
  <c r="AA60" i="12"/>
  <c r="Z60" i="12"/>
  <c r="Y60" i="12"/>
  <c r="X60" i="12"/>
  <c r="W60" i="12"/>
  <c r="AC60" i="12" s="1"/>
  <c r="V60" i="12"/>
  <c r="U60" i="12"/>
  <c r="T60" i="12"/>
  <c r="R60" i="12"/>
  <c r="S60" i="12" s="1"/>
  <c r="Q60" i="12"/>
  <c r="P60" i="12"/>
  <c r="O60" i="12"/>
  <c r="N60" i="12"/>
  <c r="M60" i="12"/>
  <c r="L60" i="12"/>
  <c r="K60" i="12"/>
  <c r="J60" i="12"/>
  <c r="I60" i="12"/>
  <c r="G60" i="12"/>
  <c r="E60" i="12"/>
  <c r="B60" i="12"/>
  <c r="A60" i="12"/>
  <c r="AB59" i="12"/>
  <c r="AA59" i="12"/>
  <c r="Z59" i="12"/>
  <c r="Y59" i="12"/>
  <c r="X59" i="12"/>
  <c r="W59" i="12"/>
  <c r="AC59" i="12" s="1"/>
  <c r="AD59" i="12" s="1"/>
  <c r="V59" i="12"/>
  <c r="U59" i="12"/>
  <c r="T59" i="12"/>
  <c r="R59" i="12"/>
  <c r="S59" i="12" s="1"/>
  <c r="Q59" i="12"/>
  <c r="P59" i="12"/>
  <c r="O59" i="12"/>
  <c r="N59" i="12"/>
  <c r="M59" i="12"/>
  <c r="L59" i="12"/>
  <c r="K59" i="12"/>
  <c r="J59" i="12"/>
  <c r="I59" i="12"/>
  <c r="G59" i="12"/>
  <c r="E59" i="12"/>
  <c r="B59" i="12"/>
  <c r="A59" i="12"/>
  <c r="AB58" i="12"/>
  <c r="AA58" i="12"/>
  <c r="Z58" i="12"/>
  <c r="Y58" i="12"/>
  <c r="X58" i="12"/>
  <c r="W58" i="12"/>
  <c r="AC58" i="12" s="1"/>
  <c r="V58" i="12"/>
  <c r="U58" i="12"/>
  <c r="T58" i="12"/>
  <c r="R58" i="12"/>
  <c r="S58" i="12" s="1"/>
  <c r="Q58" i="12"/>
  <c r="P58" i="12"/>
  <c r="O58" i="12"/>
  <c r="N58" i="12"/>
  <c r="M58" i="12"/>
  <c r="L58" i="12"/>
  <c r="K58" i="12"/>
  <c r="J58" i="12"/>
  <c r="I58" i="12"/>
  <c r="G58" i="12"/>
  <c r="E58" i="12"/>
  <c r="B58" i="12"/>
  <c r="A58" i="12"/>
  <c r="AB57" i="12"/>
  <c r="AA57" i="12"/>
  <c r="Z57" i="12"/>
  <c r="Y57" i="12"/>
  <c r="X57" i="12"/>
  <c r="W57" i="12"/>
  <c r="AC57" i="12" s="1"/>
  <c r="AD57" i="12" s="1"/>
  <c r="V57" i="12"/>
  <c r="U57" i="12"/>
  <c r="T57" i="12"/>
  <c r="R57" i="12"/>
  <c r="S57" i="12" s="1"/>
  <c r="Q57" i="12"/>
  <c r="P57" i="12"/>
  <c r="O57" i="12"/>
  <c r="N57" i="12"/>
  <c r="M57" i="12"/>
  <c r="L57" i="12"/>
  <c r="K57" i="12"/>
  <c r="J57" i="12"/>
  <c r="I57" i="12"/>
  <c r="G57" i="12"/>
  <c r="E57" i="12"/>
  <c r="B57" i="12"/>
  <c r="A57" i="12"/>
  <c r="AB56" i="12"/>
  <c r="AD56" i="12" s="1"/>
  <c r="AA56" i="12"/>
  <c r="Z56" i="12"/>
  <c r="Y56" i="12"/>
  <c r="X56" i="12"/>
  <c r="W56" i="12"/>
  <c r="AC56" i="12" s="1"/>
  <c r="V56" i="12"/>
  <c r="U56" i="12"/>
  <c r="T56" i="12"/>
  <c r="R56" i="12"/>
  <c r="S56" i="12" s="1"/>
  <c r="Q56" i="12"/>
  <c r="P56" i="12"/>
  <c r="O56" i="12"/>
  <c r="N56" i="12"/>
  <c r="M56" i="12"/>
  <c r="L56" i="12"/>
  <c r="K56" i="12"/>
  <c r="J56" i="12"/>
  <c r="I56" i="12"/>
  <c r="G56" i="12"/>
  <c r="E56" i="12"/>
  <c r="B56" i="12"/>
  <c r="A56" i="12"/>
  <c r="AB55" i="12"/>
  <c r="AA55" i="12"/>
  <c r="Z55" i="12"/>
  <c r="Y55" i="12"/>
  <c r="X55" i="12"/>
  <c r="W55" i="12"/>
  <c r="AC55" i="12" s="1"/>
  <c r="AD55" i="12" s="1"/>
  <c r="V55" i="12"/>
  <c r="U55" i="12"/>
  <c r="T55" i="12"/>
  <c r="R55" i="12"/>
  <c r="S55" i="12" s="1"/>
  <c r="Q55" i="12"/>
  <c r="P55" i="12"/>
  <c r="O55" i="12"/>
  <c r="N55" i="12"/>
  <c r="M55" i="12"/>
  <c r="L55" i="12"/>
  <c r="K55" i="12"/>
  <c r="J55" i="12"/>
  <c r="I55" i="12"/>
  <c r="G55" i="12"/>
  <c r="E55" i="12"/>
  <c r="B55" i="12"/>
  <c r="A55" i="12"/>
  <c r="AB54" i="12"/>
  <c r="AA54" i="12"/>
  <c r="Z54" i="12"/>
  <c r="Y54" i="12"/>
  <c r="X54" i="12"/>
  <c r="W54" i="12"/>
  <c r="AC54" i="12" s="1"/>
  <c r="V54" i="12"/>
  <c r="U54" i="12"/>
  <c r="T54" i="12"/>
  <c r="R54" i="12"/>
  <c r="S54" i="12" s="1"/>
  <c r="Q54" i="12"/>
  <c r="P54" i="12"/>
  <c r="O54" i="12"/>
  <c r="N54" i="12"/>
  <c r="M54" i="12"/>
  <c r="L54" i="12"/>
  <c r="K54" i="12"/>
  <c r="J54" i="12"/>
  <c r="I54" i="12"/>
  <c r="G54" i="12"/>
  <c r="E54" i="12"/>
  <c r="B54" i="12"/>
  <c r="A54" i="12"/>
  <c r="AB53" i="12"/>
  <c r="AA53" i="12"/>
  <c r="Z53" i="12"/>
  <c r="Y53" i="12"/>
  <c r="X53" i="12"/>
  <c r="W53" i="12"/>
  <c r="AC53" i="12" s="1"/>
  <c r="AD53" i="12" s="1"/>
  <c r="V53" i="12"/>
  <c r="U53" i="12"/>
  <c r="T53" i="12"/>
  <c r="R53" i="12"/>
  <c r="S53" i="12" s="1"/>
  <c r="Q53" i="12"/>
  <c r="P53" i="12"/>
  <c r="O53" i="12"/>
  <c r="N53" i="12"/>
  <c r="M53" i="12"/>
  <c r="L53" i="12"/>
  <c r="K53" i="12"/>
  <c r="J53" i="12"/>
  <c r="I53" i="12"/>
  <c r="G53" i="12"/>
  <c r="E53" i="12"/>
  <c r="B53" i="12"/>
  <c r="A53" i="12"/>
  <c r="AB52" i="12"/>
  <c r="AD52" i="12" s="1"/>
  <c r="AA52" i="12"/>
  <c r="Z52" i="12"/>
  <c r="Y52" i="12"/>
  <c r="X52" i="12"/>
  <c r="W52" i="12"/>
  <c r="AC52" i="12" s="1"/>
  <c r="V52" i="12"/>
  <c r="U52" i="12"/>
  <c r="T52" i="12"/>
  <c r="R52" i="12"/>
  <c r="S52" i="12" s="1"/>
  <c r="Q52" i="12"/>
  <c r="P52" i="12"/>
  <c r="O52" i="12"/>
  <c r="N52" i="12"/>
  <c r="M52" i="12"/>
  <c r="L52" i="12"/>
  <c r="K52" i="12"/>
  <c r="J52" i="12"/>
  <c r="I52" i="12"/>
  <c r="G52" i="12"/>
  <c r="E52" i="12"/>
  <c r="B52" i="12"/>
  <c r="A52" i="12"/>
  <c r="AB51" i="12"/>
  <c r="AA51" i="12"/>
  <c r="Z51" i="12"/>
  <c r="Y51" i="12"/>
  <c r="X51" i="12"/>
  <c r="W51" i="12"/>
  <c r="AC51" i="12" s="1"/>
  <c r="AD51" i="12" s="1"/>
  <c r="V51" i="12"/>
  <c r="U51" i="12"/>
  <c r="T51" i="12"/>
  <c r="R51" i="12"/>
  <c r="S51" i="12" s="1"/>
  <c r="Q51" i="12"/>
  <c r="P51" i="12"/>
  <c r="O51" i="12"/>
  <c r="N51" i="12"/>
  <c r="M51" i="12"/>
  <c r="L51" i="12"/>
  <c r="K51" i="12"/>
  <c r="J51" i="12"/>
  <c r="I51" i="12"/>
  <c r="G51" i="12"/>
  <c r="E51" i="12"/>
  <c r="B51" i="12"/>
  <c r="A51" i="12"/>
  <c r="AB50" i="12"/>
  <c r="AA50" i="12"/>
  <c r="Z50" i="12"/>
  <c r="Y50" i="12"/>
  <c r="X50" i="12"/>
  <c r="W50" i="12"/>
  <c r="AC50" i="12" s="1"/>
  <c r="V50" i="12"/>
  <c r="U50" i="12"/>
  <c r="T50" i="12"/>
  <c r="R50" i="12"/>
  <c r="S50" i="12" s="1"/>
  <c r="Q50" i="12"/>
  <c r="P50" i="12"/>
  <c r="O50" i="12"/>
  <c r="N50" i="12"/>
  <c r="M50" i="12"/>
  <c r="L50" i="12"/>
  <c r="K50" i="12"/>
  <c r="J50" i="12"/>
  <c r="I50" i="12"/>
  <c r="G50" i="12"/>
  <c r="E50" i="12"/>
  <c r="B50" i="12"/>
  <c r="A50" i="12"/>
  <c r="AB49" i="12"/>
  <c r="AA49" i="12"/>
  <c r="Z49" i="12"/>
  <c r="Y49" i="12"/>
  <c r="X49" i="12"/>
  <c r="W49" i="12"/>
  <c r="AC49" i="12" s="1"/>
  <c r="AD49" i="12" s="1"/>
  <c r="V49" i="12"/>
  <c r="U49" i="12"/>
  <c r="T49" i="12"/>
  <c r="R49" i="12"/>
  <c r="S49" i="12" s="1"/>
  <c r="Q49" i="12"/>
  <c r="P49" i="12"/>
  <c r="O49" i="12"/>
  <c r="N49" i="12"/>
  <c r="M49" i="12"/>
  <c r="L49" i="12"/>
  <c r="K49" i="12"/>
  <c r="J49" i="12"/>
  <c r="I49" i="12"/>
  <c r="G49" i="12"/>
  <c r="E49" i="12"/>
  <c r="B49" i="12"/>
  <c r="A49" i="12"/>
  <c r="AB48" i="12"/>
  <c r="AD48" i="12" s="1"/>
  <c r="AA48" i="12"/>
  <c r="Z48" i="12"/>
  <c r="Y48" i="12"/>
  <c r="X48" i="12"/>
  <c r="W48" i="12"/>
  <c r="AC48" i="12" s="1"/>
  <c r="V48" i="12"/>
  <c r="U48" i="12"/>
  <c r="T48" i="12"/>
  <c r="R48" i="12"/>
  <c r="S48" i="12" s="1"/>
  <c r="Q48" i="12"/>
  <c r="P48" i="12"/>
  <c r="O48" i="12"/>
  <c r="N48" i="12"/>
  <c r="M48" i="12"/>
  <c r="L48" i="12"/>
  <c r="K48" i="12"/>
  <c r="J48" i="12"/>
  <c r="I48" i="12"/>
  <c r="G48" i="12"/>
  <c r="E48" i="12"/>
  <c r="B48" i="12"/>
  <c r="A48" i="12"/>
  <c r="AB47" i="12"/>
  <c r="AA47" i="12"/>
  <c r="Z47" i="12"/>
  <c r="Y47" i="12"/>
  <c r="X47" i="12"/>
  <c r="W47" i="12"/>
  <c r="AC47" i="12" s="1"/>
  <c r="AD47" i="12" s="1"/>
  <c r="V47" i="12"/>
  <c r="U47" i="12"/>
  <c r="T47" i="12"/>
  <c r="R47" i="12"/>
  <c r="S47" i="12" s="1"/>
  <c r="Q47" i="12"/>
  <c r="P47" i="12"/>
  <c r="O47" i="12"/>
  <c r="N47" i="12"/>
  <c r="M47" i="12"/>
  <c r="L47" i="12"/>
  <c r="K47" i="12"/>
  <c r="J47" i="12"/>
  <c r="I47" i="12"/>
  <c r="G47" i="12"/>
  <c r="E47" i="12"/>
  <c r="B47" i="12"/>
  <c r="A47" i="12"/>
  <c r="AB46" i="12"/>
  <c r="AA46" i="12"/>
  <c r="Z46" i="12"/>
  <c r="Y46" i="12"/>
  <c r="X46" i="12"/>
  <c r="W46" i="12"/>
  <c r="AC46" i="12" s="1"/>
  <c r="V46" i="12"/>
  <c r="U46" i="12"/>
  <c r="T46" i="12"/>
  <c r="R46" i="12"/>
  <c r="S46" i="12" s="1"/>
  <c r="Q46" i="12"/>
  <c r="P46" i="12"/>
  <c r="O46" i="12"/>
  <c r="N46" i="12"/>
  <c r="M46" i="12"/>
  <c r="L46" i="12"/>
  <c r="K46" i="12"/>
  <c r="J46" i="12"/>
  <c r="I46" i="12"/>
  <c r="G46" i="12"/>
  <c r="E46" i="12"/>
  <c r="B46" i="12"/>
  <c r="A46" i="12"/>
  <c r="AB45" i="12"/>
  <c r="AA45" i="12"/>
  <c r="Z45" i="12"/>
  <c r="Y45" i="12"/>
  <c r="X45" i="12"/>
  <c r="W45" i="12"/>
  <c r="AC45" i="12" s="1"/>
  <c r="AD45" i="12" s="1"/>
  <c r="V45" i="12"/>
  <c r="U45" i="12"/>
  <c r="T45" i="12"/>
  <c r="R45" i="12"/>
  <c r="S45" i="12" s="1"/>
  <c r="Q45" i="12"/>
  <c r="P45" i="12"/>
  <c r="O45" i="12"/>
  <c r="N45" i="12"/>
  <c r="M45" i="12"/>
  <c r="L45" i="12"/>
  <c r="K45" i="12"/>
  <c r="J45" i="12"/>
  <c r="I45" i="12"/>
  <c r="G45" i="12"/>
  <c r="E45" i="12"/>
  <c r="B45" i="12"/>
  <c r="A45" i="12"/>
  <c r="AB44" i="12"/>
  <c r="AD44" i="12" s="1"/>
  <c r="AA44" i="12"/>
  <c r="Z44" i="12"/>
  <c r="Y44" i="12"/>
  <c r="X44" i="12"/>
  <c r="W44" i="12"/>
  <c r="AC44" i="12" s="1"/>
  <c r="V44" i="12"/>
  <c r="U44" i="12"/>
  <c r="T44" i="12"/>
  <c r="R44" i="12"/>
  <c r="S44" i="12" s="1"/>
  <c r="Q44" i="12"/>
  <c r="P44" i="12"/>
  <c r="O44" i="12"/>
  <c r="N44" i="12"/>
  <c r="M44" i="12"/>
  <c r="L44" i="12"/>
  <c r="K44" i="12"/>
  <c r="J44" i="12"/>
  <c r="I44" i="12"/>
  <c r="G44" i="12"/>
  <c r="E44" i="12"/>
  <c r="B44" i="12"/>
  <c r="A44" i="12"/>
  <c r="AB43" i="12"/>
  <c r="AA43" i="12"/>
  <c r="Z43" i="12"/>
  <c r="Y43" i="12"/>
  <c r="X43" i="12"/>
  <c r="W43" i="12"/>
  <c r="AC43" i="12" s="1"/>
  <c r="AD43" i="12" s="1"/>
  <c r="V43" i="12"/>
  <c r="U43" i="12"/>
  <c r="T43" i="12"/>
  <c r="R43" i="12"/>
  <c r="S43" i="12" s="1"/>
  <c r="Q43" i="12"/>
  <c r="P43" i="12"/>
  <c r="O43" i="12"/>
  <c r="N43" i="12"/>
  <c r="M43" i="12"/>
  <c r="L43" i="12"/>
  <c r="K43" i="12"/>
  <c r="J43" i="12"/>
  <c r="I43" i="12"/>
  <c r="G43" i="12"/>
  <c r="E43" i="12"/>
  <c r="B43" i="12"/>
  <c r="A43" i="12"/>
  <c r="AB42" i="12"/>
  <c r="AA42" i="12"/>
  <c r="Z42" i="12"/>
  <c r="Y42" i="12"/>
  <c r="X42" i="12"/>
  <c r="W42" i="12"/>
  <c r="AC42" i="12" s="1"/>
  <c r="V42" i="12"/>
  <c r="U42" i="12"/>
  <c r="T42" i="12"/>
  <c r="R42" i="12"/>
  <c r="S42" i="12" s="1"/>
  <c r="Q42" i="12"/>
  <c r="P42" i="12"/>
  <c r="O42" i="12"/>
  <c r="N42" i="12"/>
  <c r="M42" i="12"/>
  <c r="L42" i="12"/>
  <c r="K42" i="12"/>
  <c r="J42" i="12"/>
  <c r="I42" i="12"/>
  <c r="G42" i="12"/>
  <c r="E42" i="12"/>
  <c r="B42" i="12"/>
  <c r="A42" i="12"/>
  <c r="AB41" i="12"/>
  <c r="AA41" i="12"/>
  <c r="Z41" i="12"/>
  <c r="Y41" i="12"/>
  <c r="X41" i="12"/>
  <c r="W41" i="12"/>
  <c r="AC41" i="12" s="1"/>
  <c r="AD41" i="12" s="1"/>
  <c r="V41" i="12"/>
  <c r="U41" i="12"/>
  <c r="T41" i="12"/>
  <c r="R41" i="12"/>
  <c r="S41" i="12" s="1"/>
  <c r="Q41" i="12"/>
  <c r="P41" i="12"/>
  <c r="O41" i="12"/>
  <c r="N41" i="12"/>
  <c r="M41" i="12"/>
  <c r="L41" i="12"/>
  <c r="K41" i="12"/>
  <c r="J41" i="12"/>
  <c r="I41" i="12"/>
  <c r="G41" i="12"/>
  <c r="E41" i="12"/>
  <c r="B41" i="12"/>
  <c r="A41" i="12"/>
  <c r="AB40" i="12"/>
  <c r="AD40" i="12" s="1"/>
  <c r="AA40" i="12"/>
  <c r="Z40" i="12"/>
  <c r="Y40" i="12"/>
  <c r="X40" i="12"/>
  <c r="W40" i="12"/>
  <c r="AC40" i="12" s="1"/>
  <c r="V40" i="12"/>
  <c r="U40" i="12"/>
  <c r="T40" i="12"/>
  <c r="R40" i="12"/>
  <c r="S40" i="12" s="1"/>
  <c r="Q40" i="12"/>
  <c r="P40" i="12"/>
  <c r="O40" i="12"/>
  <c r="N40" i="12"/>
  <c r="M40" i="12"/>
  <c r="L40" i="12"/>
  <c r="K40" i="12"/>
  <c r="J40" i="12"/>
  <c r="I40" i="12"/>
  <c r="G40" i="12"/>
  <c r="E40" i="12"/>
  <c r="B40" i="12"/>
  <c r="A40" i="12"/>
  <c r="AB39" i="12"/>
  <c r="AA39" i="12"/>
  <c r="Z39" i="12"/>
  <c r="Y39" i="12"/>
  <c r="X39" i="12"/>
  <c r="W39" i="12"/>
  <c r="AC39" i="12" s="1"/>
  <c r="AD39" i="12" s="1"/>
  <c r="V39" i="12"/>
  <c r="U39" i="12"/>
  <c r="T39" i="12"/>
  <c r="R39" i="12"/>
  <c r="S39" i="12" s="1"/>
  <c r="Q39" i="12"/>
  <c r="P39" i="12"/>
  <c r="O39" i="12"/>
  <c r="N39" i="12"/>
  <c r="M39" i="12"/>
  <c r="L39" i="12"/>
  <c r="K39" i="12"/>
  <c r="J39" i="12"/>
  <c r="I39" i="12"/>
  <c r="G39" i="12"/>
  <c r="E39" i="12"/>
  <c r="B39" i="12"/>
  <c r="A39" i="12"/>
  <c r="AB38" i="12"/>
  <c r="AA38" i="12"/>
  <c r="Z38" i="12"/>
  <c r="Y38" i="12"/>
  <c r="X38" i="12"/>
  <c r="W38" i="12"/>
  <c r="AC38" i="12" s="1"/>
  <c r="V38" i="12"/>
  <c r="U38" i="12"/>
  <c r="T38" i="12"/>
  <c r="R38" i="12"/>
  <c r="S38" i="12" s="1"/>
  <c r="Q38" i="12"/>
  <c r="P38" i="12"/>
  <c r="O38" i="12"/>
  <c r="N38" i="12"/>
  <c r="M38" i="12"/>
  <c r="L38" i="12"/>
  <c r="K38" i="12"/>
  <c r="J38" i="12"/>
  <c r="I38" i="12"/>
  <c r="G38" i="12"/>
  <c r="E38" i="12"/>
  <c r="B38" i="12"/>
  <c r="A38" i="12"/>
  <c r="AB37" i="12"/>
  <c r="AA37" i="12"/>
  <c r="Z37" i="12"/>
  <c r="Y37" i="12"/>
  <c r="X37" i="12"/>
  <c r="W37" i="12"/>
  <c r="AC37" i="12" s="1"/>
  <c r="AD37" i="12" s="1"/>
  <c r="V37" i="12"/>
  <c r="U37" i="12"/>
  <c r="T37" i="12"/>
  <c r="R37" i="12"/>
  <c r="S37" i="12" s="1"/>
  <c r="Q37" i="12"/>
  <c r="P37" i="12"/>
  <c r="O37" i="12"/>
  <c r="N37" i="12"/>
  <c r="M37" i="12"/>
  <c r="L37" i="12"/>
  <c r="K37" i="12"/>
  <c r="J37" i="12"/>
  <c r="I37" i="12"/>
  <c r="G37" i="12"/>
  <c r="E37" i="12"/>
  <c r="B37" i="12"/>
  <c r="A37" i="12"/>
  <c r="AB36" i="12"/>
  <c r="AD36" i="12" s="1"/>
  <c r="AA36" i="12"/>
  <c r="Z36" i="12"/>
  <c r="Y36" i="12"/>
  <c r="X36" i="12"/>
  <c r="W36" i="12"/>
  <c r="AC36" i="12" s="1"/>
  <c r="V36" i="12"/>
  <c r="U36" i="12"/>
  <c r="T36" i="12"/>
  <c r="R36" i="12"/>
  <c r="S36" i="12" s="1"/>
  <c r="Q36" i="12"/>
  <c r="P36" i="12"/>
  <c r="O36" i="12"/>
  <c r="N36" i="12"/>
  <c r="M36" i="12"/>
  <c r="L36" i="12"/>
  <c r="K36" i="12"/>
  <c r="J36" i="12"/>
  <c r="I36" i="12"/>
  <c r="G36" i="12"/>
  <c r="E36" i="12"/>
  <c r="B36" i="12"/>
  <c r="A36" i="12"/>
  <c r="AB35" i="12"/>
  <c r="AA35" i="12"/>
  <c r="Z35" i="12"/>
  <c r="Y35" i="12"/>
  <c r="X35" i="12"/>
  <c r="W35" i="12"/>
  <c r="AC35" i="12" s="1"/>
  <c r="AD35" i="12" s="1"/>
  <c r="V35" i="12"/>
  <c r="U35" i="12"/>
  <c r="T35" i="12"/>
  <c r="R35" i="12"/>
  <c r="S35" i="12" s="1"/>
  <c r="Q35" i="12"/>
  <c r="P35" i="12"/>
  <c r="O35" i="12"/>
  <c r="N35" i="12"/>
  <c r="M35" i="12"/>
  <c r="L35" i="12"/>
  <c r="K35" i="12"/>
  <c r="J35" i="12"/>
  <c r="I35" i="12"/>
  <c r="G35" i="12"/>
  <c r="E35" i="12"/>
  <c r="B35" i="12"/>
  <c r="A35" i="12"/>
  <c r="AB34" i="12"/>
  <c r="AA34" i="12"/>
  <c r="Z34" i="12"/>
  <c r="Y34" i="12"/>
  <c r="X34" i="12"/>
  <c r="W34" i="12"/>
  <c r="AC34" i="12" s="1"/>
  <c r="V34" i="12"/>
  <c r="U34" i="12"/>
  <c r="T34" i="12"/>
  <c r="R34" i="12"/>
  <c r="S34" i="12" s="1"/>
  <c r="Q34" i="12"/>
  <c r="P34" i="12"/>
  <c r="O34" i="12"/>
  <c r="N34" i="12"/>
  <c r="M34" i="12"/>
  <c r="L34" i="12"/>
  <c r="K34" i="12"/>
  <c r="J34" i="12"/>
  <c r="I34" i="12"/>
  <c r="G34" i="12"/>
  <c r="E34" i="12"/>
  <c r="B34" i="12"/>
  <c r="A34" i="12"/>
  <c r="AB33" i="12"/>
  <c r="AA33" i="12"/>
  <c r="Z33" i="12"/>
  <c r="Y33" i="12"/>
  <c r="X33" i="12"/>
  <c r="W33" i="12"/>
  <c r="AC33" i="12" s="1"/>
  <c r="AD33" i="12" s="1"/>
  <c r="V33" i="12"/>
  <c r="U33" i="12"/>
  <c r="T33" i="12"/>
  <c r="R33" i="12"/>
  <c r="S33" i="12" s="1"/>
  <c r="Q33" i="12"/>
  <c r="P33" i="12"/>
  <c r="O33" i="12"/>
  <c r="N33" i="12"/>
  <c r="M33" i="12"/>
  <c r="L33" i="12"/>
  <c r="K33" i="12"/>
  <c r="J33" i="12"/>
  <c r="I33" i="12"/>
  <c r="G33" i="12"/>
  <c r="E33" i="12"/>
  <c r="B33" i="12"/>
  <c r="A33" i="12"/>
  <c r="AB32" i="12"/>
  <c r="AD32" i="12" s="1"/>
  <c r="AA32" i="12"/>
  <c r="Z32" i="12"/>
  <c r="Y32" i="12"/>
  <c r="X32" i="12"/>
  <c r="W32" i="12"/>
  <c r="AC32" i="12" s="1"/>
  <c r="V32" i="12"/>
  <c r="U32" i="12"/>
  <c r="T32" i="12"/>
  <c r="R32" i="12"/>
  <c r="S32" i="12" s="1"/>
  <c r="Q32" i="12"/>
  <c r="P32" i="12"/>
  <c r="O32" i="12"/>
  <c r="N32" i="12"/>
  <c r="M32" i="12"/>
  <c r="L32" i="12"/>
  <c r="K32" i="12"/>
  <c r="J32" i="12"/>
  <c r="I32" i="12"/>
  <c r="G32" i="12"/>
  <c r="E32" i="12"/>
  <c r="B32" i="12"/>
  <c r="A32" i="12"/>
  <c r="AB31" i="12"/>
  <c r="AA31" i="12"/>
  <c r="Z31" i="12"/>
  <c r="Y31" i="12"/>
  <c r="X31" i="12"/>
  <c r="W31" i="12"/>
  <c r="AC31" i="12" s="1"/>
  <c r="AD31" i="12" s="1"/>
  <c r="V31" i="12"/>
  <c r="U31" i="12"/>
  <c r="T31" i="12"/>
  <c r="R31" i="12"/>
  <c r="S31" i="12" s="1"/>
  <c r="Q31" i="12"/>
  <c r="P31" i="12"/>
  <c r="O31" i="12"/>
  <c r="N31" i="12"/>
  <c r="M31" i="12"/>
  <c r="L31" i="12"/>
  <c r="K31" i="12"/>
  <c r="J31" i="12"/>
  <c r="I31" i="12"/>
  <c r="G31" i="12"/>
  <c r="E31" i="12"/>
  <c r="B31" i="12"/>
  <c r="A31" i="12"/>
  <c r="AB30" i="12"/>
  <c r="AA30" i="12"/>
  <c r="Z30" i="12"/>
  <c r="Y30" i="12"/>
  <c r="X30" i="12"/>
  <c r="W30" i="12"/>
  <c r="AC30" i="12" s="1"/>
  <c r="V30" i="12"/>
  <c r="U30" i="12"/>
  <c r="T30" i="12"/>
  <c r="R30" i="12"/>
  <c r="S30" i="12" s="1"/>
  <c r="Q30" i="12"/>
  <c r="P30" i="12"/>
  <c r="O30" i="12"/>
  <c r="N30" i="12"/>
  <c r="M30" i="12"/>
  <c r="L30" i="12"/>
  <c r="K30" i="12"/>
  <c r="J30" i="12"/>
  <c r="I30" i="12"/>
  <c r="G30" i="12"/>
  <c r="E30" i="12"/>
  <c r="B30" i="12"/>
  <c r="A30" i="12"/>
  <c r="AB29" i="12"/>
  <c r="AA29" i="12"/>
  <c r="Z29" i="12"/>
  <c r="Y29" i="12"/>
  <c r="X29" i="12"/>
  <c r="W29" i="12"/>
  <c r="AC29" i="12" s="1"/>
  <c r="AD29" i="12" s="1"/>
  <c r="V29" i="12"/>
  <c r="U29" i="12"/>
  <c r="T29" i="12"/>
  <c r="R29" i="12"/>
  <c r="S29" i="12" s="1"/>
  <c r="Q29" i="12"/>
  <c r="P29" i="12"/>
  <c r="O29" i="12"/>
  <c r="N29" i="12"/>
  <c r="M29" i="12"/>
  <c r="L29" i="12"/>
  <c r="K29" i="12"/>
  <c r="J29" i="12"/>
  <c r="I29" i="12"/>
  <c r="G29" i="12"/>
  <c r="E29" i="12"/>
  <c r="B29" i="12"/>
  <c r="A29" i="12"/>
  <c r="AB28" i="12"/>
  <c r="AD28" i="12" s="1"/>
  <c r="AA28" i="12"/>
  <c r="Z28" i="12"/>
  <c r="Y28" i="12"/>
  <c r="X28" i="12"/>
  <c r="W28" i="12"/>
  <c r="AC28" i="12" s="1"/>
  <c r="V28" i="12"/>
  <c r="U28" i="12"/>
  <c r="T28" i="12"/>
  <c r="R28" i="12"/>
  <c r="S28" i="12" s="1"/>
  <c r="Q28" i="12"/>
  <c r="P28" i="12"/>
  <c r="O28" i="12"/>
  <c r="N28" i="12"/>
  <c r="M28" i="12"/>
  <c r="L28" i="12"/>
  <c r="K28" i="12"/>
  <c r="J28" i="12"/>
  <c r="I28" i="12"/>
  <c r="G28" i="12"/>
  <c r="E28" i="12"/>
  <c r="B28" i="12"/>
  <c r="A28" i="12"/>
  <c r="AB27" i="12"/>
  <c r="AA27" i="12"/>
  <c r="Z27" i="12"/>
  <c r="Y27" i="12"/>
  <c r="X27" i="12"/>
  <c r="W27" i="12"/>
  <c r="AC27" i="12" s="1"/>
  <c r="AD27" i="12" s="1"/>
  <c r="V27" i="12"/>
  <c r="U27" i="12"/>
  <c r="T27" i="12"/>
  <c r="R27" i="12"/>
  <c r="S27" i="12" s="1"/>
  <c r="Q27" i="12"/>
  <c r="P27" i="12"/>
  <c r="O27" i="12"/>
  <c r="N27" i="12"/>
  <c r="M27" i="12"/>
  <c r="L27" i="12"/>
  <c r="K27" i="12"/>
  <c r="J27" i="12"/>
  <c r="I27" i="12"/>
  <c r="G27" i="12"/>
  <c r="E27" i="12"/>
  <c r="B27" i="12"/>
  <c r="A27" i="12"/>
  <c r="AB26" i="12"/>
  <c r="AA26" i="12"/>
  <c r="Z26" i="12"/>
  <c r="Y26" i="12"/>
  <c r="X26" i="12"/>
  <c r="W26" i="12"/>
  <c r="AC26" i="12" s="1"/>
  <c r="V26" i="12"/>
  <c r="U26" i="12"/>
  <c r="T26" i="12"/>
  <c r="R26" i="12"/>
  <c r="S26" i="12" s="1"/>
  <c r="Q26" i="12"/>
  <c r="P26" i="12"/>
  <c r="O26" i="12"/>
  <c r="N26" i="12"/>
  <c r="M26" i="12"/>
  <c r="L26" i="12"/>
  <c r="K26" i="12"/>
  <c r="J26" i="12"/>
  <c r="I26" i="12"/>
  <c r="G26" i="12"/>
  <c r="E26" i="12"/>
  <c r="B26" i="12"/>
  <c r="A26" i="12"/>
  <c r="AB25" i="12"/>
  <c r="AA25" i="12"/>
  <c r="Z25" i="12"/>
  <c r="Y25" i="12"/>
  <c r="X25" i="12"/>
  <c r="W25" i="12"/>
  <c r="AC25" i="12" s="1"/>
  <c r="AD25" i="12" s="1"/>
  <c r="V25" i="12"/>
  <c r="U25" i="12"/>
  <c r="T25" i="12"/>
  <c r="R25" i="12"/>
  <c r="S25" i="12" s="1"/>
  <c r="Q25" i="12"/>
  <c r="P25" i="12"/>
  <c r="O25" i="12"/>
  <c r="N25" i="12"/>
  <c r="M25" i="12"/>
  <c r="L25" i="12"/>
  <c r="K25" i="12"/>
  <c r="J25" i="12"/>
  <c r="I25" i="12"/>
  <c r="G25" i="12"/>
  <c r="E25" i="12"/>
  <c r="B25" i="12"/>
  <c r="A25" i="12"/>
  <c r="AB24" i="12"/>
  <c r="AD24" i="12" s="1"/>
  <c r="AA24" i="12"/>
  <c r="Z24" i="12"/>
  <c r="Y24" i="12"/>
  <c r="X24" i="12"/>
  <c r="W24" i="12"/>
  <c r="AC24" i="12" s="1"/>
  <c r="V24" i="12"/>
  <c r="U24" i="12"/>
  <c r="T24" i="12"/>
  <c r="R24" i="12"/>
  <c r="S24" i="12" s="1"/>
  <c r="Q24" i="12"/>
  <c r="P24" i="12"/>
  <c r="O24" i="12"/>
  <c r="N24" i="12"/>
  <c r="M24" i="12"/>
  <c r="L24" i="12"/>
  <c r="K24" i="12"/>
  <c r="J24" i="12"/>
  <c r="I24" i="12"/>
  <c r="G24" i="12"/>
  <c r="E24" i="12"/>
  <c r="B24" i="12"/>
  <c r="A24" i="12"/>
  <c r="AB23" i="12"/>
  <c r="AA23" i="12"/>
  <c r="Z23" i="12"/>
  <c r="Y23" i="12"/>
  <c r="X23" i="12"/>
  <c r="W23" i="12"/>
  <c r="AC23" i="12" s="1"/>
  <c r="AD23" i="12" s="1"/>
  <c r="V23" i="12"/>
  <c r="U23" i="12"/>
  <c r="T23" i="12"/>
  <c r="R23" i="12"/>
  <c r="S23" i="12" s="1"/>
  <c r="Q23" i="12"/>
  <c r="P23" i="12"/>
  <c r="O23" i="12"/>
  <c r="N23" i="12"/>
  <c r="M23" i="12"/>
  <c r="L23" i="12"/>
  <c r="K23" i="12"/>
  <c r="J23" i="12"/>
  <c r="I23" i="12"/>
  <c r="G23" i="12"/>
  <c r="E23" i="12"/>
  <c r="B23" i="12"/>
  <c r="A23" i="12"/>
  <c r="AB22" i="12"/>
  <c r="AA22" i="12"/>
  <c r="Z22" i="12"/>
  <c r="Y22" i="12"/>
  <c r="X22" i="12"/>
  <c r="W22" i="12"/>
  <c r="AC22" i="12" s="1"/>
  <c r="V22" i="12"/>
  <c r="U22" i="12"/>
  <c r="T22" i="12"/>
  <c r="R22" i="12"/>
  <c r="S22" i="12" s="1"/>
  <c r="Q22" i="12"/>
  <c r="P22" i="12"/>
  <c r="O22" i="12"/>
  <c r="N22" i="12"/>
  <c r="M22" i="12"/>
  <c r="L22" i="12"/>
  <c r="K22" i="12"/>
  <c r="J22" i="12"/>
  <c r="I22" i="12"/>
  <c r="G22" i="12"/>
  <c r="E22" i="12"/>
  <c r="B22" i="12"/>
  <c r="A22" i="12"/>
  <c r="AB21" i="12"/>
  <c r="AA21" i="12"/>
  <c r="Z21" i="12"/>
  <c r="Y21" i="12"/>
  <c r="X21" i="12"/>
  <c r="W21" i="12"/>
  <c r="AC21" i="12" s="1"/>
  <c r="AD21" i="12" s="1"/>
  <c r="V21" i="12"/>
  <c r="U21" i="12"/>
  <c r="T21" i="12"/>
  <c r="R21" i="12"/>
  <c r="S21" i="12" s="1"/>
  <c r="Q21" i="12"/>
  <c r="P21" i="12"/>
  <c r="O21" i="12"/>
  <c r="N21" i="12"/>
  <c r="M21" i="12"/>
  <c r="L21" i="12"/>
  <c r="K21" i="12"/>
  <c r="J21" i="12"/>
  <c r="I21" i="12"/>
  <c r="G21" i="12"/>
  <c r="E21" i="12"/>
  <c r="B21" i="12"/>
  <c r="A21" i="12"/>
  <c r="AB20" i="12"/>
  <c r="AA20" i="12"/>
  <c r="Z20" i="12"/>
  <c r="Y20" i="12"/>
  <c r="X20" i="12"/>
  <c r="W20" i="12"/>
  <c r="V20" i="12"/>
  <c r="U20" i="12"/>
  <c r="T20" i="12"/>
  <c r="R20" i="12"/>
  <c r="S20" i="12" s="1"/>
  <c r="Q20" i="12"/>
  <c r="P20" i="12"/>
  <c r="O20" i="12"/>
  <c r="N20" i="12"/>
  <c r="M20" i="12"/>
  <c r="L20" i="12"/>
  <c r="K20" i="12"/>
  <c r="J20" i="12"/>
  <c r="I20" i="12"/>
  <c r="G20" i="12"/>
  <c r="E20" i="12"/>
  <c r="B20" i="12"/>
  <c r="A20" i="12"/>
  <c r="AB19" i="12"/>
  <c r="AA19" i="12"/>
  <c r="Z19" i="12"/>
  <c r="Y19" i="12"/>
  <c r="X19" i="12"/>
  <c r="W19" i="12"/>
  <c r="V19" i="12"/>
  <c r="U19" i="12"/>
  <c r="T19" i="12"/>
  <c r="R19" i="12"/>
  <c r="S19" i="12" s="1"/>
  <c r="Q19" i="12"/>
  <c r="P19" i="12"/>
  <c r="O19" i="12"/>
  <c r="N19" i="12"/>
  <c r="M19" i="12"/>
  <c r="L19" i="12"/>
  <c r="K19" i="12"/>
  <c r="J19" i="12"/>
  <c r="I19" i="12"/>
  <c r="G19" i="12"/>
  <c r="E19" i="12"/>
  <c r="B19" i="12"/>
  <c r="A19" i="12"/>
  <c r="AB18" i="12"/>
  <c r="AA18" i="12"/>
  <c r="Z18" i="12"/>
  <c r="Y18" i="12"/>
  <c r="X18" i="12"/>
  <c r="W18" i="12"/>
  <c r="V18" i="12"/>
  <c r="U18" i="12"/>
  <c r="T18" i="12"/>
  <c r="R18" i="12"/>
  <c r="S18" i="12" s="1"/>
  <c r="Q18" i="12"/>
  <c r="P18" i="12"/>
  <c r="O18" i="12"/>
  <c r="N18" i="12"/>
  <c r="M18" i="12"/>
  <c r="L18" i="12"/>
  <c r="K18" i="12"/>
  <c r="J18" i="12"/>
  <c r="I18" i="12"/>
  <c r="G18" i="12"/>
  <c r="E18" i="12"/>
  <c r="B18" i="12"/>
  <c r="A18" i="12"/>
  <c r="AB17" i="12"/>
  <c r="AA17" i="12"/>
  <c r="Z17" i="12"/>
  <c r="Y17" i="12"/>
  <c r="X17" i="12"/>
  <c r="W17" i="12"/>
  <c r="V17" i="12"/>
  <c r="U17" i="12"/>
  <c r="T17" i="12"/>
  <c r="R17" i="12"/>
  <c r="S17" i="12" s="1"/>
  <c r="Q17" i="12"/>
  <c r="P17" i="12"/>
  <c r="O17" i="12"/>
  <c r="N17" i="12"/>
  <c r="M17" i="12"/>
  <c r="L17" i="12"/>
  <c r="K17" i="12"/>
  <c r="J17" i="12"/>
  <c r="I17" i="12"/>
  <c r="G17" i="12"/>
  <c r="E17" i="12"/>
  <c r="B17" i="12"/>
  <c r="A17" i="12"/>
  <c r="AB16" i="12"/>
  <c r="AA16" i="12"/>
  <c r="Z16" i="12"/>
  <c r="Y16" i="12"/>
  <c r="X16" i="12"/>
  <c r="W16" i="12"/>
  <c r="V16" i="12"/>
  <c r="U16" i="12"/>
  <c r="T16" i="12"/>
  <c r="R16" i="12"/>
  <c r="S16" i="12" s="1"/>
  <c r="Q16" i="12"/>
  <c r="P16" i="12"/>
  <c r="O16" i="12"/>
  <c r="N16" i="12"/>
  <c r="M16" i="12"/>
  <c r="L16" i="12"/>
  <c r="K16" i="12"/>
  <c r="J16" i="12"/>
  <c r="I16" i="12"/>
  <c r="G16" i="12"/>
  <c r="E16" i="12"/>
  <c r="B16" i="12"/>
  <c r="A16" i="12"/>
  <c r="AB15" i="12"/>
  <c r="AA15" i="12"/>
  <c r="Z15" i="12"/>
  <c r="Y15" i="12"/>
  <c r="X15" i="12"/>
  <c r="W15" i="12"/>
  <c r="V15" i="12"/>
  <c r="U15" i="12"/>
  <c r="T15" i="12"/>
  <c r="R15" i="12"/>
  <c r="S15" i="12" s="1"/>
  <c r="Q15" i="12"/>
  <c r="P15" i="12"/>
  <c r="O15" i="12"/>
  <c r="N15" i="12"/>
  <c r="M15" i="12"/>
  <c r="L15" i="12"/>
  <c r="K15" i="12"/>
  <c r="J15" i="12"/>
  <c r="I15" i="12"/>
  <c r="G15" i="12"/>
  <c r="E15" i="12"/>
  <c r="B15" i="12"/>
  <c r="A15" i="12"/>
  <c r="AB14" i="12"/>
  <c r="AA14" i="12"/>
  <c r="Z14" i="12"/>
  <c r="Y14" i="12"/>
  <c r="X14" i="12"/>
  <c r="W14" i="12"/>
  <c r="V14" i="12"/>
  <c r="U14" i="12"/>
  <c r="T14" i="12"/>
  <c r="R14" i="12"/>
  <c r="S14" i="12" s="1"/>
  <c r="Q14" i="12"/>
  <c r="P14" i="12"/>
  <c r="O14" i="12"/>
  <c r="N14" i="12"/>
  <c r="M14" i="12"/>
  <c r="L14" i="12"/>
  <c r="K14" i="12"/>
  <c r="J14" i="12"/>
  <c r="I14" i="12"/>
  <c r="G14" i="12"/>
  <c r="E14" i="12"/>
  <c r="B14" i="12"/>
  <c r="A14" i="12"/>
  <c r="AB13" i="12"/>
  <c r="AA13" i="12"/>
  <c r="Z13" i="12"/>
  <c r="Y13" i="12"/>
  <c r="X13" i="12"/>
  <c r="W13" i="12"/>
  <c r="V13" i="12"/>
  <c r="U13" i="12"/>
  <c r="T13" i="12"/>
  <c r="R13" i="12"/>
  <c r="S13" i="12" s="1"/>
  <c r="Q13" i="12"/>
  <c r="P13" i="12"/>
  <c r="O13" i="12"/>
  <c r="N13" i="12"/>
  <c r="M13" i="12"/>
  <c r="L13" i="12"/>
  <c r="K13" i="12"/>
  <c r="J13" i="12"/>
  <c r="I13" i="12"/>
  <c r="G13" i="12"/>
  <c r="E13" i="12"/>
  <c r="B13" i="12"/>
  <c r="A13" i="12"/>
  <c r="AB12" i="12"/>
  <c r="AA12" i="12"/>
  <c r="Z12" i="12"/>
  <c r="Y12" i="12"/>
  <c r="X12" i="12"/>
  <c r="W12" i="12"/>
  <c r="V12" i="12"/>
  <c r="U12" i="12"/>
  <c r="T12" i="12"/>
  <c r="R12" i="12"/>
  <c r="S12" i="12" s="1"/>
  <c r="Q12" i="12"/>
  <c r="P12" i="12"/>
  <c r="O12" i="12"/>
  <c r="N12" i="12"/>
  <c r="M12" i="12"/>
  <c r="L12" i="12"/>
  <c r="K12" i="12"/>
  <c r="J12" i="12"/>
  <c r="I12" i="12"/>
  <c r="G12" i="12"/>
  <c r="E12" i="12"/>
  <c r="B12" i="12"/>
  <c r="A12" i="12"/>
  <c r="AB11" i="12"/>
  <c r="AA11" i="12"/>
  <c r="Z11" i="12"/>
  <c r="Y11" i="12"/>
  <c r="X11" i="12"/>
  <c r="W11" i="12"/>
  <c r="V11" i="12"/>
  <c r="U11" i="12"/>
  <c r="T11" i="12"/>
  <c r="R11" i="12"/>
  <c r="S11" i="12" s="1"/>
  <c r="Q11" i="12"/>
  <c r="P11" i="12"/>
  <c r="O11" i="12"/>
  <c r="N11" i="12"/>
  <c r="M11" i="12"/>
  <c r="L11" i="12"/>
  <c r="K11" i="12"/>
  <c r="J11" i="12"/>
  <c r="I11" i="12"/>
  <c r="G11" i="12"/>
  <c r="E11" i="12"/>
  <c r="B11" i="12"/>
  <c r="A11" i="12"/>
  <c r="AB10" i="12"/>
  <c r="AA10" i="12"/>
  <c r="Z10" i="12"/>
  <c r="Y10" i="12"/>
  <c r="X10" i="12"/>
  <c r="W10" i="12"/>
  <c r="V10" i="12"/>
  <c r="U10" i="12"/>
  <c r="T10" i="12"/>
  <c r="R10" i="12"/>
  <c r="S10" i="12" s="1"/>
  <c r="Q10" i="12"/>
  <c r="P10" i="12"/>
  <c r="O10" i="12"/>
  <c r="N10" i="12"/>
  <c r="M10" i="12"/>
  <c r="L10" i="12"/>
  <c r="K10" i="12"/>
  <c r="J10" i="12"/>
  <c r="I10" i="12"/>
  <c r="G10" i="12"/>
  <c r="E10" i="12"/>
  <c r="B10" i="12"/>
  <c r="A10" i="12"/>
  <c r="AB9" i="12"/>
  <c r="AA9" i="12"/>
  <c r="Z9" i="12"/>
  <c r="Y9" i="12"/>
  <c r="X9" i="12"/>
  <c r="W9" i="12"/>
  <c r="V9" i="12"/>
  <c r="U9" i="12"/>
  <c r="T9" i="12"/>
  <c r="R9" i="12"/>
  <c r="S9" i="12" s="1"/>
  <c r="Q9" i="12"/>
  <c r="P9" i="12"/>
  <c r="O9" i="12"/>
  <c r="N9" i="12"/>
  <c r="M9" i="12"/>
  <c r="L9" i="12"/>
  <c r="K9" i="12"/>
  <c r="J9" i="12"/>
  <c r="I9" i="12"/>
  <c r="G9" i="12"/>
  <c r="E9" i="12"/>
  <c r="B9" i="12"/>
  <c r="A9" i="12"/>
  <c r="AB8" i="12"/>
  <c r="AA8" i="12"/>
  <c r="Z8" i="12"/>
  <c r="Y8" i="12"/>
  <c r="X8" i="12"/>
  <c r="W8" i="12"/>
  <c r="V8" i="12"/>
  <c r="U8" i="12"/>
  <c r="T8" i="12"/>
  <c r="R8" i="12"/>
  <c r="S8" i="12" s="1"/>
  <c r="Q8" i="12"/>
  <c r="P8" i="12"/>
  <c r="O8" i="12"/>
  <c r="N8" i="12"/>
  <c r="M8" i="12"/>
  <c r="L8" i="12"/>
  <c r="K8" i="12"/>
  <c r="J8" i="12"/>
  <c r="I8" i="12"/>
  <c r="G8" i="12"/>
  <c r="E8" i="12"/>
  <c r="B8" i="12"/>
  <c r="A8" i="12"/>
  <c r="AB7" i="12"/>
  <c r="AA7" i="12"/>
  <c r="Z7" i="12"/>
  <c r="Y7" i="12"/>
  <c r="X7" i="12"/>
  <c r="W7" i="12"/>
  <c r="V7" i="12"/>
  <c r="U7" i="12"/>
  <c r="T7" i="12"/>
  <c r="R7" i="12"/>
  <c r="S7" i="12" s="1"/>
  <c r="Q7" i="12"/>
  <c r="P7" i="12"/>
  <c r="O7" i="12"/>
  <c r="N7" i="12"/>
  <c r="M7" i="12"/>
  <c r="L7" i="12"/>
  <c r="K7" i="12"/>
  <c r="J7" i="12"/>
  <c r="I7" i="12"/>
  <c r="G7" i="12"/>
  <c r="E7" i="12"/>
  <c r="B7" i="12"/>
  <c r="A7" i="12"/>
  <c r="AB6" i="12"/>
  <c r="AA6" i="12"/>
  <c r="Z6" i="12"/>
  <c r="Y6" i="12"/>
  <c r="X6" i="12"/>
  <c r="W6" i="12"/>
  <c r="V6" i="12"/>
  <c r="U6" i="12"/>
  <c r="T6" i="12"/>
  <c r="R6" i="12"/>
  <c r="S6" i="12" s="1"/>
  <c r="Q6" i="12"/>
  <c r="P6" i="12"/>
  <c r="O6" i="12"/>
  <c r="N6" i="12"/>
  <c r="M6" i="12"/>
  <c r="L6" i="12"/>
  <c r="K6" i="12"/>
  <c r="J6" i="12"/>
  <c r="I6" i="12"/>
  <c r="G6" i="12"/>
  <c r="E6" i="12"/>
  <c r="B6" i="12"/>
  <c r="A6" i="12"/>
  <c r="AB5" i="12"/>
  <c r="AA5" i="12"/>
  <c r="Z5" i="12"/>
  <c r="Y5" i="12"/>
  <c r="X5" i="12"/>
  <c r="W5" i="12"/>
  <c r="V5" i="12"/>
  <c r="U5" i="12"/>
  <c r="T5" i="12"/>
  <c r="R5" i="12"/>
  <c r="S5" i="12" s="1"/>
  <c r="Q5" i="12"/>
  <c r="P5" i="12"/>
  <c r="O5" i="12"/>
  <c r="N5" i="12"/>
  <c r="M5" i="12"/>
  <c r="L5" i="12"/>
  <c r="K5" i="12"/>
  <c r="J5" i="12"/>
  <c r="I5" i="12"/>
  <c r="G5" i="12"/>
  <c r="E5" i="12"/>
  <c r="B5" i="12"/>
  <c r="A5" i="12"/>
  <c r="AB4" i="12"/>
  <c r="AA4" i="12"/>
  <c r="Z4" i="12"/>
  <c r="Y4" i="12"/>
  <c r="X4" i="12"/>
  <c r="W4" i="12"/>
  <c r="V4" i="12"/>
  <c r="U4" i="12"/>
  <c r="T4" i="12"/>
  <c r="R4" i="12"/>
  <c r="Q4" i="12"/>
  <c r="S4" i="12" s="1"/>
  <c r="P4" i="12"/>
  <c r="O4" i="12"/>
  <c r="N4" i="12"/>
  <c r="M4" i="12"/>
  <c r="L4" i="12"/>
  <c r="K4" i="12"/>
  <c r="J4" i="12"/>
  <c r="I4" i="12"/>
  <c r="G4" i="12"/>
  <c r="E4" i="12"/>
  <c r="B4" i="12"/>
  <c r="A4" i="12"/>
  <c r="AB3" i="12"/>
  <c r="AA3" i="12"/>
  <c r="Z3" i="12"/>
  <c r="Y3" i="12"/>
  <c r="X3" i="12"/>
  <c r="W3" i="12"/>
  <c r="AC3" i="12" s="1"/>
  <c r="AD3" i="12" s="1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G3" i="12"/>
  <c r="E3" i="12"/>
  <c r="B3" i="12"/>
  <c r="A3" i="12"/>
  <c r="AB2" i="12"/>
  <c r="AB95" i="12" s="1"/>
  <c r="AA2" i="12"/>
  <c r="AA95" i="12" s="1"/>
  <c r="Z2" i="12"/>
  <c r="Y2" i="12"/>
  <c r="Y95" i="12" s="1"/>
  <c r="X2" i="12"/>
  <c r="X95" i="12" s="1"/>
  <c r="W2" i="12"/>
  <c r="W95" i="12" s="1"/>
  <c r="V2" i="12"/>
  <c r="U2" i="12"/>
  <c r="T2" i="12"/>
  <c r="T95" i="12" s="1"/>
  <c r="R2" i="12"/>
  <c r="Q2" i="12"/>
  <c r="S2" i="12" s="1"/>
  <c r="P2" i="12"/>
  <c r="P95" i="12" s="1"/>
  <c r="P96" i="12" s="1"/>
  <c r="O2" i="12"/>
  <c r="O95" i="12" s="1"/>
  <c r="O96" i="12" s="1"/>
  <c r="N2" i="12"/>
  <c r="M2" i="12"/>
  <c r="M95" i="12" s="1"/>
  <c r="M96" i="12" s="1"/>
  <c r="L2" i="12"/>
  <c r="L95" i="12" s="1"/>
  <c r="L96" i="12" s="1"/>
  <c r="K2" i="12"/>
  <c r="J2" i="12"/>
  <c r="I2" i="12"/>
  <c r="G2" i="12"/>
  <c r="E2" i="12"/>
  <c r="B2" i="12"/>
  <c r="A2" i="12"/>
  <c r="AB84" i="11"/>
  <c r="AA84" i="11"/>
  <c r="Z84" i="11"/>
  <c r="Y84" i="11"/>
  <c r="X84" i="11"/>
  <c r="AC84" i="11" s="1"/>
  <c r="W84" i="11"/>
  <c r="V84" i="11"/>
  <c r="U84" i="11"/>
  <c r="T84" i="11"/>
  <c r="R84" i="11"/>
  <c r="S84" i="11" s="1"/>
  <c r="Q84" i="11"/>
  <c r="P84" i="11"/>
  <c r="O84" i="11"/>
  <c r="N84" i="11"/>
  <c r="M84" i="11"/>
  <c r="L84" i="11"/>
  <c r="K84" i="11"/>
  <c r="J84" i="11"/>
  <c r="I84" i="11"/>
  <c r="G84" i="11"/>
  <c r="E84" i="11"/>
  <c r="B84" i="11"/>
  <c r="A84" i="11"/>
  <c r="AB83" i="11"/>
  <c r="AA83" i="11"/>
  <c r="Z83" i="11"/>
  <c r="Y83" i="11"/>
  <c r="X83" i="11"/>
  <c r="W83" i="11"/>
  <c r="AC83" i="11" s="1"/>
  <c r="V83" i="11"/>
  <c r="U83" i="11"/>
  <c r="T83" i="11"/>
  <c r="R83" i="11"/>
  <c r="S83" i="11" s="1"/>
  <c r="Q83" i="11"/>
  <c r="P83" i="11"/>
  <c r="O83" i="11"/>
  <c r="N83" i="11"/>
  <c r="M83" i="11"/>
  <c r="L83" i="11"/>
  <c r="K83" i="11"/>
  <c r="J83" i="11"/>
  <c r="I83" i="11"/>
  <c r="G83" i="11"/>
  <c r="E83" i="11"/>
  <c r="B83" i="11"/>
  <c r="A83" i="11"/>
  <c r="AB82" i="11"/>
  <c r="AA82" i="11"/>
  <c r="Z82" i="11"/>
  <c r="Y82" i="11"/>
  <c r="X82" i="11"/>
  <c r="AC82" i="11" s="1"/>
  <c r="AD82" i="11" s="1"/>
  <c r="W82" i="11"/>
  <c r="V82" i="11"/>
  <c r="U82" i="11"/>
  <c r="T82" i="11"/>
  <c r="R82" i="11"/>
  <c r="S82" i="11" s="1"/>
  <c r="Q82" i="11"/>
  <c r="P82" i="11"/>
  <c r="O82" i="11"/>
  <c r="N82" i="11"/>
  <c r="M82" i="11"/>
  <c r="L82" i="11"/>
  <c r="K82" i="11"/>
  <c r="J82" i="11"/>
  <c r="I82" i="11"/>
  <c r="G82" i="11"/>
  <c r="E82" i="11"/>
  <c r="B82" i="11"/>
  <c r="A82" i="11"/>
  <c r="AB81" i="11"/>
  <c r="AA81" i="11"/>
  <c r="Z81" i="11"/>
  <c r="Y81" i="11"/>
  <c r="X81" i="11"/>
  <c r="W81" i="11"/>
  <c r="AC81" i="11" s="1"/>
  <c r="V81" i="11"/>
  <c r="U81" i="11"/>
  <c r="T81" i="11"/>
  <c r="R81" i="11"/>
  <c r="S81" i="11" s="1"/>
  <c r="Q81" i="11"/>
  <c r="P81" i="11"/>
  <c r="O81" i="11"/>
  <c r="N81" i="11"/>
  <c r="M81" i="11"/>
  <c r="L81" i="11"/>
  <c r="K81" i="11"/>
  <c r="J81" i="11"/>
  <c r="I81" i="11"/>
  <c r="G81" i="11"/>
  <c r="E81" i="11"/>
  <c r="B81" i="11"/>
  <c r="A81" i="11"/>
  <c r="AB80" i="11"/>
  <c r="AA80" i="11"/>
  <c r="Z80" i="11"/>
  <c r="Y80" i="11"/>
  <c r="X80" i="11"/>
  <c r="AC80" i="11" s="1"/>
  <c r="AD80" i="11" s="1"/>
  <c r="W80" i="11"/>
  <c r="V80" i="11"/>
  <c r="U80" i="11"/>
  <c r="T80" i="11"/>
  <c r="R80" i="11"/>
  <c r="S80" i="11" s="1"/>
  <c r="Q80" i="11"/>
  <c r="P80" i="11"/>
  <c r="O80" i="11"/>
  <c r="N80" i="11"/>
  <c r="M80" i="11"/>
  <c r="L80" i="11"/>
  <c r="K80" i="11"/>
  <c r="J80" i="11"/>
  <c r="I80" i="11"/>
  <c r="G80" i="11"/>
  <c r="E80" i="11"/>
  <c r="B80" i="11"/>
  <c r="A80" i="11"/>
  <c r="AB79" i="11"/>
  <c r="AA79" i="11"/>
  <c r="Z79" i="11"/>
  <c r="Y79" i="11"/>
  <c r="X79" i="11"/>
  <c r="W79" i="11"/>
  <c r="AC79" i="11" s="1"/>
  <c r="V79" i="11"/>
  <c r="U79" i="11"/>
  <c r="T79" i="11"/>
  <c r="R79" i="11"/>
  <c r="S79" i="11" s="1"/>
  <c r="Q79" i="11"/>
  <c r="P79" i="11"/>
  <c r="O79" i="11"/>
  <c r="N79" i="11"/>
  <c r="M79" i="11"/>
  <c r="L79" i="11"/>
  <c r="K79" i="11"/>
  <c r="I79" i="11"/>
  <c r="G79" i="11"/>
  <c r="E79" i="11"/>
  <c r="B79" i="11"/>
  <c r="A79" i="11"/>
  <c r="AB78" i="11"/>
  <c r="AD78" i="11" s="1"/>
  <c r="AA78" i="11"/>
  <c r="Z78" i="11"/>
  <c r="Y78" i="11"/>
  <c r="AC78" i="11" s="1"/>
  <c r="X78" i="11"/>
  <c r="W78" i="11"/>
  <c r="V78" i="11"/>
  <c r="U78" i="11"/>
  <c r="T78" i="11"/>
  <c r="R78" i="11"/>
  <c r="Q78" i="11"/>
  <c r="S78" i="11" s="1"/>
  <c r="P78" i="11"/>
  <c r="O78" i="11"/>
  <c r="N78" i="11"/>
  <c r="M78" i="11"/>
  <c r="L78" i="11"/>
  <c r="K78" i="11"/>
  <c r="I78" i="11"/>
  <c r="G78" i="11"/>
  <c r="E78" i="11"/>
  <c r="B78" i="11"/>
  <c r="A78" i="11"/>
  <c r="AB77" i="11"/>
  <c r="AA77" i="11"/>
  <c r="Z77" i="11"/>
  <c r="Y77" i="11"/>
  <c r="X77" i="11"/>
  <c r="AC77" i="11" s="1"/>
  <c r="AD77" i="11" s="1"/>
  <c r="W77" i="11"/>
  <c r="V77" i="11"/>
  <c r="U77" i="11"/>
  <c r="T77" i="11"/>
  <c r="R77" i="11"/>
  <c r="S77" i="11" s="1"/>
  <c r="Q77" i="11"/>
  <c r="P77" i="11"/>
  <c r="O77" i="11"/>
  <c r="N77" i="11"/>
  <c r="M77" i="11"/>
  <c r="L77" i="11"/>
  <c r="K77" i="11"/>
  <c r="I77" i="11"/>
  <c r="G77" i="11"/>
  <c r="E77" i="11"/>
  <c r="B77" i="11"/>
  <c r="A77" i="11"/>
  <c r="AB76" i="11"/>
  <c r="AA76" i="11"/>
  <c r="Z76" i="11"/>
  <c r="Y76" i="11"/>
  <c r="X76" i="11"/>
  <c r="W76" i="11"/>
  <c r="AC76" i="11" s="1"/>
  <c r="AD76" i="11" s="1"/>
  <c r="V76" i="11"/>
  <c r="U76" i="11"/>
  <c r="T76" i="11"/>
  <c r="S76" i="11"/>
  <c r="R76" i="11"/>
  <c r="Q76" i="11"/>
  <c r="P76" i="11"/>
  <c r="O76" i="11"/>
  <c r="N76" i="11"/>
  <c r="M76" i="11"/>
  <c r="L76" i="11"/>
  <c r="K76" i="11"/>
  <c r="I76" i="11"/>
  <c r="G76" i="11"/>
  <c r="E76" i="11"/>
  <c r="B76" i="11"/>
  <c r="A76" i="11"/>
  <c r="AB75" i="11"/>
  <c r="AA75" i="11"/>
  <c r="Z75" i="11"/>
  <c r="Y75" i="11"/>
  <c r="X75" i="11"/>
  <c r="W75" i="11"/>
  <c r="AC75" i="11" s="1"/>
  <c r="V75" i="11"/>
  <c r="U75" i="11"/>
  <c r="T75" i="11"/>
  <c r="R75" i="11"/>
  <c r="S75" i="11" s="1"/>
  <c r="Q75" i="11"/>
  <c r="P75" i="11"/>
  <c r="O75" i="11"/>
  <c r="N75" i="11"/>
  <c r="M75" i="11"/>
  <c r="L75" i="11"/>
  <c r="K75" i="11"/>
  <c r="J75" i="11"/>
  <c r="I75" i="11"/>
  <c r="G75" i="11"/>
  <c r="E75" i="11"/>
  <c r="B75" i="11"/>
  <c r="A75" i="11"/>
  <c r="AB74" i="11"/>
  <c r="AA74" i="11"/>
  <c r="Z74" i="11"/>
  <c r="Y74" i="11"/>
  <c r="X74" i="11"/>
  <c r="AC74" i="11" s="1"/>
  <c r="AD74" i="11" s="1"/>
  <c r="W74" i="11"/>
  <c r="V74" i="11"/>
  <c r="U74" i="11"/>
  <c r="T74" i="11"/>
  <c r="R74" i="11"/>
  <c r="S74" i="11" s="1"/>
  <c r="Q74" i="11"/>
  <c r="P74" i="11"/>
  <c r="O74" i="11"/>
  <c r="N74" i="11"/>
  <c r="M74" i="11"/>
  <c r="L74" i="11"/>
  <c r="K74" i="11"/>
  <c r="J74" i="11"/>
  <c r="I74" i="11"/>
  <c r="G74" i="11"/>
  <c r="E74" i="11"/>
  <c r="B74" i="11"/>
  <c r="A74" i="11"/>
  <c r="AB73" i="11"/>
  <c r="AD73" i="11" s="1"/>
  <c r="AA73" i="11"/>
  <c r="Z73" i="11"/>
  <c r="Y73" i="11"/>
  <c r="X73" i="11"/>
  <c r="W73" i="11"/>
  <c r="AC73" i="11" s="1"/>
  <c r="V73" i="11"/>
  <c r="U73" i="11"/>
  <c r="T73" i="11"/>
  <c r="R73" i="11"/>
  <c r="S73" i="11" s="1"/>
  <c r="Q73" i="11"/>
  <c r="P73" i="11"/>
  <c r="O73" i="11"/>
  <c r="N73" i="11"/>
  <c r="M73" i="11"/>
  <c r="L73" i="11"/>
  <c r="K73" i="11"/>
  <c r="J73" i="11"/>
  <c r="I73" i="11"/>
  <c r="G73" i="11"/>
  <c r="E73" i="11"/>
  <c r="B73" i="11"/>
  <c r="A73" i="11"/>
  <c r="AB72" i="11"/>
  <c r="AA72" i="11"/>
  <c r="Z72" i="11"/>
  <c r="Y72" i="11"/>
  <c r="X72" i="11"/>
  <c r="AC72" i="11" s="1"/>
  <c r="AD72" i="11" s="1"/>
  <c r="W72" i="11"/>
  <c r="V72" i="11"/>
  <c r="U72" i="11"/>
  <c r="T72" i="11"/>
  <c r="R72" i="11"/>
  <c r="S72" i="11" s="1"/>
  <c r="Q72" i="11"/>
  <c r="P72" i="11"/>
  <c r="O72" i="11"/>
  <c r="N72" i="11"/>
  <c r="M72" i="11"/>
  <c r="L72" i="11"/>
  <c r="K72" i="11"/>
  <c r="J72" i="11"/>
  <c r="I72" i="11"/>
  <c r="G72" i="11"/>
  <c r="E72" i="11"/>
  <c r="B72" i="11"/>
  <c r="A72" i="11"/>
  <c r="AB71" i="11"/>
  <c r="AA71" i="11"/>
  <c r="Z71" i="11"/>
  <c r="Y71" i="11"/>
  <c r="X71" i="11"/>
  <c r="W71" i="11"/>
  <c r="AC71" i="11" s="1"/>
  <c r="V71" i="11"/>
  <c r="U71" i="11"/>
  <c r="T71" i="11"/>
  <c r="R71" i="11"/>
  <c r="S71" i="11" s="1"/>
  <c r="Q71" i="11"/>
  <c r="P71" i="11"/>
  <c r="O71" i="11"/>
  <c r="N71" i="11"/>
  <c r="M71" i="11"/>
  <c r="L71" i="11"/>
  <c r="K71" i="11"/>
  <c r="J71" i="11"/>
  <c r="I71" i="11"/>
  <c r="G71" i="11"/>
  <c r="E71" i="11"/>
  <c r="B71" i="11"/>
  <c r="A71" i="11"/>
  <c r="AB70" i="11"/>
  <c r="AA70" i="11"/>
  <c r="Z70" i="11"/>
  <c r="Y70" i="11"/>
  <c r="X70" i="11"/>
  <c r="AC70" i="11" s="1"/>
  <c r="AD70" i="11" s="1"/>
  <c r="W70" i="11"/>
  <c r="V70" i="11"/>
  <c r="U70" i="11"/>
  <c r="T70" i="11"/>
  <c r="R70" i="11"/>
  <c r="S70" i="11" s="1"/>
  <c r="Q70" i="11"/>
  <c r="P70" i="11"/>
  <c r="O70" i="11"/>
  <c r="N70" i="11"/>
  <c r="M70" i="11"/>
  <c r="L70" i="11"/>
  <c r="K70" i="11"/>
  <c r="J70" i="11"/>
  <c r="I70" i="11"/>
  <c r="G70" i="11"/>
  <c r="E70" i="11"/>
  <c r="B70" i="11"/>
  <c r="A70" i="11"/>
  <c r="AB69" i="11"/>
  <c r="AD69" i="11" s="1"/>
  <c r="AA69" i="11"/>
  <c r="Z69" i="11"/>
  <c r="Y69" i="11"/>
  <c r="X69" i="11"/>
  <c r="W69" i="11"/>
  <c r="AC69" i="11" s="1"/>
  <c r="V69" i="11"/>
  <c r="U69" i="11"/>
  <c r="T69" i="11"/>
  <c r="R69" i="11"/>
  <c r="S69" i="11" s="1"/>
  <c r="Q69" i="11"/>
  <c r="P69" i="11"/>
  <c r="O69" i="11"/>
  <c r="N69" i="11"/>
  <c r="M69" i="11"/>
  <c r="L69" i="11"/>
  <c r="K69" i="11"/>
  <c r="J69" i="11"/>
  <c r="I69" i="11"/>
  <c r="G69" i="11"/>
  <c r="E69" i="11"/>
  <c r="B69" i="11"/>
  <c r="A69" i="11"/>
  <c r="AB68" i="11"/>
  <c r="AA68" i="11"/>
  <c r="Z68" i="11"/>
  <c r="Y68" i="11"/>
  <c r="X68" i="11"/>
  <c r="AC68" i="11" s="1"/>
  <c r="AD68" i="11" s="1"/>
  <c r="W68" i="11"/>
  <c r="V68" i="11"/>
  <c r="U68" i="11"/>
  <c r="T68" i="11"/>
  <c r="R68" i="11"/>
  <c r="S68" i="11" s="1"/>
  <c r="Q68" i="11"/>
  <c r="P68" i="11"/>
  <c r="O68" i="11"/>
  <c r="N68" i="11"/>
  <c r="M68" i="11"/>
  <c r="L68" i="11"/>
  <c r="K68" i="11"/>
  <c r="J68" i="11"/>
  <c r="I68" i="11"/>
  <c r="G68" i="11"/>
  <c r="E68" i="11"/>
  <c r="B68" i="11"/>
  <c r="A68" i="11"/>
  <c r="AB67" i="11"/>
  <c r="AA67" i="11"/>
  <c r="Z67" i="11"/>
  <c r="Y67" i="11"/>
  <c r="X67" i="11"/>
  <c r="W67" i="11"/>
  <c r="AC67" i="11" s="1"/>
  <c r="V67" i="11"/>
  <c r="U67" i="11"/>
  <c r="T67" i="11"/>
  <c r="R67" i="11"/>
  <c r="S67" i="11" s="1"/>
  <c r="Q67" i="11"/>
  <c r="P67" i="11"/>
  <c r="O67" i="11"/>
  <c r="N67" i="11"/>
  <c r="M67" i="11"/>
  <c r="L67" i="11"/>
  <c r="K67" i="11"/>
  <c r="J67" i="11"/>
  <c r="I67" i="11"/>
  <c r="G67" i="11"/>
  <c r="E67" i="11"/>
  <c r="B67" i="11"/>
  <c r="A67" i="11"/>
  <c r="AB66" i="11"/>
  <c r="AA66" i="11"/>
  <c r="Z66" i="11"/>
  <c r="Y66" i="11"/>
  <c r="X66" i="11"/>
  <c r="AC66" i="11" s="1"/>
  <c r="AD66" i="11" s="1"/>
  <c r="W66" i="11"/>
  <c r="V66" i="11"/>
  <c r="U66" i="11"/>
  <c r="T66" i="11"/>
  <c r="R66" i="11"/>
  <c r="S66" i="11" s="1"/>
  <c r="Q66" i="11"/>
  <c r="P66" i="11"/>
  <c r="O66" i="11"/>
  <c r="N66" i="11"/>
  <c r="M66" i="11"/>
  <c r="L66" i="11"/>
  <c r="K66" i="11"/>
  <c r="J66" i="11"/>
  <c r="I66" i="11"/>
  <c r="G66" i="11"/>
  <c r="E66" i="11"/>
  <c r="B66" i="11"/>
  <c r="A66" i="11"/>
  <c r="AB65" i="11"/>
  <c r="AD65" i="11" s="1"/>
  <c r="AA65" i="11"/>
  <c r="Z65" i="11"/>
  <c r="Y65" i="11"/>
  <c r="X65" i="11"/>
  <c r="W65" i="11"/>
  <c r="AC65" i="11" s="1"/>
  <c r="V65" i="11"/>
  <c r="U65" i="11"/>
  <c r="T65" i="11"/>
  <c r="R65" i="11"/>
  <c r="S65" i="11" s="1"/>
  <c r="Q65" i="11"/>
  <c r="P65" i="11"/>
  <c r="O65" i="11"/>
  <c r="N65" i="11"/>
  <c r="M65" i="11"/>
  <c r="L65" i="11"/>
  <c r="K65" i="11"/>
  <c r="J65" i="11"/>
  <c r="I65" i="11"/>
  <c r="G65" i="11"/>
  <c r="E65" i="11"/>
  <c r="B65" i="11"/>
  <c r="A65" i="11"/>
  <c r="AB64" i="11"/>
  <c r="AA64" i="11"/>
  <c r="Z64" i="11"/>
  <c r="Y64" i="11"/>
  <c r="X64" i="11"/>
  <c r="AC64" i="11" s="1"/>
  <c r="AD64" i="11" s="1"/>
  <c r="W64" i="11"/>
  <c r="V64" i="11"/>
  <c r="U64" i="11"/>
  <c r="T64" i="11"/>
  <c r="R64" i="11"/>
  <c r="S64" i="11" s="1"/>
  <c r="Q64" i="11"/>
  <c r="P64" i="11"/>
  <c r="O64" i="11"/>
  <c r="N64" i="11"/>
  <c r="M64" i="11"/>
  <c r="L64" i="11"/>
  <c r="K64" i="11"/>
  <c r="J64" i="11"/>
  <c r="I64" i="11"/>
  <c r="G64" i="11"/>
  <c r="E64" i="11"/>
  <c r="B64" i="11"/>
  <c r="A64" i="11"/>
  <c r="AB63" i="11"/>
  <c r="AA63" i="11"/>
  <c r="Z63" i="11"/>
  <c r="Y63" i="11"/>
  <c r="X63" i="11"/>
  <c r="W63" i="11"/>
  <c r="AC63" i="11" s="1"/>
  <c r="V63" i="11"/>
  <c r="U63" i="11"/>
  <c r="T63" i="11"/>
  <c r="R63" i="11"/>
  <c r="S63" i="11" s="1"/>
  <c r="Q63" i="11"/>
  <c r="P63" i="11"/>
  <c r="O63" i="11"/>
  <c r="N63" i="11"/>
  <c r="M63" i="11"/>
  <c r="L63" i="11"/>
  <c r="K63" i="11"/>
  <c r="J63" i="11"/>
  <c r="I63" i="11"/>
  <c r="G63" i="11"/>
  <c r="E63" i="11"/>
  <c r="B63" i="11"/>
  <c r="A63" i="11"/>
  <c r="AB62" i="11"/>
  <c r="AA62" i="11"/>
  <c r="Z62" i="11"/>
  <c r="Y62" i="11"/>
  <c r="X62" i="11"/>
  <c r="AC62" i="11" s="1"/>
  <c r="AD62" i="11" s="1"/>
  <c r="W62" i="11"/>
  <c r="V62" i="11"/>
  <c r="U62" i="11"/>
  <c r="T62" i="11"/>
  <c r="R62" i="11"/>
  <c r="S62" i="11" s="1"/>
  <c r="Q62" i="11"/>
  <c r="P62" i="11"/>
  <c r="O62" i="11"/>
  <c r="N62" i="11"/>
  <c r="M62" i="11"/>
  <c r="L62" i="11"/>
  <c r="K62" i="11"/>
  <c r="J62" i="11"/>
  <c r="I62" i="11"/>
  <c r="G62" i="11"/>
  <c r="E62" i="11"/>
  <c r="B62" i="11"/>
  <c r="A62" i="11"/>
  <c r="AB61" i="11"/>
  <c r="AD61" i="11" s="1"/>
  <c r="AA61" i="11"/>
  <c r="Z61" i="11"/>
  <c r="Y61" i="11"/>
  <c r="X61" i="11"/>
  <c r="W61" i="11"/>
  <c r="AC61" i="11" s="1"/>
  <c r="V61" i="11"/>
  <c r="U61" i="11"/>
  <c r="T61" i="11"/>
  <c r="R61" i="11"/>
  <c r="S61" i="11" s="1"/>
  <c r="Q61" i="11"/>
  <c r="P61" i="11"/>
  <c r="O61" i="11"/>
  <c r="N61" i="11"/>
  <c r="M61" i="11"/>
  <c r="L61" i="11"/>
  <c r="K61" i="11"/>
  <c r="J61" i="11"/>
  <c r="I61" i="11"/>
  <c r="G61" i="11"/>
  <c r="E61" i="11"/>
  <c r="B61" i="11"/>
  <c r="A61" i="11"/>
  <c r="AB60" i="11"/>
  <c r="AA60" i="11"/>
  <c r="Z60" i="11"/>
  <c r="Y60" i="11"/>
  <c r="X60" i="11"/>
  <c r="AC60" i="11" s="1"/>
  <c r="AD60" i="11" s="1"/>
  <c r="W60" i="11"/>
  <c r="V60" i="11"/>
  <c r="U60" i="11"/>
  <c r="T60" i="11"/>
  <c r="R60" i="11"/>
  <c r="S60" i="11" s="1"/>
  <c r="Q60" i="11"/>
  <c r="P60" i="11"/>
  <c r="O60" i="11"/>
  <c r="N60" i="11"/>
  <c r="M60" i="11"/>
  <c r="L60" i="11"/>
  <c r="K60" i="11"/>
  <c r="J60" i="11"/>
  <c r="I60" i="11"/>
  <c r="G60" i="11"/>
  <c r="E60" i="11"/>
  <c r="B60" i="11"/>
  <c r="A60" i="11"/>
  <c r="AB59" i="11"/>
  <c r="AA59" i="11"/>
  <c r="Z59" i="11"/>
  <c r="Y59" i="11"/>
  <c r="X59" i="11"/>
  <c r="W59" i="11"/>
  <c r="AC59" i="11" s="1"/>
  <c r="V59" i="11"/>
  <c r="U59" i="11"/>
  <c r="T59" i="11"/>
  <c r="R59" i="11"/>
  <c r="S59" i="11" s="1"/>
  <c r="Q59" i="11"/>
  <c r="P59" i="11"/>
  <c r="O59" i="11"/>
  <c r="N59" i="11"/>
  <c r="M59" i="11"/>
  <c r="L59" i="11"/>
  <c r="K59" i="11"/>
  <c r="J59" i="11"/>
  <c r="I59" i="11"/>
  <c r="G59" i="11"/>
  <c r="E59" i="11"/>
  <c r="B59" i="11"/>
  <c r="A59" i="11"/>
  <c r="AB58" i="11"/>
  <c r="AA58" i="11"/>
  <c r="Z58" i="11"/>
  <c r="Y58" i="11"/>
  <c r="X58" i="11"/>
  <c r="AC58" i="11" s="1"/>
  <c r="AD58" i="11" s="1"/>
  <c r="W58" i="11"/>
  <c r="V58" i="11"/>
  <c r="U58" i="11"/>
  <c r="T58" i="11"/>
  <c r="R58" i="11"/>
  <c r="S58" i="11" s="1"/>
  <c r="Q58" i="11"/>
  <c r="P58" i="11"/>
  <c r="O58" i="11"/>
  <c r="N58" i="11"/>
  <c r="M58" i="11"/>
  <c r="L58" i="11"/>
  <c r="K58" i="11"/>
  <c r="J58" i="11"/>
  <c r="I58" i="11"/>
  <c r="G58" i="11"/>
  <c r="E58" i="11"/>
  <c r="B58" i="11"/>
  <c r="A58" i="11"/>
  <c r="AB57" i="11"/>
  <c r="AD57" i="11" s="1"/>
  <c r="AA57" i="11"/>
  <c r="Z57" i="11"/>
  <c r="Y57" i="11"/>
  <c r="X57" i="11"/>
  <c r="W57" i="11"/>
  <c r="AC57" i="11" s="1"/>
  <c r="V57" i="11"/>
  <c r="U57" i="11"/>
  <c r="T57" i="11"/>
  <c r="R57" i="11"/>
  <c r="S57" i="11" s="1"/>
  <c r="Q57" i="11"/>
  <c r="P57" i="11"/>
  <c r="O57" i="11"/>
  <c r="N57" i="11"/>
  <c r="M57" i="11"/>
  <c r="L57" i="11"/>
  <c r="K57" i="11"/>
  <c r="J57" i="11"/>
  <c r="I57" i="11"/>
  <c r="G57" i="11"/>
  <c r="E57" i="11"/>
  <c r="B57" i="11"/>
  <c r="A57" i="11"/>
  <c r="AB56" i="11"/>
  <c r="AA56" i="11"/>
  <c r="Z56" i="11"/>
  <c r="Y56" i="11"/>
  <c r="X56" i="11"/>
  <c r="AC56" i="11" s="1"/>
  <c r="AD56" i="11" s="1"/>
  <c r="W56" i="11"/>
  <c r="V56" i="11"/>
  <c r="U56" i="11"/>
  <c r="T56" i="11"/>
  <c r="R56" i="11"/>
  <c r="S56" i="11" s="1"/>
  <c r="Q56" i="11"/>
  <c r="P56" i="11"/>
  <c r="O56" i="11"/>
  <c r="N56" i="11"/>
  <c r="M56" i="11"/>
  <c r="L56" i="11"/>
  <c r="K56" i="11"/>
  <c r="J56" i="11"/>
  <c r="I56" i="11"/>
  <c r="G56" i="11"/>
  <c r="E56" i="11"/>
  <c r="B56" i="11"/>
  <c r="A56" i="11"/>
  <c r="AB55" i="11"/>
  <c r="AA55" i="11"/>
  <c r="Z55" i="11"/>
  <c r="Y55" i="11"/>
  <c r="X55" i="11"/>
  <c r="W55" i="11"/>
  <c r="AC55" i="11" s="1"/>
  <c r="V55" i="11"/>
  <c r="U55" i="11"/>
  <c r="T55" i="11"/>
  <c r="R55" i="11"/>
  <c r="S55" i="11" s="1"/>
  <c r="Q55" i="11"/>
  <c r="P55" i="11"/>
  <c r="O55" i="11"/>
  <c r="N55" i="11"/>
  <c r="M55" i="11"/>
  <c r="L55" i="11"/>
  <c r="K55" i="11"/>
  <c r="J55" i="11"/>
  <c r="I55" i="11"/>
  <c r="G55" i="11"/>
  <c r="E55" i="11"/>
  <c r="B55" i="11"/>
  <c r="A55" i="11"/>
  <c r="AB54" i="11"/>
  <c r="AA54" i="11"/>
  <c r="Z54" i="11"/>
  <c r="Y54" i="11"/>
  <c r="X54" i="11"/>
  <c r="AC54" i="11" s="1"/>
  <c r="AD54" i="11" s="1"/>
  <c r="W54" i="11"/>
  <c r="V54" i="11"/>
  <c r="U54" i="11"/>
  <c r="T54" i="11"/>
  <c r="R54" i="11"/>
  <c r="S54" i="11" s="1"/>
  <c r="Q54" i="11"/>
  <c r="P54" i="11"/>
  <c r="O54" i="11"/>
  <c r="N54" i="11"/>
  <c r="M54" i="11"/>
  <c r="L54" i="11"/>
  <c r="K54" i="11"/>
  <c r="J54" i="11"/>
  <c r="I54" i="11"/>
  <c r="G54" i="11"/>
  <c r="E54" i="11"/>
  <c r="B54" i="11"/>
  <c r="A54" i="11"/>
  <c r="AB53" i="11"/>
  <c r="AD53" i="11" s="1"/>
  <c r="AA53" i="11"/>
  <c r="Z53" i="11"/>
  <c r="Y53" i="11"/>
  <c r="X53" i="11"/>
  <c r="W53" i="11"/>
  <c r="AC53" i="11" s="1"/>
  <c r="V53" i="11"/>
  <c r="U53" i="11"/>
  <c r="T53" i="11"/>
  <c r="R53" i="11"/>
  <c r="S53" i="11" s="1"/>
  <c r="Q53" i="11"/>
  <c r="P53" i="11"/>
  <c r="O53" i="11"/>
  <c r="N53" i="11"/>
  <c r="M53" i="11"/>
  <c r="L53" i="11"/>
  <c r="K53" i="11"/>
  <c r="J53" i="11"/>
  <c r="I53" i="11"/>
  <c r="G53" i="11"/>
  <c r="E53" i="11"/>
  <c r="B53" i="11"/>
  <c r="A53" i="11"/>
  <c r="AB52" i="11"/>
  <c r="AA52" i="11"/>
  <c r="Z52" i="11"/>
  <c r="Y52" i="11"/>
  <c r="X52" i="11"/>
  <c r="AC52" i="11" s="1"/>
  <c r="AD52" i="11" s="1"/>
  <c r="W52" i="11"/>
  <c r="V52" i="11"/>
  <c r="U52" i="11"/>
  <c r="T52" i="11"/>
  <c r="R52" i="11"/>
  <c r="S52" i="11" s="1"/>
  <c r="Q52" i="11"/>
  <c r="P52" i="11"/>
  <c r="O52" i="11"/>
  <c r="N52" i="11"/>
  <c r="M52" i="11"/>
  <c r="L52" i="11"/>
  <c r="K52" i="11"/>
  <c r="J52" i="11"/>
  <c r="I52" i="11"/>
  <c r="G52" i="11"/>
  <c r="E52" i="11"/>
  <c r="B52" i="11"/>
  <c r="A52" i="11"/>
  <c r="AB51" i="11"/>
  <c r="AA51" i="11"/>
  <c r="Z51" i="11"/>
  <c r="Y51" i="11"/>
  <c r="X51" i="11"/>
  <c r="W51" i="11"/>
  <c r="AC51" i="11" s="1"/>
  <c r="V51" i="11"/>
  <c r="U51" i="11"/>
  <c r="T51" i="11"/>
  <c r="R51" i="11"/>
  <c r="S51" i="11" s="1"/>
  <c r="Q51" i="11"/>
  <c r="P51" i="11"/>
  <c r="O51" i="11"/>
  <c r="N51" i="11"/>
  <c r="M51" i="11"/>
  <c r="L51" i="11"/>
  <c r="K51" i="11"/>
  <c r="J51" i="11"/>
  <c r="I51" i="11"/>
  <c r="G51" i="11"/>
  <c r="E51" i="11"/>
  <c r="B51" i="11"/>
  <c r="A51" i="11"/>
  <c r="AB50" i="11"/>
  <c r="AA50" i="11"/>
  <c r="Z50" i="11"/>
  <c r="Y50" i="11"/>
  <c r="X50" i="11"/>
  <c r="AC50" i="11" s="1"/>
  <c r="AD50" i="11" s="1"/>
  <c r="W50" i="11"/>
  <c r="V50" i="11"/>
  <c r="U50" i="11"/>
  <c r="T50" i="11"/>
  <c r="R50" i="11"/>
  <c r="S50" i="11" s="1"/>
  <c r="Q50" i="11"/>
  <c r="P50" i="11"/>
  <c r="O50" i="11"/>
  <c r="N50" i="11"/>
  <c r="M50" i="11"/>
  <c r="L50" i="11"/>
  <c r="K50" i="11"/>
  <c r="J50" i="11"/>
  <c r="I50" i="11"/>
  <c r="G50" i="11"/>
  <c r="E50" i="11"/>
  <c r="B50" i="11"/>
  <c r="A50" i="11"/>
  <c r="AB49" i="11"/>
  <c r="AD49" i="11" s="1"/>
  <c r="AA49" i="11"/>
  <c r="Z49" i="11"/>
  <c r="Y49" i="11"/>
  <c r="X49" i="11"/>
  <c r="W49" i="11"/>
  <c r="AC49" i="11" s="1"/>
  <c r="V49" i="11"/>
  <c r="U49" i="11"/>
  <c r="T49" i="11"/>
  <c r="R49" i="11"/>
  <c r="S49" i="11" s="1"/>
  <c r="Q49" i="11"/>
  <c r="P49" i="11"/>
  <c r="O49" i="11"/>
  <c r="N49" i="11"/>
  <c r="M49" i="11"/>
  <c r="L49" i="11"/>
  <c r="K49" i="11"/>
  <c r="J49" i="11"/>
  <c r="I49" i="11"/>
  <c r="G49" i="11"/>
  <c r="E49" i="11"/>
  <c r="B49" i="11"/>
  <c r="A49" i="11"/>
  <c r="AB48" i="11"/>
  <c r="AA48" i="11"/>
  <c r="Z48" i="11"/>
  <c r="Y48" i="11"/>
  <c r="X48" i="11"/>
  <c r="AC48" i="11" s="1"/>
  <c r="AD48" i="11" s="1"/>
  <c r="W48" i="11"/>
  <c r="V48" i="11"/>
  <c r="U48" i="11"/>
  <c r="T48" i="11"/>
  <c r="R48" i="11"/>
  <c r="S48" i="11" s="1"/>
  <c r="Q48" i="11"/>
  <c r="P48" i="11"/>
  <c r="O48" i="11"/>
  <c r="N48" i="11"/>
  <c r="M48" i="11"/>
  <c r="L48" i="11"/>
  <c r="K48" i="11"/>
  <c r="J48" i="11"/>
  <c r="I48" i="11"/>
  <c r="G48" i="11"/>
  <c r="E48" i="11"/>
  <c r="B48" i="11"/>
  <c r="A48" i="11"/>
  <c r="AB47" i="11"/>
  <c r="AA47" i="11"/>
  <c r="Z47" i="11"/>
  <c r="Y47" i="11"/>
  <c r="X47" i="11"/>
  <c r="W47" i="11"/>
  <c r="AC47" i="11" s="1"/>
  <c r="V47" i="11"/>
  <c r="U47" i="11"/>
  <c r="T47" i="11"/>
  <c r="R47" i="11"/>
  <c r="S47" i="11" s="1"/>
  <c r="Q47" i="11"/>
  <c r="P47" i="11"/>
  <c r="O47" i="11"/>
  <c r="N47" i="11"/>
  <c r="M47" i="11"/>
  <c r="L47" i="11"/>
  <c r="K47" i="11"/>
  <c r="J47" i="11"/>
  <c r="I47" i="11"/>
  <c r="G47" i="11"/>
  <c r="E47" i="11"/>
  <c r="B47" i="11"/>
  <c r="A47" i="11"/>
  <c r="AB46" i="11"/>
  <c r="AA46" i="11"/>
  <c r="Z46" i="11"/>
  <c r="Y46" i="11"/>
  <c r="X46" i="11"/>
  <c r="AC46" i="11" s="1"/>
  <c r="AD46" i="11" s="1"/>
  <c r="W46" i="11"/>
  <c r="V46" i="11"/>
  <c r="U46" i="11"/>
  <c r="T46" i="11"/>
  <c r="R46" i="11"/>
  <c r="S46" i="11" s="1"/>
  <c r="Q46" i="11"/>
  <c r="P46" i="11"/>
  <c r="O46" i="11"/>
  <c r="N46" i="11"/>
  <c r="M46" i="11"/>
  <c r="L46" i="11"/>
  <c r="K46" i="11"/>
  <c r="J46" i="11"/>
  <c r="I46" i="11"/>
  <c r="G46" i="11"/>
  <c r="E46" i="11"/>
  <c r="B46" i="11"/>
  <c r="A46" i="11"/>
  <c r="AB45" i="11"/>
  <c r="AD45" i="11" s="1"/>
  <c r="AA45" i="11"/>
  <c r="Z45" i="11"/>
  <c r="Y45" i="11"/>
  <c r="X45" i="11"/>
  <c r="W45" i="11"/>
  <c r="AC45" i="11" s="1"/>
  <c r="V45" i="11"/>
  <c r="U45" i="11"/>
  <c r="T45" i="11"/>
  <c r="R45" i="11"/>
  <c r="S45" i="11" s="1"/>
  <c r="Q45" i="11"/>
  <c r="P45" i="11"/>
  <c r="O45" i="11"/>
  <c r="N45" i="11"/>
  <c r="M45" i="11"/>
  <c r="L45" i="11"/>
  <c r="K45" i="11"/>
  <c r="J45" i="11"/>
  <c r="I45" i="11"/>
  <c r="G45" i="11"/>
  <c r="E45" i="11"/>
  <c r="B45" i="11"/>
  <c r="A45" i="11"/>
  <c r="AB44" i="11"/>
  <c r="AA44" i="11"/>
  <c r="Z44" i="11"/>
  <c r="Y44" i="11"/>
  <c r="X44" i="11"/>
  <c r="AC44" i="11" s="1"/>
  <c r="AD44" i="11" s="1"/>
  <c r="W44" i="11"/>
  <c r="V44" i="11"/>
  <c r="U44" i="11"/>
  <c r="T44" i="11"/>
  <c r="R44" i="11"/>
  <c r="S44" i="11" s="1"/>
  <c r="Q44" i="11"/>
  <c r="P44" i="11"/>
  <c r="O44" i="11"/>
  <c r="N44" i="11"/>
  <c r="M44" i="11"/>
  <c r="L44" i="11"/>
  <c r="K44" i="11"/>
  <c r="J44" i="11"/>
  <c r="I44" i="11"/>
  <c r="G44" i="11"/>
  <c r="E44" i="11"/>
  <c r="B44" i="11"/>
  <c r="A44" i="11"/>
  <c r="AB43" i="11"/>
  <c r="AA43" i="11"/>
  <c r="Z43" i="11"/>
  <c r="Y43" i="11"/>
  <c r="X43" i="11"/>
  <c r="W43" i="11"/>
  <c r="AC43" i="11" s="1"/>
  <c r="V43" i="11"/>
  <c r="U43" i="11"/>
  <c r="T43" i="11"/>
  <c r="R43" i="11"/>
  <c r="S43" i="11" s="1"/>
  <c r="Q43" i="11"/>
  <c r="P43" i="11"/>
  <c r="O43" i="11"/>
  <c r="N43" i="11"/>
  <c r="M43" i="11"/>
  <c r="L43" i="11"/>
  <c r="K43" i="11"/>
  <c r="J43" i="11"/>
  <c r="I43" i="11"/>
  <c r="G43" i="11"/>
  <c r="E43" i="11"/>
  <c r="B43" i="11"/>
  <c r="A43" i="11"/>
  <c r="AB42" i="11"/>
  <c r="AA42" i="11"/>
  <c r="Z42" i="11"/>
  <c r="Y42" i="11"/>
  <c r="X42" i="11"/>
  <c r="AC42" i="11" s="1"/>
  <c r="AD42" i="11" s="1"/>
  <c r="W42" i="11"/>
  <c r="V42" i="11"/>
  <c r="U42" i="11"/>
  <c r="T42" i="11"/>
  <c r="R42" i="11"/>
  <c r="S42" i="11" s="1"/>
  <c r="Q42" i="11"/>
  <c r="P42" i="11"/>
  <c r="O42" i="11"/>
  <c r="N42" i="11"/>
  <c r="M42" i="11"/>
  <c r="L42" i="11"/>
  <c r="K42" i="11"/>
  <c r="J42" i="11"/>
  <c r="I42" i="11"/>
  <c r="G42" i="11"/>
  <c r="E42" i="11"/>
  <c r="B42" i="11"/>
  <c r="A42" i="11"/>
  <c r="AB41" i="11"/>
  <c r="AD41" i="11" s="1"/>
  <c r="AA41" i="11"/>
  <c r="Z41" i="11"/>
  <c r="Y41" i="11"/>
  <c r="X41" i="11"/>
  <c r="W41" i="11"/>
  <c r="AC41" i="11" s="1"/>
  <c r="V41" i="11"/>
  <c r="U41" i="11"/>
  <c r="T41" i="11"/>
  <c r="R41" i="11"/>
  <c r="S41" i="11" s="1"/>
  <c r="Q41" i="11"/>
  <c r="P41" i="11"/>
  <c r="O41" i="11"/>
  <c r="N41" i="11"/>
  <c r="M41" i="11"/>
  <c r="L41" i="11"/>
  <c r="K41" i="11"/>
  <c r="J41" i="11"/>
  <c r="I41" i="11"/>
  <c r="G41" i="11"/>
  <c r="E41" i="11"/>
  <c r="B41" i="11"/>
  <c r="A41" i="11"/>
  <c r="AB40" i="11"/>
  <c r="AA40" i="11"/>
  <c r="Z40" i="11"/>
  <c r="Y40" i="11"/>
  <c r="X40" i="11"/>
  <c r="AC40" i="11" s="1"/>
  <c r="AD40" i="11" s="1"/>
  <c r="W40" i="11"/>
  <c r="V40" i="11"/>
  <c r="U40" i="11"/>
  <c r="T40" i="11"/>
  <c r="R40" i="11"/>
  <c r="S40" i="11" s="1"/>
  <c r="Q40" i="11"/>
  <c r="P40" i="11"/>
  <c r="O40" i="11"/>
  <c r="N40" i="11"/>
  <c r="M40" i="11"/>
  <c r="L40" i="11"/>
  <c r="K40" i="11"/>
  <c r="J40" i="11"/>
  <c r="I40" i="11"/>
  <c r="G40" i="11"/>
  <c r="E40" i="11"/>
  <c r="B40" i="11"/>
  <c r="A40" i="11"/>
  <c r="AB39" i="11"/>
  <c r="AA39" i="11"/>
  <c r="Z39" i="11"/>
  <c r="Y39" i="11"/>
  <c r="X39" i="11"/>
  <c r="W39" i="11"/>
  <c r="AC39" i="11" s="1"/>
  <c r="V39" i="11"/>
  <c r="U39" i="11"/>
  <c r="T39" i="11"/>
  <c r="R39" i="11"/>
  <c r="S39" i="11" s="1"/>
  <c r="Q39" i="11"/>
  <c r="P39" i="11"/>
  <c r="O39" i="11"/>
  <c r="N39" i="11"/>
  <c r="M39" i="11"/>
  <c r="L39" i="11"/>
  <c r="K39" i="11"/>
  <c r="J39" i="11"/>
  <c r="I39" i="11"/>
  <c r="G39" i="11"/>
  <c r="E39" i="11"/>
  <c r="B39" i="11"/>
  <c r="A39" i="11"/>
  <c r="AB38" i="11"/>
  <c r="AA38" i="11"/>
  <c r="Z38" i="11"/>
  <c r="Y38" i="11"/>
  <c r="X38" i="11"/>
  <c r="AC38" i="11" s="1"/>
  <c r="AD38" i="11" s="1"/>
  <c r="W38" i="11"/>
  <c r="V38" i="11"/>
  <c r="U38" i="11"/>
  <c r="T38" i="11"/>
  <c r="R38" i="11"/>
  <c r="S38" i="11" s="1"/>
  <c r="Q38" i="11"/>
  <c r="P38" i="11"/>
  <c r="O38" i="11"/>
  <c r="N38" i="11"/>
  <c r="M38" i="11"/>
  <c r="L38" i="11"/>
  <c r="K38" i="11"/>
  <c r="J38" i="11"/>
  <c r="I38" i="11"/>
  <c r="G38" i="11"/>
  <c r="E38" i="11"/>
  <c r="B38" i="11"/>
  <c r="A38" i="11"/>
  <c r="AB37" i="11"/>
  <c r="AD37" i="11" s="1"/>
  <c r="AA37" i="11"/>
  <c r="Z37" i="11"/>
  <c r="Y37" i="11"/>
  <c r="X37" i="11"/>
  <c r="W37" i="11"/>
  <c r="AC37" i="11" s="1"/>
  <c r="V37" i="11"/>
  <c r="U37" i="11"/>
  <c r="T37" i="11"/>
  <c r="R37" i="11"/>
  <c r="S37" i="11" s="1"/>
  <c r="Q37" i="11"/>
  <c r="P37" i="11"/>
  <c r="O37" i="11"/>
  <c r="N37" i="11"/>
  <c r="M37" i="11"/>
  <c r="L37" i="11"/>
  <c r="K37" i="11"/>
  <c r="J37" i="11"/>
  <c r="I37" i="11"/>
  <c r="G37" i="11"/>
  <c r="E37" i="11"/>
  <c r="B37" i="11"/>
  <c r="A37" i="11"/>
  <c r="AB36" i="11"/>
  <c r="AA36" i="11"/>
  <c r="Z36" i="11"/>
  <c r="Y36" i="11"/>
  <c r="X36" i="11"/>
  <c r="AC36" i="11" s="1"/>
  <c r="AD36" i="11" s="1"/>
  <c r="W36" i="11"/>
  <c r="V36" i="11"/>
  <c r="U36" i="11"/>
  <c r="T36" i="11"/>
  <c r="R36" i="11"/>
  <c r="S36" i="11" s="1"/>
  <c r="Q36" i="11"/>
  <c r="P36" i="11"/>
  <c r="O36" i="11"/>
  <c r="N36" i="11"/>
  <c r="M36" i="11"/>
  <c r="L36" i="11"/>
  <c r="K36" i="11"/>
  <c r="J36" i="11"/>
  <c r="I36" i="11"/>
  <c r="G36" i="11"/>
  <c r="E36" i="11"/>
  <c r="B36" i="11"/>
  <c r="A36" i="11"/>
  <c r="AB35" i="11"/>
  <c r="AA35" i="11"/>
  <c r="Z35" i="11"/>
  <c r="Y35" i="11"/>
  <c r="X35" i="11"/>
  <c r="W35" i="11"/>
  <c r="AC35" i="11" s="1"/>
  <c r="V35" i="11"/>
  <c r="U35" i="11"/>
  <c r="T35" i="11"/>
  <c r="R35" i="11"/>
  <c r="S35" i="11" s="1"/>
  <c r="Q35" i="11"/>
  <c r="P35" i="11"/>
  <c r="O35" i="11"/>
  <c r="N35" i="11"/>
  <c r="M35" i="11"/>
  <c r="L35" i="11"/>
  <c r="K35" i="11"/>
  <c r="J35" i="11"/>
  <c r="I35" i="11"/>
  <c r="G35" i="11"/>
  <c r="E35" i="11"/>
  <c r="B35" i="11"/>
  <c r="A35" i="11"/>
  <c r="AB34" i="11"/>
  <c r="AA34" i="11"/>
  <c r="Z34" i="11"/>
  <c r="Y34" i="11"/>
  <c r="X34" i="11"/>
  <c r="AC34" i="11" s="1"/>
  <c r="AD34" i="11" s="1"/>
  <c r="W34" i="11"/>
  <c r="V34" i="11"/>
  <c r="U34" i="11"/>
  <c r="T34" i="11"/>
  <c r="R34" i="11"/>
  <c r="S34" i="11" s="1"/>
  <c r="Q34" i="11"/>
  <c r="P34" i="11"/>
  <c r="O34" i="11"/>
  <c r="N34" i="11"/>
  <c r="M34" i="11"/>
  <c r="L34" i="11"/>
  <c r="K34" i="11"/>
  <c r="J34" i="11"/>
  <c r="I34" i="11"/>
  <c r="G34" i="11"/>
  <c r="E34" i="11"/>
  <c r="B34" i="11"/>
  <c r="A34" i="11"/>
  <c r="AB33" i="11"/>
  <c r="AA33" i="11"/>
  <c r="Z33" i="11"/>
  <c r="Y33" i="11"/>
  <c r="X33" i="11"/>
  <c r="W33" i="11"/>
  <c r="V33" i="11"/>
  <c r="U33" i="11"/>
  <c r="T33" i="11"/>
  <c r="R33" i="11"/>
  <c r="S33" i="11" s="1"/>
  <c r="Q33" i="11"/>
  <c r="P33" i="11"/>
  <c r="O33" i="11"/>
  <c r="N33" i="11"/>
  <c r="M33" i="11"/>
  <c r="L33" i="11"/>
  <c r="K33" i="11"/>
  <c r="J33" i="11"/>
  <c r="I33" i="11"/>
  <c r="G33" i="11"/>
  <c r="E33" i="11"/>
  <c r="B33" i="11"/>
  <c r="A33" i="11"/>
  <c r="AB32" i="11"/>
  <c r="AA32" i="11"/>
  <c r="Z32" i="11"/>
  <c r="Y32" i="11"/>
  <c r="X32" i="11"/>
  <c r="AC32" i="11" s="1"/>
  <c r="AD32" i="11" s="1"/>
  <c r="W32" i="11"/>
  <c r="V32" i="11"/>
  <c r="U32" i="11"/>
  <c r="T32" i="11"/>
  <c r="R32" i="11"/>
  <c r="S32" i="11" s="1"/>
  <c r="Q32" i="11"/>
  <c r="P32" i="11"/>
  <c r="O32" i="11"/>
  <c r="N32" i="11"/>
  <c r="M32" i="11"/>
  <c r="L32" i="11"/>
  <c r="K32" i="11"/>
  <c r="J32" i="11"/>
  <c r="I32" i="11"/>
  <c r="G32" i="11"/>
  <c r="E32" i="11"/>
  <c r="B32" i="11"/>
  <c r="A32" i="11"/>
  <c r="AB31" i="11"/>
  <c r="AA31" i="11"/>
  <c r="Z31" i="11"/>
  <c r="Y31" i="11"/>
  <c r="X31" i="11"/>
  <c r="W31" i="11"/>
  <c r="V31" i="11"/>
  <c r="U31" i="11"/>
  <c r="T31" i="11"/>
  <c r="R31" i="11"/>
  <c r="S31" i="11" s="1"/>
  <c r="Q31" i="11"/>
  <c r="P31" i="11"/>
  <c r="O31" i="11"/>
  <c r="N31" i="11"/>
  <c r="M31" i="11"/>
  <c r="L31" i="11"/>
  <c r="K31" i="11"/>
  <c r="J31" i="11"/>
  <c r="I31" i="11"/>
  <c r="G31" i="11"/>
  <c r="E31" i="11"/>
  <c r="B31" i="11"/>
  <c r="A31" i="11"/>
  <c r="AB30" i="11"/>
  <c r="AA30" i="11"/>
  <c r="Z30" i="11"/>
  <c r="Y30" i="11"/>
  <c r="X30" i="11"/>
  <c r="AC30" i="11" s="1"/>
  <c r="AD30" i="11" s="1"/>
  <c r="W30" i="11"/>
  <c r="V30" i="11"/>
  <c r="U30" i="11"/>
  <c r="T30" i="11"/>
  <c r="R30" i="11"/>
  <c r="S30" i="11" s="1"/>
  <c r="Q30" i="11"/>
  <c r="P30" i="11"/>
  <c r="O30" i="11"/>
  <c r="N30" i="11"/>
  <c r="M30" i="11"/>
  <c r="L30" i="11"/>
  <c r="K30" i="11"/>
  <c r="J30" i="11"/>
  <c r="I30" i="11"/>
  <c r="G30" i="11"/>
  <c r="E30" i="11"/>
  <c r="B30" i="11"/>
  <c r="A30" i="11"/>
  <c r="AB29" i="11"/>
  <c r="AA29" i="11"/>
  <c r="Z29" i="11"/>
  <c r="Y29" i="11"/>
  <c r="X29" i="11"/>
  <c r="W29" i="11"/>
  <c r="V29" i="11"/>
  <c r="U29" i="11"/>
  <c r="T29" i="11"/>
  <c r="R29" i="11"/>
  <c r="S29" i="11" s="1"/>
  <c r="Q29" i="11"/>
  <c r="P29" i="11"/>
  <c r="O29" i="11"/>
  <c r="N29" i="11"/>
  <c r="M29" i="11"/>
  <c r="L29" i="11"/>
  <c r="K29" i="11"/>
  <c r="J29" i="11"/>
  <c r="I29" i="11"/>
  <c r="G29" i="11"/>
  <c r="E29" i="11"/>
  <c r="B29" i="11"/>
  <c r="A29" i="11"/>
  <c r="AB28" i="11"/>
  <c r="AA28" i="11"/>
  <c r="Z28" i="11"/>
  <c r="Y28" i="11"/>
  <c r="X28" i="11"/>
  <c r="AC28" i="11" s="1"/>
  <c r="AD28" i="11" s="1"/>
  <c r="W28" i="11"/>
  <c r="V28" i="11"/>
  <c r="U28" i="11"/>
  <c r="T28" i="11"/>
  <c r="R28" i="11"/>
  <c r="S28" i="11" s="1"/>
  <c r="Q28" i="11"/>
  <c r="P28" i="11"/>
  <c r="O28" i="11"/>
  <c r="N28" i="11"/>
  <c r="M28" i="11"/>
  <c r="L28" i="11"/>
  <c r="K28" i="11"/>
  <c r="J28" i="11"/>
  <c r="I28" i="11"/>
  <c r="G28" i="11"/>
  <c r="E28" i="11"/>
  <c r="B28" i="11"/>
  <c r="A28" i="11"/>
  <c r="AB27" i="11"/>
  <c r="AA27" i="11"/>
  <c r="Z27" i="11"/>
  <c r="Y27" i="11"/>
  <c r="X27" i="11"/>
  <c r="W27" i="11"/>
  <c r="V27" i="11"/>
  <c r="U27" i="11"/>
  <c r="T27" i="11"/>
  <c r="R27" i="11"/>
  <c r="S27" i="11" s="1"/>
  <c r="Q27" i="11"/>
  <c r="P27" i="11"/>
  <c r="O27" i="11"/>
  <c r="N27" i="11"/>
  <c r="M27" i="11"/>
  <c r="L27" i="11"/>
  <c r="K27" i="11"/>
  <c r="J27" i="11"/>
  <c r="I27" i="11"/>
  <c r="G27" i="11"/>
  <c r="E27" i="11"/>
  <c r="B27" i="11"/>
  <c r="A27" i="11"/>
  <c r="AB26" i="11"/>
  <c r="AA26" i="11"/>
  <c r="Z26" i="11"/>
  <c r="Y26" i="11"/>
  <c r="X26" i="11"/>
  <c r="AC26" i="11" s="1"/>
  <c r="AD26" i="11" s="1"/>
  <c r="W26" i="11"/>
  <c r="V26" i="11"/>
  <c r="U26" i="11"/>
  <c r="T26" i="11"/>
  <c r="R26" i="11"/>
  <c r="S26" i="11" s="1"/>
  <c r="Q26" i="11"/>
  <c r="P26" i="11"/>
  <c r="O26" i="11"/>
  <c r="N26" i="11"/>
  <c r="M26" i="11"/>
  <c r="L26" i="11"/>
  <c r="K26" i="11"/>
  <c r="J26" i="11"/>
  <c r="I26" i="11"/>
  <c r="G26" i="11"/>
  <c r="E26" i="11"/>
  <c r="B26" i="11"/>
  <c r="A26" i="11"/>
  <c r="AB25" i="11"/>
  <c r="AA25" i="11"/>
  <c r="Z25" i="11"/>
  <c r="Y25" i="11"/>
  <c r="X25" i="11"/>
  <c r="W25" i="11"/>
  <c r="V25" i="11"/>
  <c r="U25" i="11"/>
  <c r="T25" i="11"/>
  <c r="R25" i="11"/>
  <c r="S25" i="11" s="1"/>
  <c r="Q25" i="11"/>
  <c r="P25" i="11"/>
  <c r="O25" i="11"/>
  <c r="N25" i="11"/>
  <c r="M25" i="11"/>
  <c r="L25" i="11"/>
  <c r="K25" i="11"/>
  <c r="J25" i="11"/>
  <c r="I25" i="11"/>
  <c r="G25" i="11"/>
  <c r="E25" i="11"/>
  <c r="B25" i="11"/>
  <c r="A25" i="11"/>
  <c r="AB24" i="11"/>
  <c r="AA24" i="11"/>
  <c r="Z24" i="11"/>
  <c r="Y24" i="11"/>
  <c r="X24" i="11"/>
  <c r="AC24" i="11" s="1"/>
  <c r="AD24" i="11" s="1"/>
  <c r="W24" i="11"/>
  <c r="V24" i="11"/>
  <c r="U24" i="11"/>
  <c r="T24" i="11"/>
  <c r="R24" i="11"/>
  <c r="S24" i="11" s="1"/>
  <c r="Q24" i="11"/>
  <c r="P24" i="11"/>
  <c r="O24" i="11"/>
  <c r="N24" i="11"/>
  <c r="M24" i="11"/>
  <c r="L24" i="11"/>
  <c r="K24" i="11"/>
  <c r="J24" i="11"/>
  <c r="I24" i="11"/>
  <c r="G24" i="11"/>
  <c r="E24" i="11"/>
  <c r="B24" i="11"/>
  <c r="A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G23" i="11"/>
  <c r="E23" i="11"/>
  <c r="B23" i="11"/>
  <c r="A23" i="11"/>
  <c r="AB22" i="11"/>
  <c r="AA22" i="11"/>
  <c r="Z22" i="11"/>
  <c r="Y22" i="11"/>
  <c r="AC22" i="11" s="1"/>
  <c r="AD22" i="11" s="1"/>
  <c r="X22" i="11"/>
  <c r="W22" i="11"/>
  <c r="V22" i="11"/>
  <c r="U22" i="11"/>
  <c r="T22" i="11"/>
  <c r="R22" i="11"/>
  <c r="Q22" i="11"/>
  <c r="P22" i="11"/>
  <c r="O22" i="11"/>
  <c r="N22" i="11"/>
  <c r="M22" i="11"/>
  <c r="L22" i="11"/>
  <c r="K22" i="11"/>
  <c r="J22" i="11"/>
  <c r="I22" i="11"/>
  <c r="G22" i="11"/>
  <c r="E22" i="11"/>
  <c r="B22" i="11"/>
  <c r="A22" i="11"/>
  <c r="AB21" i="11"/>
  <c r="AD21" i="11" s="1"/>
  <c r="AA21" i="11"/>
  <c r="Z21" i="11"/>
  <c r="Y21" i="11"/>
  <c r="X21" i="11"/>
  <c r="W21" i="11"/>
  <c r="AC21" i="11" s="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G21" i="11"/>
  <c r="E21" i="11"/>
  <c r="B21" i="11"/>
  <c r="A21" i="11"/>
  <c r="AB20" i="11"/>
  <c r="AA20" i="11"/>
  <c r="Z20" i="11"/>
  <c r="Y20" i="11"/>
  <c r="AC20" i="11" s="1"/>
  <c r="X20" i="11"/>
  <c r="W20" i="11"/>
  <c r="V20" i="11"/>
  <c r="U20" i="11"/>
  <c r="T20" i="11"/>
  <c r="R20" i="11"/>
  <c r="S20" i="11" s="1"/>
  <c r="Q20" i="11"/>
  <c r="P20" i="11"/>
  <c r="O20" i="11"/>
  <c r="N20" i="11"/>
  <c r="M20" i="11"/>
  <c r="L20" i="11"/>
  <c r="K20" i="11"/>
  <c r="J20" i="11"/>
  <c r="I20" i="11"/>
  <c r="G20" i="11"/>
  <c r="E20" i="11"/>
  <c r="B20" i="11"/>
  <c r="A20" i="11"/>
  <c r="AB19" i="11"/>
  <c r="AD19" i="11" s="1"/>
  <c r="AA19" i="11"/>
  <c r="Z19" i="11"/>
  <c r="Y19" i="11"/>
  <c r="X19" i="11"/>
  <c r="W19" i="11"/>
  <c r="AC19" i="11" s="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G19" i="11"/>
  <c r="E19" i="11"/>
  <c r="B19" i="11"/>
  <c r="A19" i="11"/>
  <c r="AB18" i="11"/>
  <c r="AA18" i="11"/>
  <c r="Z18" i="11"/>
  <c r="Y18" i="11"/>
  <c r="AC18" i="11" s="1"/>
  <c r="X18" i="11"/>
  <c r="W18" i="11"/>
  <c r="V18" i="11"/>
  <c r="U18" i="11"/>
  <c r="T18" i="11"/>
  <c r="R18" i="11"/>
  <c r="S18" i="11" s="1"/>
  <c r="Q18" i="11"/>
  <c r="P18" i="11"/>
  <c r="O18" i="11"/>
  <c r="N18" i="11"/>
  <c r="M18" i="11"/>
  <c r="L18" i="11"/>
  <c r="K18" i="11"/>
  <c r="J18" i="11"/>
  <c r="I18" i="11"/>
  <c r="G18" i="11"/>
  <c r="E18" i="11"/>
  <c r="B18" i="11"/>
  <c r="A18" i="11"/>
  <c r="AB17" i="11"/>
  <c r="AD17" i="11" s="1"/>
  <c r="AA17" i="11"/>
  <c r="Z17" i="11"/>
  <c r="Y17" i="11"/>
  <c r="X17" i="11"/>
  <c r="W17" i="11"/>
  <c r="AC17" i="11" s="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G17" i="11"/>
  <c r="E17" i="11"/>
  <c r="B17" i="11"/>
  <c r="A17" i="11"/>
  <c r="AB16" i="11"/>
  <c r="AD16" i="11" s="1"/>
  <c r="AA16" i="11"/>
  <c r="Z16" i="11"/>
  <c r="Y16" i="11"/>
  <c r="AC16" i="11" s="1"/>
  <c r="X16" i="11"/>
  <c r="W16" i="11"/>
  <c r="V16" i="11"/>
  <c r="U16" i="11"/>
  <c r="T16" i="11"/>
  <c r="R16" i="11"/>
  <c r="S16" i="11" s="1"/>
  <c r="Q16" i="11"/>
  <c r="P16" i="11"/>
  <c r="O16" i="11"/>
  <c r="N16" i="11"/>
  <c r="M16" i="11"/>
  <c r="L16" i="11"/>
  <c r="K16" i="11"/>
  <c r="J16" i="11"/>
  <c r="I16" i="11"/>
  <c r="G16" i="11"/>
  <c r="E16" i="11"/>
  <c r="B16" i="11"/>
  <c r="A16" i="11"/>
  <c r="AB15" i="11"/>
  <c r="AA15" i="11"/>
  <c r="Z15" i="11"/>
  <c r="Y15" i="11"/>
  <c r="X15" i="11"/>
  <c r="W15" i="11"/>
  <c r="AC15" i="11" s="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G15" i="11"/>
  <c r="E15" i="11"/>
  <c r="B15" i="11"/>
  <c r="A15" i="11"/>
  <c r="AB14" i="11"/>
  <c r="AA14" i="11"/>
  <c r="Z14" i="11"/>
  <c r="Y14" i="11"/>
  <c r="AC14" i="11" s="1"/>
  <c r="AD14" i="11" s="1"/>
  <c r="X14" i="11"/>
  <c r="W14" i="11"/>
  <c r="V14" i="11"/>
  <c r="U14" i="11"/>
  <c r="T14" i="11"/>
  <c r="R14" i="11"/>
  <c r="S14" i="11" s="1"/>
  <c r="Q14" i="11"/>
  <c r="P14" i="11"/>
  <c r="O14" i="11"/>
  <c r="N14" i="11"/>
  <c r="M14" i="11"/>
  <c r="L14" i="11"/>
  <c r="K14" i="11"/>
  <c r="J14" i="11"/>
  <c r="I14" i="11"/>
  <c r="G14" i="11"/>
  <c r="E14" i="11"/>
  <c r="B14" i="11"/>
  <c r="A14" i="11"/>
  <c r="AB13" i="11"/>
  <c r="AD13" i="11" s="1"/>
  <c r="AA13" i="11"/>
  <c r="Z13" i="11"/>
  <c r="Y13" i="11"/>
  <c r="X13" i="11"/>
  <c r="W13" i="11"/>
  <c r="AC13" i="11" s="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G13" i="11"/>
  <c r="E13" i="11"/>
  <c r="B13" i="11"/>
  <c r="A13" i="11"/>
  <c r="AB12" i="11"/>
  <c r="AA12" i="11"/>
  <c r="Z12" i="11"/>
  <c r="Y12" i="11"/>
  <c r="AC12" i="11" s="1"/>
  <c r="AD12" i="11" s="1"/>
  <c r="X12" i="11"/>
  <c r="W12" i="11"/>
  <c r="V12" i="11"/>
  <c r="U12" i="11"/>
  <c r="T12" i="11"/>
  <c r="R12" i="11"/>
  <c r="S12" i="11" s="1"/>
  <c r="Q12" i="11"/>
  <c r="P12" i="11"/>
  <c r="O12" i="11"/>
  <c r="N12" i="11"/>
  <c r="M12" i="11"/>
  <c r="L12" i="11"/>
  <c r="K12" i="11"/>
  <c r="J12" i="11"/>
  <c r="I12" i="11"/>
  <c r="G12" i="11"/>
  <c r="E12" i="11"/>
  <c r="B12" i="11"/>
  <c r="A12" i="11"/>
  <c r="AB11" i="11"/>
  <c r="AD11" i="11" s="1"/>
  <c r="AA11" i="11"/>
  <c r="Z11" i="11"/>
  <c r="Y11" i="11"/>
  <c r="X11" i="11"/>
  <c r="W11" i="11"/>
  <c r="AC11" i="11" s="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G11" i="11"/>
  <c r="E11" i="11"/>
  <c r="B11" i="11"/>
  <c r="A11" i="11"/>
  <c r="AB10" i="11"/>
  <c r="AA10" i="11"/>
  <c r="Z10" i="11"/>
  <c r="Y10" i="11"/>
  <c r="X10" i="11"/>
  <c r="AC10" i="11" s="1"/>
  <c r="AD10" i="11" s="1"/>
  <c r="W10" i="11"/>
  <c r="V10" i="11"/>
  <c r="U10" i="11"/>
  <c r="T10" i="11"/>
  <c r="R10" i="11"/>
  <c r="S10" i="11" s="1"/>
  <c r="Q10" i="11"/>
  <c r="P10" i="11"/>
  <c r="O10" i="11"/>
  <c r="N10" i="11"/>
  <c r="M10" i="11"/>
  <c r="L10" i="11"/>
  <c r="K10" i="11"/>
  <c r="J10" i="11"/>
  <c r="I10" i="11"/>
  <c r="G10" i="11"/>
  <c r="E10" i="11"/>
  <c r="B10" i="11"/>
  <c r="A10" i="11"/>
  <c r="AB9" i="11"/>
  <c r="AA9" i="11"/>
  <c r="Z9" i="11"/>
  <c r="Y9" i="11"/>
  <c r="X9" i="11"/>
  <c r="W9" i="11"/>
  <c r="AC9" i="11" s="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G9" i="11"/>
  <c r="E9" i="11"/>
  <c r="B9" i="11"/>
  <c r="A9" i="11"/>
  <c r="AB8" i="11"/>
  <c r="AA8" i="11"/>
  <c r="Z8" i="11"/>
  <c r="Y8" i="11"/>
  <c r="X8" i="11"/>
  <c r="AC8" i="11" s="1"/>
  <c r="AD8" i="11" s="1"/>
  <c r="W8" i="11"/>
  <c r="V8" i="11"/>
  <c r="U8" i="11"/>
  <c r="T8" i="11"/>
  <c r="R8" i="11"/>
  <c r="S8" i="11" s="1"/>
  <c r="Q8" i="11"/>
  <c r="P8" i="11"/>
  <c r="O8" i="11"/>
  <c r="N8" i="11"/>
  <c r="M8" i="11"/>
  <c r="L8" i="11"/>
  <c r="K8" i="11"/>
  <c r="J8" i="11"/>
  <c r="I8" i="11"/>
  <c r="G8" i="11"/>
  <c r="E8" i="11"/>
  <c r="B8" i="11"/>
  <c r="A8" i="11"/>
  <c r="AB7" i="11"/>
  <c r="AA7" i="11"/>
  <c r="Z7" i="11"/>
  <c r="Y7" i="11"/>
  <c r="X7" i="11"/>
  <c r="W7" i="11"/>
  <c r="AC7" i="11" s="1"/>
  <c r="V7" i="11"/>
  <c r="U7" i="11"/>
  <c r="T7" i="11"/>
  <c r="R7" i="11"/>
  <c r="S7" i="11" s="1"/>
  <c r="Q7" i="11"/>
  <c r="P7" i="11"/>
  <c r="O7" i="11"/>
  <c r="N7" i="11"/>
  <c r="M7" i="11"/>
  <c r="L7" i="11"/>
  <c r="K7" i="11"/>
  <c r="J7" i="11"/>
  <c r="I7" i="11"/>
  <c r="G7" i="11"/>
  <c r="E7" i="11"/>
  <c r="B7" i="11"/>
  <c r="A7" i="11"/>
  <c r="AB6" i="11"/>
  <c r="AA6" i="11"/>
  <c r="Z6" i="11"/>
  <c r="Y6" i="11"/>
  <c r="X6" i="11"/>
  <c r="AC6" i="11" s="1"/>
  <c r="AD6" i="11" s="1"/>
  <c r="W6" i="11"/>
  <c r="V6" i="11"/>
  <c r="U6" i="11"/>
  <c r="T6" i="11"/>
  <c r="R6" i="11"/>
  <c r="S6" i="11" s="1"/>
  <c r="Q6" i="11"/>
  <c r="P6" i="11"/>
  <c r="O6" i="11"/>
  <c r="N6" i="11"/>
  <c r="M6" i="11"/>
  <c r="L6" i="11"/>
  <c r="K6" i="11"/>
  <c r="J6" i="11"/>
  <c r="I6" i="11"/>
  <c r="G6" i="11"/>
  <c r="E6" i="11"/>
  <c r="B6" i="11"/>
  <c r="A6" i="11"/>
  <c r="AB5" i="11"/>
  <c r="AD5" i="11" s="1"/>
  <c r="AA5" i="11"/>
  <c r="Z5" i="11"/>
  <c r="Y5" i="11"/>
  <c r="X5" i="11"/>
  <c r="W5" i="11"/>
  <c r="AC5" i="11" s="1"/>
  <c r="V5" i="11"/>
  <c r="U5" i="11"/>
  <c r="T5" i="11"/>
  <c r="R5" i="11"/>
  <c r="S5" i="11" s="1"/>
  <c r="Q5" i="11"/>
  <c r="P5" i="11"/>
  <c r="O5" i="11"/>
  <c r="N5" i="11"/>
  <c r="M5" i="11"/>
  <c r="L5" i="11"/>
  <c r="K5" i="11"/>
  <c r="J5" i="11"/>
  <c r="I5" i="11"/>
  <c r="G5" i="11"/>
  <c r="E5" i="11"/>
  <c r="B5" i="11"/>
  <c r="A5" i="11"/>
  <c r="AB4" i="11"/>
  <c r="AA4" i="11"/>
  <c r="Z4" i="11"/>
  <c r="Y4" i="11"/>
  <c r="X4" i="11"/>
  <c r="AC4" i="11" s="1"/>
  <c r="AD4" i="11" s="1"/>
  <c r="W4" i="11"/>
  <c r="V4" i="11"/>
  <c r="U4" i="11"/>
  <c r="T4" i="11"/>
  <c r="R4" i="11"/>
  <c r="S4" i="11" s="1"/>
  <c r="Q4" i="11"/>
  <c r="P4" i="11"/>
  <c r="O4" i="11"/>
  <c r="N4" i="11"/>
  <c r="M4" i="11"/>
  <c r="L4" i="11"/>
  <c r="K4" i="11"/>
  <c r="J4" i="11"/>
  <c r="I4" i="11"/>
  <c r="G4" i="11"/>
  <c r="E4" i="11"/>
  <c r="B4" i="11"/>
  <c r="A4" i="11"/>
  <c r="AB3" i="11"/>
  <c r="AA3" i="11"/>
  <c r="Z3" i="11"/>
  <c r="Y3" i="11"/>
  <c r="X3" i="11"/>
  <c r="W3" i="11"/>
  <c r="AC3" i="11" s="1"/>
  <c r="V3" i="11"/>
  <c r="U3" i="11"/>
  <c r="T3" i="11"/>
  <c r="R3" i="11"/>
  <c r="S3" i="11" s="1"/>
  <c r="Q3" i="11"/>
  <c r="P3" i="11"/>
  <c r="O3" i="11"/>
  <c r="N3" i="11"/>
  <c r="M3" i="11"/>
  <c r="L3" i="11"/>
  <c r="K3" i="11"/>
  <c r="J3" i="11"/>
  <c r="I3" i="11"/>
  <c r="G3" i="11"/>
  <c r="E3" i="11"/>
  <c r="B3" i="11"/>
  <c r="A3" i="11"/>
  <c r="AB2" i="11"/>
  <c r="AB95" i="11" s="1"/>
  <c r="AA2" i="11"/>
  <c r="Z2" i="11"/>
  <c r="Z95" i="11" s="1"/>
  <c r="Y2" i="11"/>
  <c r="Y95" i="11" s="1"/>
  <c r="X2" i="11"/>
  <c r="X95" i="11" s="1"/>
  <c r="W2" i="11"/>
  <c r="V2" i="11"/>
  <c r="U2" i="11"/>
  <c r="T2" i="11"/>
  <c r="T95" i="11" s="1"/>
  <c r="R2" i="11"/>
  <c r="S2" i="11" s="1"/>
  <c r="Q2" i="11"/>
  <c r="P2" i="11"/>
  <c r="P95" i="11" s="1"/>
  <c r="P96" i="11" s="1"/>
  <c r="O2" i="11"/>
  <c r="N2" i="11"/>
  <c r="N95" i="11" s="1"/>
  <c r="N96" i="11" s="1"/>
  <c r="M2" i="11"/>
  <c r="M95" i="11" s="1"/>
  <c r="M96" i="11" s="1"/>
  <c r="L2" i="11"/>
  <c r="L95" i="11" s="1"/>
  <c r="L96" i="11" s="1"/>
  <c r="K2" i="11"/>
  <c r="J2" i="11"/>
  <c r="I2" i="11"/>
  <c r="G2" i="11"/>
  <c r="E2" i="11"/>
  <c r="B2" i="11"/>
  <c r="A2" i="11"/>
  <c r="AB84" i="10"/>
  <c r="AA84" i="10"/>
  <c r="Z84" i="10"/>
  <c r="Y84" i="10"/>
  <c r="X84" i="10"/>
  <c r="W84" i="10"/>
  <c r="AC84" i="10" s="1"/>
  <c r="AD84" i="10" s="1"/>
  <c r="V84" i="10"/>
  <c r="U84" i="10"/>
  <c r="T84" i="10"/>
  <c r="R84" i="10"/>
  <c r="Q84" i="10"/>
  <c r="S84" i="10" s="1"/>
  <c r="P84" i="10"/>
  <c r="O84" i="10"/>
  <c r="N84" i="10"/>
  <c r="M84" i="10"/>
  <c r="L84" i="10"/>
  <c r="K84" i="10"/>
  <c r="J84" i="10"/>
  <c r="I84" i="10"/>
  <c r="G84" i="10"/>
  <c r="E84" i="10"/>
  <c r="B84" i="10"/>
  <c r="A84" i="10"/>
  <c r="AB83" i="10"/>
  <c r="AA83" i="10"/>
  <c r="Z83" i="10"/>
  <c r="Y83" i="10"/>
  <c r="X83" i="10"/>
  <c r="W83" i="10"/>
  <c r="AC83" i="10" s="1"/>
  <c r="V83" i="10"/>
  <c r="U83" i="10"/>
  <c r="T83" i="10"/>
  <c r="R83" i="10"/>
  <c r="Q83" i="10"/>
  <c r="S83" i="10" s="1"/>
  <c r="P83" i="10"/>
  <c r="O83" i="10"/>
  <c r="N83" i="10"/>
  <c r="M83" i="10"/>
  <c r="L83" i="10"/>
  <c r="K83" i="10"/>
  <c r="J83" i="10"/>
  <c r="I83" i="10"/>
  <c r="G83" i="10"/>
  <c r="E83" i="10"/>
  <c r="B83" i="10"/>
  <c r="A83" i="10"/>
  <c r="AB82" i="10"/>
  <c r="AA82" i="10"/>
  <c r="Z82" i="10"/>
  <c r="Y82" i="10"/>
  <c r="X82" i="10"/>
  <c r="W82" i="10"/>
  <c r="AC82" i="10" s="1"/>
  <c r="AD82" i="10" s="1"/>
  <c r="V82" i="10"/>
  <c r="U82" i="10"/>
  <c r="T82" i="10"/>
  <c r="R82" i="10"/>
  <c r="S82" i="10" s="1"/>
  <c r="Q82" i="10"/>
  <c r="P82" i="10"/>
  <c r="O82" i="10"/>
  <c r="N82" i="10"/>
  <c r="M82" i="10"/>
  <c r="L82" i="10"/>
  <c r="K82" i="10"/>
  <c r="J82" i="10"/>
  <c r="I82" i="10"/>
  <c r="G82" i="10"/>
  <c r="E82" i="10"/>
  <c r="B82" i="10"/>
  <c r="A82" i="10"/>
  <c r="AB81" i="10"/>
  <c r="AD81" i="10" s="1"/>
  <c r="AA81" i="10"/>
  <c r="Z81" i="10"/>
  <c r="Y81" i="10"/>
  <c r="X81" i="10"/>
  <c r="W81" i="10"/>
  <c r="AC81" i="10" s="1"/>
  <c r="V81" i="10"/>
  <c r="U81" i="10"/>
  <c r="T81" i="10"/>
  <c r="R81" i="10"/>
  <c r="Q81" i="10"/>
  <c r="S81" i="10" s="1"/>
  <c r="P81" i="10"/>
  <c r="O81" i="10"/>
  <c r="N81" i="10"/>
  <c r="M81" i="10"/>
  <c r="L81" i="10"/>
  <c r="K81" i="10"/>
  <c r="J81" i="10"/>
  <c r="I81" i="10"/>
  <c r="G81" i="10"/>
  <c r="E81" i="10"/>
  <c r="B81" i="10"/>
  <c r="A81" i="10"/>
  <c r="AB80" i="10"/>
  <c r="AA80" i="10"/>
  <c r="Z80" i="10"/>
  <c r="Y80" i="10"/>
  <c r="X80" i="10"/>
  <c r="W80" i="10"/>
  <c r="AC80" i="10" s="1"/>
  <c r="AD80" i="10" s="1"/>
  <c r="V80" i="10"/>
  <c r="U80" i="10"/>
  <c r="T80" i="10"/>
  <c r="R80" i="10"/>
  <c r="S80" i="10" s="1"/>
  <c r="Q80" i="10"/>
  <c r="P80" i="10"/>
  <c r="O80" i="10"/>
  <c r="N80" i="10"/>
  <c r="M80" i="10"/>
  <c r="L80" i="10"/>
  <c r="K80" i="10"/>
  <c r="J80" i="10"/>
  <c r="I80" i="10"/>
  <c r="G80" i="10"/>
  <c r="E80" i="10"/>
  <c r="B80" i="10"/>
  <c r="A80" i="10"/>
  <c r="AB79" i="10"/>
  <c r="AD79" i="10" s="1"/>
  <c r="AA79" i="10"/>
  <c r="Z79" i="10"/>
  <c r="Y79" i="10"/>
  <c r="X79" i="10"/>
  <c r="W79" i="10"/>
  <c r="AC79" i="10" s="1"/>
  <c r="V79" i="10"/>
  <c r="U79" i="10"/>
  <c r="T79" i="10"/>
  <c r="R79" i="10"/>
  <c r="Q79" i="10"/>
  <c r="S79" i="10" s="1"/>
  <c r="P79" i="10"/>
  <c r="O79" i="10"/>
  <c r="N79" i="10"/>
  <c r="M79" i="10"/>
  <c r="L79" i="10"/>
  <c r="K79" i="10"/>
  <c r="I79" i="10"/>
  <c r="G79" i="10"/>
  <c r="E79" i="10"/>
  <c r="B79" i="10"/>
  <c r="A79" i="10"/>
  <c r="AB78" i="10"/>
  <c r="AA78" i="10"/>
  <c r="Z78" i="10"/>
  <c r="Y78" i="10"/>
  <c r="AC78" i="10" s="1"/>
  <c r="X78" i="10"/>
  <c r="W78" i="10"/>
  <c r="V78" i="10"/>
  <c r="U78" i="10"/>
  <c r="T78" i="10"/>
  <c r="R78" i="10"/>
  <c r="S78" i="10" s="1"/>
  <c r="Q78" i="10"/>
  <c r="P78" i="10"/>
  <c r="O78" i="10"/>
  <c r="N78" i="10"/>
  <c r="M78" i="10"/>
  <c r="L78" i="10"/>
  <c r="K78" i="10"/>
  <c r="I78" i="10"/>
  <c r="G78" i="10"/>
  <c r="E78" i="10"/>
  <c r="B78" i="10"/>
  <c r="A78" i="10"/>
  <c r="AB77" i="10"/>
  <c r="AA77" i="10"/>
  <c r="Z77" i="10"/>
  <c r="Y77" i="10"/>
  <c r="X77" i="10"/>
  <c r="W77" i="10"/>
  <c r="AC77" i="10" s="1"/>
  <c r="AD77" i="10" s="1"/>
  <c r="V77" i="10"/>
  <c r="U77" i="10"/>
  <c r="T77" i="10"/>
  <c r="R77" i="10"/>
  <c r="S77" i="10" s="1"/>
  <c r="Q77" i="10"/>
  <c r="P77" i="10"/>
  <c r="O77" i="10"/>
  <c r="N77" i="10"/>
  <c r="M77" i="10"/>
  <c r="L77" i="10"/>
  <c r="K77" i="10"/>
  <c r="I77" i="10"/>
  <c r="G77" i="10"/>
  <c r="E77" i="10"/>
  <c r="B77" i="10"/>
  <c r="A77" i="10"/>
  <c r="AB76" i="10"/>
  <c r="AD76" i="10" s="1"/>
  <c r="AA76" i="10"/>
  <c r="Z76" i="10"/>
  <c r="Y76" i="10"/>
  <c r="X76" i="10"/>
  <c r="W76" i="10"/>
  <c r="AC76" i="10" s="1"/>
  <c r="V76" i="10"/>
  <c r="U76" i="10"/>
  <c r="T76" i="10"/>
  <c r="S76" i="10"/>
  <c r="R76" i="10"/>
  <c r="Q76" i="10"/>
  <c r="P76" i="10"/>
  <c r="O76" i="10"/>
  <c r="N76" i="10"/>
  <c r="M76" i="10"/>
  <c r="L76" i="10"/>
  <c r="K76" i="10"/>
  <c r="I76" i="10"/>
  <c r="G76" i="10"/>
  <c r="E76" i="10"/>
  <c r="B76" i="10"/>
  <c r="A76" i="10"/>
  <c r="AB75" i="10"/>
  <c r="AD75" i="10" s="1"/>
  <c r="AA75" i="10"/>
  <c r="Z75" i="10"/>
  <c r="Y75" i="10"/>
  <c r="X75" i="10"/>
  <c r="W75" i="10"/>
  <c r="AC75" i="10" s="1"/>
  <c r="V75" i="10"/>
  <c r="U75" i="10"/>
  <c r="T75" i="10"/>
  <c r="R75" i="10"/>
  <c r="Q75" i="10"/>
  <c r="S75" i="10" s="1"/>
  <c r="P75" i="10"/>
  <c r="O75" i="10"/>
  <c r="N75" i="10"/>
  <c r="M75" i="10"/>
  <c r="L75" i="10"/>
  <c r="K75" i="10"/>
  <c r="J75" i="10"/>
  <c r="I75" i="10"/>
  <c r="G75" i="10"/>
  <c r="E75" i="10"/>
  <c r="B75" i="10"/>
  <c r="A75" i="10"/>
  <c r="AB74" i="10"/>
  <c r="AA74" i="10"/>
  <c r="Z74" i="10"/>
  <c r="Y74" i="10"/>
  <c r="X74" i="10"/>
  <c r="W74" i="10"/>
  <c r="AC74" i="10" s="1"/>
  <c r="AD74" i="10" s="1"/>
  <c r="V74" i="10"/>
  <c r="U74" i="10"/>
  <c r="T74" i="10"/>
  <c r="R74" i="10"/>
  <c r="S74" i="10" s="1"/>
  <c r="Q74" i="10"/>
  <c r="P74" i="10"/>
  <c r="O74" i="10"/>
  <c r="N74" i="10"/>
  <c r="M74" i="10"/>
  <c r="L74" i="10"/>
  <c r="K74" i="10"/>
  <c r="J74" i="10"/>
  <c r="I74" i="10"/>
  <c r="G74" i="10"/>
  <c r="E74" i="10"/>
  <c r="B74" i="10"/>
  <c r="A74" i="10"/>
  <c r="AB73" i="10"/>
  <c r="AA73" i="10"/>
  <c r="Z73" i="10"/>
  <c r="Y73" i="10"/>
  <c r="X73" i="10"/>
  <c r="W73" i="10"/>
  <c r="AC73" i="10" s="1"/>
  <c r="V73" i="10"/>
  <c r="U73" i="10"/>
  <c r="T73" i="10"/>
  <c r="R73" i="10"/>
  <c r="Q73" i="10"/>
  <c r="S73" i="10" s="1"/>
  <c r="P73" i="10"/>
  <c r="O73" i="10"/>
  <c r="N73" i="10"/>
  <c r="M73" i="10"/>
  <c r="L73" i="10"/>
  <c r="K73" i="10"/>
  <c r="J73" i="10"/>
  <c r="I73" i="10"/>
  <c r="G73" i="10"/>
  <c r="E73" i="10"/>
  <c r="B73" i="10"/>
  <c r="A73" i="10"/>
  <c r="AB72" i="10"/>
  <c r="AA72" i="10"/>
  <c r="Z72" i="10"/>
  <c r="Y72" i="10"/>
  <c r="X72" i="10"/>
  <c r="W72" i="10"/>
  <c r="AC72" i="10" s="1"/>
  <c r="AD72" i="10" s="1"/>
  <c r="V72" i="10"/>
  <c r="U72" i="10"/>
  <c r="T72" i="10"/>
  <c r="R72" i="10"/>
  <c r="S72" i="10" s="1"/>
  <c r="Q72" i="10"/>
  <c r="P72" i="10"/>
  <c r="O72" i="10"/>
  <c r="N72" i="10"/>
  <c r="M72" i="10"/>
  <c r="L72" i="10"/>
  <c r="K72" i="10"/>
  <c r="J72" i="10"/>
  <c r="I72" i="10"/>
  <c r="G72" i="10"/>
  <c r="E72" i="10"/>
  <c r="B72" i="10"/>
  <c r="A72" i="10"/>
  <c r="AB71" i="10"/>
  <c r="AA71" i="10"/>
  <c r="Z71" i="10"/>
  <c r="Y71" i="10"/>
  <c r="X71" i="10"/>
  <c r="AC71" i="10" s="1"/>
  <c r="W71" i="10"/>
  <c r="V71" i="10"/>
  <c r="U71" i="10"/>
  <c r="T71" i="10"/>
  <c r="R71" i="10"/>
  <c r="S71" i="10" s="1"/>
  <c r="Q71" i="10"/>
  <c r="P71" i="10"/>
  <c r="O71" i="10"/>
  <c r="N71" i="10"/>
  <c r="M71" i="10"/>
  <c r="L71" i="10"/>
  <c r="K71" i="10"/>
  <c r="J71" i="10"/>
  <c r="I71" i="10"/>
  <c r="G71" i="10"/>
  <c r="E71" i="10"/>
  <c r="B71" i="10"/>
  <c r="A71" i="10"/>
  <c r="AB70" i="10"/>
  <c r="AA70" i="10"/>
  <c r="Z70" i="10"/>
  <c r="Y70" i="10"/>
  <c r="X70" i="10"/>
  <c r="W70" i="10"/>
  <c r="AC70" i="10" s="1"/>
  <c r="AD70" i="10" s="1"/>
  <c r="V70" i="10"/>
  <c r="U70" i="10"/>
  <c r="T70" i="10"/>
  <c r="R70" i="10"/>
  <c r="S70" i="10" s="1"/>
  <c r="Q70" i="10"/>
  <c r="P70" i="10"/>
  <c r="O70" i="10"/>
  <c r="N70" i="10"/>
  <c r="M70" i="10"/>
  <c r="L70" i="10"/>
  <c r="K70" i="10"/>
  <c r="J70" i="10"/>
  <c r="I70" i="10"/>
  <c r="G70" i="10"/>
  <c r="E70" i="10"/>
  <c r="B70" i="10"/>
  <c r="A70" i="10"/>
  <c r="AB69" i="10"/>
  <c r="AA69" i="10"/>
  <c r="Z69" i="10"/>
  <c r="Y69" i="10"/>
  <c r="X69" i="10"/>
  <c r="AC69" i="10" s="1"/>
  <c r="W69" i="10"/>
  <c r="V69" i="10"/>
  <c r="U69" i="10"/>
  <c r="T69" i="10"/>
  <c r="R69" i="10"/>
  <c r="S69" i="10" s="1"/>
  <c r="Q69" i="10"/>
  <c r="P69" i="10"/>
  <c r="O69" i="10"/>
  <c r="N69" i="10"/>
  <c r="M69" i="10"/>
  <c r="L69" i="10"/>
  <c r="K69" i="10"/>
  <c r="J69" i="10"/>
  <c r="I69" i="10"/>
  <c r="G69" i="10"/>
  <c r="E69" i="10"/>
  <c r="B69" i="10"/>
  <c r="A69" i="10"/>
  <c r="AB68" i="10"/>
  <c r="AA68" i="10"/>
  <c r="Z68" i="10"/>
  <c r="Y68" i="10"/>
  <c r="X68" i="10"/>
  <c r="W68" i="10"/>
  <c r="AC68" i="10" s="1"/>
  <c r="AD68" i="10" s="1"/>
  <c r="V68" i="10"/>
  <c r="U68" i="10"/>
  <c r="T68" i="10"/>
  <c r="R68" i="10"/>
  <c r="S68" i="10" s="1"/>
  <c r="Q68" i="10"/>
  <c r="P68" i="10"/>
  <c r="O68" i="10"/>
  <c r="N68" i="10"/>
  <c r="M68" i="10"/>
  <c r="L68" i="10"/>
  <c r="K68" i="10"/>
  <c r="J68" i="10"/>
  <c r="I68" i="10"/>
  <c r="G68" i="10"/>
  <c r="E68" i="10"/>
  <c r="B68" i="10"/>
  <c r="A68" i="10"/>
  <c r="AB67" i="10"/>
  <c r="AA67" i="10"/>
  <c r="Z67" i="10"/>
  <c r="Y67" i="10"/>
  <c r="X67" i="10"/>
  <c r="AC67" i="10" s="1"/>
  <c r="W67" i="10"/>
  <c r="V67" i="10"/>
  <c r="U67" i="10"/>
  <c r="T67" i="10"/>
  <c r="R67" i="10"/>
  <c r="S67" i="10" s="1"/>
  <c r="Q67" i="10"/>
  <c r="P67" i="10"/>
  <c r="O67" i="10"/>
  <c r="N67" i="10"/>
  <c r="M67" i="10"/>
  <c r="L67" i="10"/>
  <c r="K67" i="10"/>
  <c r="J67" i="10"/>
  <c r="I67" i="10"/>
  <c r="G67" i="10"/>
  <c r="E67" i="10"/>
  <c r="B67" i="10"/>
  <c r="A67" i="10"/>
  <c r="AB66" i="10"/>
  <c r="AA66" i="10"/>
  <c r="Z66" i="10"/>
  <c r="Y66" i="10"/>
  <c r="X66" i="10"/>
  <c r="W66" i="10"/>
  <c r="AC66" i="10" s="1"/>
  <c r="AD66" i="10" s="1"/>
  <c r="V66" i="10"/>
  <c r="U66" i="10"/>
  <c r="T66" i="10"/>
  <c r="R66" i="10"/>
  <c r="S66" i="10" s="1"/>
  <c r="Q66" i="10"/>
  <c r="P66" i="10"/>
  <c r="O66" i="10"/>
  <c r="N66" i="10"/>
  <c r="M66" i="10"/>
  <c r="L66" i="10"/>
  <c r="K66" i="10"/>
  <c r="J66" i="10"/>
  <c r="I66" i="10"/>
  <c r="G66" i="10"/>
  <c r="E66" i="10"/>
  <c r="B66" i="10"/>
  <c r="A66" i="10"/>
  <c r="AB65" i="10"/>
  <c r="AA65" i="10"/>
  <c r="Z65" i="10"/>
  <c r="Y65" i="10"/>
  <c r="X65" i="10"/>
  <c r="W65" i="10"/>
  <c r="AC65" i="10" s="1"/>
  <c r="V65" i="10"/>
  <c r="U65" i="10"/>
  <c r="T65" i="10"/>
  <c r="R65" i="10"/>
  <c r="S65" i="10" s="1"/>
  <c r="Q65" i="10"/>
  <c r="P65" i="10"/>
  <c r="O65" i="10"/>
  <c r="N65" i="10"/>
  <c r="M65" i="10"/>
  <c r="L65" i="10"/>
  <c r="K65" i="10"/>
  <c r="J65" i="10"/>
  <c r="I65" i="10"/>
  <c r="G65" i="10"/>
  <c r="E65" i="10"/>
  <c r="B65" i="10"/>
  <c r="A65" i="10"/>
  <c r="AB64" i="10"/>
  <c r="AA64" i="10"/>
  <c r="Z64" i="10"/>
  <c r="Y64" i="10"/>
  <c r="X64" i="10"/>
  <c r="W64" i="10"/>
  <c r="AC64" i="10" s="1"/>
  <c r="AD64" i="10" s="1"/>
  <c r="V64" i="10"/>
  <c r="U64" i="10"/>
  <c r="T64" i="10"/>
  <c r="R64" i="10"/>
  <c r="S64" i="10" s="1"/>
  <c r="Q64" i="10"/>
  <c r="P64" i="10"/>
  <c r="O64" i="10"/>
  <c r="N64" i="10"/>
  <c r="M64" i="10"/>
  <c r="L64" i="10"/>
  <c r="K64" i="10"/>
  <c r="J64" i="10"/>
  <c r="I64" i="10"/>
  <c r="G64" i="10"/>
  <c r="E64" i="10"/>
  <c r="B64" i="10"/>
  <c r="A64" i="10"/>
  <c r="AB63" i="10"/>
  <c r="AD63" i="10" s="1"/>
  <c r="AA63" i="10"/>
  <c r="Z63" i="10"/>
  <c r="Y63" i="10"/>
  <c r="X63" i="10"/>
  <c r="W63" i="10"/>
  <c r="AC63" i="10" s="1"/>
  <c r="V63" i="10"/>
  <c r="U63" i="10"/>
  <c r="T63" i="10"/>
  <c r="R63" i="10"/>
  <c r="S63" i="10" s="1"/>
  <c r="Q63" i="10"/>
  <c r="P63" i="10"/>
  <c r="O63" i="10"/>
  <c r="N63" i="10"/>
  <c r="M63" i="10"/>
  <c r="L63" i="10"/>
  <c r="K63" i="10"/>
  <c r="J63" i="10"/>
  <c r="I63" i="10"/>
  <c r="G63" i="10"/>
  <c r="E63" i="10"/>
  <c r="B63" i="10"/>
  <c r="A63" i="10"/>
  <c r="AB62" i="10"/>
  <c r="AA62" i="10"/>
  <c r="Z62" i="10"/>
  <c r="Y62" i="10"/>
  <c r="X62" i="10"/>
  <c r="W62" i="10"/>
  <c r="AC62" i="10" s="1"/>
  <c r="AD62" i="10" s="1"/>
  <c r="V62" i="10"/>
  <c r="U62" i="10"/>
  <c r="T62" i="10"/>
  <c r="R62" i="10"/>
  <c r="S62" i="10" s="1"/>
  <c r="Q62" i="10"/>
  <c r="P62" i="10"/>
  <c r="O62" i="10"/>
  <c r="N62" i="10"/>
  <c r="M62" i="10"/>
  <c r="L62" i="10"/>
  <c r="K62" i="10"/>
  <c r="J62" i="10"/>
  <c r="I62" i="10"/>
  <c r="G62" i="10"/>
  <c r="E62" i="10"/>
  <c r="B62" i="10"/>
  <c r="A62" i="10"/>
  <c r="AB61" i="10"/>
  <c r="AA61" i="10"/>
  <c r="Z61" i="10"/>
  <c r="Y61" i="10"/>
  <c r="X61" i="10"/>
  <c r="W61" i="10"/>
  <c r="AC61" i="10" s="1"/>
  <c r="V61" i="10"/>
  <c r="U61" i="10"/>
  <c r="T61" i="10"/>
  <c r="R61" i="10"/>
  <c r="S61" i="10" s="1"/>
  <c r="Q61" i="10"/>
  <c r="P61" i="10"/>
  <c r="O61" i="10"/>
  <c r="N61" i="10"/>
  <c r="M61" i="10"/>
  <c r="L61" i="10"/>
  <c r="K61" i="10"/>
  <c r="J61" i="10"/>
  <c r="I61" i="10"/>
  <c r="G61" i="10"/>
  <c r="E61" i="10"/>
  <c r="B61" i="10"/>
  <c r="A61" i="10"/>
  <c r="AB60" i="10"/>
  <c r="AA60" i="10"/>
  <c r="Z60" i="10"/>
  <c r="Y60" i="10"/>
  <c r="X60" i="10"/>
  <c r="W60" i="10"/>
  <c r="AC60" i="10" s="1"/>
  <c r="AD60" i="10" s="1"/>
  <c r="V60" i="10"/>
  <c r="U60" i="10"/>
  <c r="T60" i="10"/>
  <c r="R60" i="10"/>
  <c r="S60" i="10" s="1"/>
  <c r="Q60" i="10"/>
  <c r="P60" i="10"/>
  <c r="O60" i="10"/>
  <c r="N60" i="10"/>
  <c r="M60" i="10"/>
  <c r="L60" i="10"/>
  <c r="K60" i="10"/>
  <c r="J60" i="10"/>
  <c r="I60" i="10"/>
  <c r="G60" i="10"/>
  <c r="E60" i="10"/>
  <c r="B60" i="10"/>
  <c r="A60" i="10"/>
  <c r="AB59" i="10"/>
  <c r="AD59" i="10" s="1"/>
  <c r="AA59" i="10"/>
  <c r="Z59" i="10"/>
  <c r="Y59" i="10"/>
  <c r="X59" i="10"/>
  <c r="W59" i="10"/>
  <c r="AC59" i="10" s="1"/>
  <c r="V59" i="10"/>
  <c r="U59" i="10"/>
  <c r="T59" i="10"/>
  <c r="R59" i="10"/>
  <c r="S59" i="10" s="1"/>
  <c r="Q59" i="10"/>
  <c r="P59" i="10"/>
  <c r="O59" i="10"/>
  <c r="N59" i="10"/>
  <c r="M59" i="10"/>
  <c r="L59" i="10"/>
  <c r="K59" i="10"/>
  <c r="J59" i="10"/>
  <c r="I59" i="10"/>
  <c r="G59" i="10"/>
  <c r="E59" i="10"/>
  <c r="B59" i="10"/>
  <c r="A59" i="10"/>
  <c r="AB58" i="10"/>
  <c r="AA58" i="10"/>
  <c r="Z58" i="10"/>
  <c r="Y58" i="10"/>
  <c r="X58" i="10"/>
  <c r="W58" i="10"/>
  <c r="AC58" i="10" s="1"/>
  <c r="AD58" i="10" s="1"/>
  <c r="V58" i="10"/>
  <c r="U58" i="10"/>
  <c r="T58" i="10"/>
  <c r="R58" i="10"/>
  <c r="S58" i="10" s="1"/>
  <c r="Q58" i="10"/>
  <c r="P58" i="10"/>
  <c r="O58" i="10"/>
  <c r="N58" i="10"/>
  <c r="M58" i="10"/>
  <c r="L58" i="10"/>
  <c r="K58" i="10"/>
  <c r="J58" i="10"/>
  <c r="I58" i="10"/>
  <c r="G58" i="10"/>
  <c r="E58" i="10"/>
  <c r="B58" i="10"/>
  <c r="A58" i="10"/>
  <c r="AB57" i="10"/>
  <c r="AA57" i="10"/>
  <c r="Z57" i="10"/>
  <c r="Y57" i="10"/>
  <c r="X57" i="10"/>
  <c r="W57" i="10"/>
  <c r="AC57" i="10" s="1"/>
  <c r="V57" i="10"/>
  <c r="U57" i="10"/>
  <c r="T57" i="10"/>
  <c r="R57" i="10"/>
  <c r="S57" i="10" s="1"/>
  <c r="Q57" i="10"/>
  <c r="P57" i="10"/>
  <c r="O57" i="10"/>
  <c r="N57" i="10"/>
  <c r="M57" i="10"/>
  <c r="L57" i="10"/>
  <c r="K57" i="10"/>
  <c r="J57" i="10"/>
  <c r="I57" i="10"/>
  <c r="G57" i="10"/>
  <c r="E57" i="10"/>
  <c r="B57" i="10"/>
  <c r="A57" i="10"/>
  <c r="AB56" i="10"/>
  <c r="AA56" i="10"/>
  <c r="Z56" i="10"/>
  <c r="Y56" i="10"/>
  <c r="X56" i="10"/>
  <c r="W56" i="10"/>
  <c r="AC56" i="10" s="1"/>
  <c r="AD56" i="10" s="1"/>
  <c r="V56" i="10"/>
  <c r="U56" i="10"/>
  <c r="T56" i="10"/>
  <c r="R56" i="10"/>
  <c r="S56" i="10" s="1"/>
  <c r="Q56" i="10"/>
  <c r="P56" i="10"/>
  <c r="O56" i="10"/>
  <c r="N56" i="10"/>
  <c r="M56" i="10"/>
  <c r="L56" i="10"/>
  <c r="K56" i="10"/>
  <c r="J56" i="10"/>
  <c r="I56" i="10"/>
  <c r="G56" i="10"/>
  <c r="E56" i="10"/>
  <c r="B56" i="10"/>
  <c r="A56" i="10"/>
  <c r="AB55" i="10"/>
  <c r="AD55" i="10" s="1"/>
  <c r="AA55" i="10"/>
  <c r="Z55" i="10"/>
  <c r="Y55" i="10"/>
  <c r="X55" i="10"/>
  <c r="W55" i="10"/>
  <c r="AC55" i="10" s="1"/>
  <c r="V55" i="10"/>
  <c r="U55" i="10"/>
  <c r="T55" i="10"/>
  <c r="R55" i="10"/>
  <c r="S55" i="10" s="1"/>
  <c r="Q55" i="10"/>
  <c r="P55" i="10"/>
  <c r="O55" i="10"/>
  <c r="N55" i="10"/>
  <c r="M55" i="10"/>
  <c r="L55" i="10"/>
  <c r="K55" i="10"/>
  <c r="J55" i="10"/>
  <c r="I55" i="10"/>
  <c r="G55" i="10"/>
  <c r="E55" i="10"/>
  <c r="B55" i="10"/>
  <c r="A55" i="10"/>
  <c r="AB54" i="10"/>
  <c r="AA54" i="10"/>
  <c r="Z54" i="10"/>
  <c r="Y54" i="10"/>
  <c r="X54" i="10"/>
  <c r="W54" i="10"/>
  <c r="AC54" i="10" s="1"/>
  <c r="AD54" i="10" s="1"/>
  <c r="V54" i="10"/>
  <c r="U54" i="10"/>
  <c r="T54" i="10"/>
  <c r="R54" i="10"/>
  <c r="S54" i="10" s="1"/>
  <c r="Q54" i="10"/>
  <c r="P54" i="10"/>
  <c r="O54" i="10"/>
  <c r="N54" i="10"/>
  <c r="M54" i="10"/>
  <c r="L54" i="10"/>
  <c r="K54" i="10"/>
  <c r="J54" i="10"/>
  <c r="I54" i="10"/>
  <c r="G54" i="10"/>
  <c r="E54" i="10"/>
  <c r="B54" i="10"/>
  <c r="A54" i="10"/>
  <c r="AB53" i="10"/>
  <c r="AA53" i="10"/>
  <c r="Z53" i="10"/>
  <c r="Y53" i="10"/>
  <c r="X53" i="10"/>
  <c r="W53" i="10"/>
  <c r="AC53" i="10" s="1"/>
  <c r="V53" i="10"/>
  <c r="U53" i="10"/>
  <c r="T53" i="10"/>
  <c r="R53" i="10"/>
  <c r="S53" i="10" s="1"/>
  <c r="Q53" i="10"/>
  <c r="P53" i="10"/>
  <c r="O53" i="10"/>
  <c r="N53" i="10"/>
  <c r="M53" i="10"/>
  <c r="L53" i="10"/>
  <c r="K53" i="10"/>
  <c r="J53" i="10"/>
  <c r="I53" i="10"/>
  <c r="G53" i="10"/>
  <c r="E53" i="10"/>
  <c r="B53" i="10"/>
  <c r="A53" i="10"/>
  <c r="AB52" i="10"/>
  <c r="AA52" i="10"/>
  <c r="Z52" i="10"/>
  <c r="Y52" i="10"/>
  <c r="X52" i="10"/>
  <c r="W52" i="10"/>
  <c r="AC52" i="10" s="1"/>
  <c r="AD52" i="10" s="1"/>
  <c r="V52" i="10"/>
  <c r="U52" i="10"/>
  <c r="T52" i="10"/>
  <c r="R52" i="10"/>
  <c r="S52" i="10" s="1"/>
  <c r="Q52" i="10"/>
  <c r="P52" i="10"/>
  <c r="O52" i="10"/>
  <c r="N52" i="10"/>
  <c r="M52" i="10"/>
  <c r="L52" i="10"/>
  <c r="K52" i="10"/>
  <c r="J52" i="10"/>
  <c r="I52" i="10"/>
  <c r="G52" i="10"/>
  <c r="E52" i="10"/>
  <c r="B52" i="10"/>
  <c r="A52" i="10"/>
  <c r="AB51" i="10"/>
  <c r="AD51" i="10" s="1"/>
  <c r="AA51" i="10"/>
  <c r="Z51" i="10"/>
  <c r="Y51" i="10"/>
  <c r="X51" i="10"/>
  <c r="W51" i="10"/>
  <c r="AC51" i="10" s="1"/>
  <c r="V51" i="10"/>
  <c r="U51" i="10"/>
  <c r="T51" i="10"/>
  <c r="R51" i="10"/>
  <c r="S51" i="10" s="1"/>
  <c r="Q51" i="10"/>
  <c r="P51" i="10"/>
  <c r="O51" i="10"/>
  <c r="N51" i="10"/>
  <c r="M51" i="10"/>
  <c r="L51" i="10"/>
  <c r="K51" i="10"/>
  <c r="J51" i="10"/>
  <c r="I51" i="10"/>
  <c r="G51" i="10"/>
  <c r="E51" i="10"/>
  <c r="B51" i="10"/>
  <c r="A51" i="10"/>
  <c r="AB50" i="10"/>
  <c r="AA50" i="10"/>
  <c r="Z50" i="10"/>
  <c r="Y50" i="10"/>
  <c r="X50" i="10"/>
  <c r="W50" i="10"/>
  <c r="AC50" i="10" s="1"/>
  <c r="AD50" i="10" s="1"/>
  <c r="V50" i="10"/>
  <c r="U50" i="10"/>
  <c r="T50" i="10"/>
  <c r="R50" i="10"/>
  <c r="S50" i="10" s="1"/>
  <c r="Q50" i="10"/>
  <c r="P50" i="10"/>
  <c r="O50" i="10"/>
  <c r="N50" i="10"/>
  <c r="M50" i="10"/>
  <c r="L50" i="10"/>
  <c r="K50" i="10"/>
  <c r="J50" i="10"/>
  <c r="I50" i="10"/>
  <c r="G50" i="10"/>
  <c r="E50" i="10"/>
  <c r="B50" i="10"/>
  <c r="A50" i="10"/>
  <c r="AB49" i="10"/>
  <c r="AA49" i="10"/>
  <c r="Z49" i="10"/>
  <c r="Y49" i="10"/>
  <c r="X49" i="10"/>
  <c r="W49" i="10"/>
  <c r="AC49" i="10" s="1"/>
  <c r="V49" i="10"/>
  <c r="U49" i="10"/>
  <c r="T49" i="10"/>
  <c r="R49" i="10"/>
  <c r="S49" i="10" s="1"/>
  <c r="Q49" i="10"/>
  <c r="P49" i="10"/>
  <c r="O49" i="10"/>
  <c r="N49" i="10"/>
  <c r="M49" i="10"/>
  <c r="L49" i="10"/>
  <c r="K49" i="10"/>
  <c r="J49" i="10"/>
  <c r="I49" i="10"/>
  <c r="G49" i="10"/>
  <c r="E49" i="10"/>
  <c r="B49" i="10"/>
  <c r="A49" i="10"/>
  <c r="AB48" i="10"/>
  <c r="AA48" i="10"/>
  <c r="Z48" i="10"/>
  <c r="Y48" i="10"/>
  <c r="X48" i="10"/>
  <c r="W48" i="10"/>
  <c r="AC48" i="10" s="1"/>
  <c r="AD48" i="10" s="1"/>
  <c r="V48" i="10"/>
  <c r="U48" i="10"/>
  <c r="T48" i="10"/>
  <c r="R48" i="10"/>
  <c r="S48" i="10" s="1"/>
  <c r="Q48" i="10"/>
  <c r="P48" i="10"/>
  <c r="O48" i="10"/>
  <c r="N48" i="10"/>
  <c r="M48" i="10"/>
  <c r="L48" i="10"/>
  <c r="K48" i="10"/>
  <c r="J48" i="10"/>
  <c r="I48" i="10"/>
  <c r="G48" i="10"/>
  <c r="E48" i="10"/>
  <c r="B48" i="10"/>
  <c r="A48" i="10"/>
  <c r="AB47" i="10"/>
  <c r="AA47" i="10"/>
  <c r="Z47" i="10"/>
  <c r="Y47" i="10"/>
  <c r="X47" i="10"/>
  <c r="AC47" i="10" s="1"/>
  <c r="W47" i="10"/>
  <c r="V47" i="10"/>
  <c r="U47" i="10"/>
  <c r="T47" i="10"/>
  <c r="R47" i="10"/>
  <c r="S47" i="10" s="1"/>
  <c r="Q47" i="10"/>
  <c r="P47" i="10"/>
  <c r="O47" i="10"/>
  <c r="N47" i="10"/>
  <c r="M47" i="10"/>
  <c r="L47" i="10"/>
  <c r="K47" i="10"/>
  <c r="J47" i="10"/>
  <c r="I47" i="10"/>
  <c r="G47" i="10"/>
  <c r="E47" i="10"/>
  <c r="B47" i="10"/>
  <c r="A47" i="10"/>
  <c r="AB46" i="10"/>
  <c r="AA46" i="10"/>
  <c r="Z46" i="10"/>
  <c r="Y46" i="10"/>
  <c r="X46" i="10"/>
  <c r="W46" i="10"/>
  <c r="AC46" i="10" s="1"/>
  <c r="AD46" i="10" s="1"/>
  <c r="V46" i="10"/>
  <c r="U46" i="10"/>
  <c r="T46" i="10"/>
  <c r="R46" i="10"/>
  <c r="S46" i="10" s="1"/>
  <c r="Q46" i="10"/>
  <c r="P46" i="10"/>
  <c r="O46" i="10"/>
  <c r="N46" i="10"/>
  <c r="M46" i="10"/>
  <c r="L46" i="10"/>
  <c r="K46" i="10"/>
  <c r="J46" i="10"/>
  <c r="I46" i="10"/>
  <c r="G46" i="10"/>
  <c r="E46" i="10"/>
  <c r="B46" i="10"/>
  <c r="A46" i="10"/>
  <c r="AB45" i="10"/>
  <c r="AA45" i="10"/>
  <c r="Z45" i="10"/>
  <c r="Y45" i="10"/>
  <c r="X45" i="10"/>
  <c r="AC45" i="10" s="1"/>
  <c r="W45" i="10"/>
  <c r="V45" i="10"/>
  <c r="U45" i="10"/>
  <c r="T45" i="10"/>
  <c r="R45" i="10"/>
  <c r="S45" i="10" s="1"/>
  <c r="Q45" i="10"/>
  <c r="P45" i="10"/>
  <c r="O45" i="10"/>
  <c r="N45" i="10"/>
  <c r="M45" i="10"/>
  <c r="L45" i="10"/>
  <c r="K45" i="10"/>
  <c r="J45" i="10"/>
  <c r="I45" i="10"/>
  <c r="G45" i="10"/>
  <c r="E45" i="10"/>
  <c r="B45" i="10"/>
  <c r="A45" i="10"/>
  <c r="AB44" i="10"/>
  <c r="AA44" i="10"/>
  <c r="Z44" i="10"/>
  <c r="Y44" i="10"/>
  <c r="X44" i="10"/>
  <c r="W44" i="10"/>
  <c r="AC44" i="10" s="1"/>
  <c r="AD44" i="10" s="1"/>
  <c r="V44" i="10"/>
  <c r="U44" i="10"/>
  <c r="T44" i="10"/>
  <c r="R44" i="10"/>
  <c r="S44" i="10" s="1"/>
  <c r="Q44" i="10"/>
  <c r="P44" i="10"/>
  <c r="O44" i="10"/>
  <c r="N44" i="10"/>
  <c r="M44" i="10"/>
  <c r="L44" i="10"/>
  <c r="K44" i="10"/>
  <c r="J44" i="10"/>
  <c r="I44" i="10"/>
  <c r="G44" i="10"/>
  <c r="E44" i="10"/>
  <c r="B44" i="10"/>
  <c r="A44" i="10"/>
  <c r="AB43" i="10"/>
  <c r="AA43" i="10"/>
  <c r="Z43" i="10"/>
  <c r="Y43" i="10"/>
  <c r="X43" i="10"/>
  <c r="AC43" i="10" s="1"/>
  <c r="W43" i="10"/>
  <c r="V43" i="10"/>
  <c r="U43" i="10"/>
  <c r="T43" i="10"/>
  <c r="R43" i="10"/>
  <c r="S43" i="10" s="1"/>
  <c r="Q43" i="10"/>
  <c r="P43" i="10"/>
  <c r="O43" i="10"/>
  <c r="N43" i="10"/>
  <c r="M43" i="10"/>
  <c r="L43" i="10"/>
  <c r="K43" i="10"/>
  <c r="J43" i="10"/>
  <c r="I43" i="10"/>
  <c r="G43" i="10"/>
  <c r="E43" i="10"/>
  <c r="B43" i="10"/>
  <c r="A43" i="10"/>
  <c r="AB42" i="10"/>
  <c r="AA42" i="10"/>
  <c r="Z42" i="10"/>
  <c r="Y42" i="10"/>
  <c r="X42" i="10"/>
  <c r="W42" i="10"/>
  <c r="AC42" i="10" s="1"/>
  <c r="AD42" i="10" s="1"/>
  <c r="V42" i="10"/>
  <c r="U42" i="10"/>
  <c r="T42" i="10"/>
  <c r="R42" i="10"/>
  <c r="S42" i="10" s="1"/>
  <c r="Q42" i="10"/>
  <c r="P42" i="10"/>
  <c r="O42" i="10"/>
  <c r="N42" i="10"/>
  <c r="M42" i="10"/>
  <c r="L42" i="10"/>
  <c r="K42" i="10"/>
  <c r="J42" i="10"/>
  <c r="I42" i="10"/>
  <c r="G42" i="10"/>
  <c r="E42" i="10"/>
  <c r="B42" i="10"/>
  <c r="A42" i="10"/>
  <c r="AB41" i="10"/>
  <c r="AA41" i="10"/>
  <c r="Z41" i="10"/>
  <c r="Y41" i="10"/>
  <c r="X41" i="10"/>
  <c r="AC41" i="10" s="1"/>
  <c r="W41" i="10"/>
  <c r="V41" i="10"/>
  <c r="U41" i="10"/>
  <c r="T41" i="10"/>
  <c r="R41" i="10"/>
  <c r="S41" i="10" s="1"/>
  <c r="Q41" i="10"/>
  <c r="P41" i="10"/>
  <c r="O41" i="10"/>
  <c r="N41" i="10"/>
  <c r="M41" i="10"/>
  <c r="L41" i="10"/>
  <c r="K41" i="10"/>
  <c r="J41" i="10"/>
  <c r="I41" i="10"/>
  <c r="G41" i="10"/>
  <c r="E41" i="10"/>
  <c r="B41" i="10"/>
  <c r="A41" i="10"/>
  <c r="AB40" i="10"/>
  <c r="AA40" i="10"/>
  <c r="Z40" i="10"/>
  <c r="Y40" i="10"/>
  <c r="X40" i="10"/>
  <c r="W40" i="10"/>
  <c r="AC40" i="10" s="1"/>
  <c r="AD40" i="10" s="1"/>
  <c r="V40" i="10"/>
  <c r="U40" i="10"/>
  <c r="T40" i="10"/>
  <c r="R40" i="10"/>
  <c r="S40" i="10" s="1"/>
  <c r="Q40" i="10"/>
  <c r="P40" i="10"/>
  <c r="O40" i="10"/>
  <c r="N40" i="10"/>
  <c r="M40" i="10"/>
  <c r="L40" i="10"/>
  <c r="K40" i="10"/>
  <c r="J40" i="10"/>
  <c r="I40" i="10"/>
  <c r="G40" i="10"/>
  <c r="E40" i="10"/>
  <c r="B40" i="10"/>
  <c r="A40" i="10"/>
  <c r="AB39" i="10"/>
  <c r="AA39" i="10"/>
  <c r="Z39" i="10"/>
  <c r="Y39" i="10"/>
  <c r="X39" i="10"/>
  <c r="AC39" i="10" s="1"/>
  <c r="W39" i="10"/>
  <c r="V39" i="10"/>
  <c r="U39" i="10"/>
  <c r="T39" i="10"/>
  <c r="R39" i="10"/>
  <c r="S39" i="10" s="1"/>
  <c r="Q39" i="10"/>
  <c r="P39" i="10"/>
  <c r="O39" i="10"/>
  <c r="N39" i="10"/>
  <c r="M39" i="10"/>
  <c r="L39" i="10"/>
  <c r="K39" i="10"/>
  <c r="J39" i="10"/>
  <c r="I39" i="10"/>
  <c r="G39" i="10"/>
  <c r="E39" i="10"/>
  <c r="B39" i="10"/>
  <c r="A39" i="10"/>
  <c r="AB38" i="10"/>
  <c r="AA38" i="10"/>
  <c r="Z38" i="10"/>
  <c r="Y38" i="10"/>
  <c r="X38" i="10"/>
  <c r="W38" i="10"/>
  <c r="AC38" i="10" s="1"/>
  <c r="AD38" i="10" s="1"/>
  <c r="V38" i="10"/>
  <c r="U38" i="10"/>
  <c r="T38" i="10"/>
  <c r="R38" i="10"/>
  <c r="S38" i="10" s="1"/>
  <c r="Q38" i="10"/>
  <c r="P38" i="10"/>
  <c r="O38" i="10"/>
  <c r="N38" i="10"/>
  <c r="M38" i="10"/>
  <c r="L38" i="10"/>
  <c r="K38" i="10"/>
  <c r="J38" i="10"/>
  <c r="I38" i="10"/>
  <c r="G38" i="10"/>
  <c r="E38" i="10"/>
  <c r="B38" i="10"/>
  <c r="A38" i="10"/>
  <c r="AB37" i="10"/>
  <c r="AA37" i="10"/>
  <c r="Z37" i="10"/>
  <c r="Y37" i="10"/>
  <c r="X37" i="10"/>
  <c r="AC37" i="10" s="1"/>
  <c r="W37" i="10"/>
  <c r="V37" i="10"/>
  <c r="U37" i="10"/>
  <c r="T37" i="10"/>
  <c r="R37" i="10"/>
  <c r="S37" i="10" s="1"/>
  <c r="Q37" i="10"/>
  <c r="P37" i="10"/>
  <c r="O37" i="10"/>
  <c r="N37" i="10"/>
  <c r="M37" i="10"/>
  <c r="L37" i="10"/>
  <c r="K37" i="10"/>
  <c r="J37" i="10"/>
  <c r="I37" i="10"/>
  <c r="G37" i="10"/>
  <c r="E37" i="10"/>
  <c r="B37" i="10"/>
  <c r="A37" i="10"/>
  <c r="AB36" i="10"/>
  <c r="AA36" i="10"/>
  <c r="Z36" i="10"/>
  <c r="Y36" i="10"/>
  <c r="X36" i="10"/>
  <c r="W36" i="10"/>
  <c r="V36" i="10"/>
  <c r="U36" i="10"/>
  <c r="T36" i="10"/>
  <c r="R36" i="10"/>
  <c r="S36" i="10" s="1"/>
  <c r="Q36" i="10"/>
  <c r="P36" i="10"/>
  <c r="O36" i="10"/>
  <c r="N36" i="10"/>
  <c r="M36" i="10"/>
  <c r="L36" i="10"/>
  <c r="K36" i="10"/>
  <c r="J36" i="10"/>
  <c r="I36" i="10"/>
  <c r="G36" i="10"/>
  <c r="E36" i="10"/>
  <c r="B36" i="10"/>
  <c r="A36" i="10"/>
  <c r="AB35" i="10"/>
  <c r="AA35" i="10"/>
  <c r="Z35" i="10"/>
  <c r="Y35" i="10"/>
  <c r="X35" i="10"/>
  <c r="AC35" i="10" s="1"/>
  <c r="W35" i="10"/>
  <c r="V35" i="10"/>
  <c r="U35" i="10"/>
  <c r="T35" i="10"/>
  <c r="R35" i="10"/>
  <c r="S35" i="10" s="1"/>
  <c r="Q35" i="10"/>
  <c r="P35" i="10"/>
  <c r="O35" i="10"/>
  <c r="N35" i="10"/>
  <c r="M35" i="10"/>
  <c r="L35" i="10"/>
  <c r="K35" i="10"/>
  <c r="J35" i="10"/>
  <c r="I35" i="10"/>
  <c r="G35" i="10"/>
  <c r="E35" i="10"/>
  <c r="B35" i="10"/>
  <c r="A35" i="10"/>
  <c r="AB34" i="10"/>
  <c r="AA34" i="10"/>
  <c r="Z34" i="10"/>
  <c r="Y34" i="10"/>
  <c r="X34" i="10"/>
  <c r="W34" i="10"/>
  <c r="V34" i="10"/>
  <c r="U34" i="10"/>
  <c r="T34" i="10"/>
  <c r="R34" i="10"/>
  <c r="S34" i="10" s="1"/>
  <c r="Q34" i="10"/>
  <c r="P34" i="10"/>
  <c r="O34" i="10"/>
  <c r="N34" i="10"/>
  <c r="M34" i="10"/>
  <c r="L34" i="10"/>
  <c r="K34" i="10"/>
  <c r="J34" i="10"/>
  <c r="I34" i="10"/>
  <c r="G34" i="10"/>
  <c r="E34" i="10"/>
  <c r="B34" i="10"/>
  <c r="A34" i="10"/>
  <c r="AB33" i="10"/>
  <c r="AA33" i="10"/>
  <c r="Z33" i="10"/>
  <c r="Y33" i="10"/>
  <c r="X33" i="10"/>
  <c r="AC33" i="10" s="1"/>
  <c r="W33" i="10"/>
  <c r="V33" i="10"/>
  <c r="U33" i="10"/>
  <c r="T33" i="10"/>
  <c r="R33" i="10"/>
  <c r="S33" i="10" s="1"/>
  <c r="Q33" i="10"/>
  <c r="P33" i="10"/>
  <c r="O33" i="10"/>
  <c r="N33" i="10"/>
  <c r="M33" i="10"/>
  <c r="L33" i="10"/>
  <c r="K33" i="10"/>
  <c r="J33" i="10"/>
  <c r="I33" i="10"/>
  <c r="G33" i="10"/>
  <c r="E33" i="10"/>
  <c r="B33" i="10"/>
  <c r="A33" i="10"/>
  <c r="AB32" i="10"/>
  <c r="AA32" i="10"/>
  <c r="Z32" i="10"/>
  <c r="Y32" i="10"/>
  <c r="X32" i="10"/>
  <c r="W32" i="10"/>
  <c r="V32" i="10"/>
  <c r="U32" i="10"/>
  <c r="T32" i="10"/>
  <c r="R32" i="10"/>
  <c r="S32" i="10" s="1"/>
  <c r="Q32" i="10"/>
  <c r="P32" i="10"/>
  <c r="O32" i="10"/>
  <c r="N32" i="10"/>
  <c r="M32" i="10"/>
  <c r="L32" i="10"/>
  <c r="K32" i="10"/>
  <c r="J32" i="10"/>
  <c r="I32" i="10"/>
  <c r="G32" i="10"/>
  <c r="E32" i="10"/>
  <c r="B32" i="10"/>
  <c r="A32" i="10"/>
  <c r="AB31" i="10"/>
  <c r="AA31" i="10"/>
  <c r="Z31" i="10"/>
  <c r="Y31" i="10"/>
  <c r="X31" i="10"/>
  <c r="AC31" i="10" s="1"/>
  <c r="W31" i="10"/>
  <c r="V31" i="10"/>
  <c r="U31" i="10"/>
  <c r="T31" i="10"/>
  <c r="R31" i="10"/>
  <c r="S31" i="10" s="1"/>
  <c r="Q31" i="10"/>
  <c r="P31" i="10"/>
  <c r="O31" i="10"/>
  <c r="N31" i="10"/>
  <c r="M31" i="10"/>
  <c r="L31" i="10"/>
  <c r="K31" i="10"/>
  <c r="J31" i="10"/>
  <c r="I31" i="10"/>
  <c r="G31" i="10"/>
  <c r="E31" i="10"/>
  <c r="B31" i="10"/>
  <c r="A31" i="10"/>
  <c r="AB30" i="10"/>
  <c r="AA30" i="10"/>
  <c r="Z30" i="10"/>
  <c r="Y30" i="10"/>
  <c r="X30" i="10"/>
  <c r="W30" i="10"/>
  <c r="V30" i="10"/>
  <c r="U30" i="10"/>
  <c r="T30" i="10"/>
  <c r="R30" i="10"/>
  <c r="S30" i="10" s="1"/>
  <c r="Q30" i="10"/>
  <c r="P30" i="10"/>
  <c r="O30" i="10"/>
  <c r="N30" i="10"/>
  <c r="M30" i="10"/>
  <c r="L30" i="10"/>
  <c r="K30" i="10"/>
  <c r="J30" i="10"/>
  <c r="I30" i="10"/>
  <c r="G30" i="10"/>
  <c r="E30" i="10"/>
  <c r="B30" i="10"/>
  <c r="A30" i="10"/>
  <c r="AB29" i="10"/>
  <c r="AD29" i="10" s="1"/>
  <c r="AA29" i="10"/>
  <c r="Z29" i="10"/>
  <c r="Y29" i="10"/>
  <c r="X29" i="10"/>
  <c r="AC29" i="10" s="1"/>
  <c r="W29" i="10"/>
  <c r="V29" i="10"/>
  <c r="U29" i="10"/>
  <c r="T29" i="10"/>
  <c r="R29" i="10"/>
  <c r="S29" i="10" s="1"/>
  <c r="Q29" i="10"/>
  <c r="P29" i="10"/>
  <c r="O29" i="10"/>
  <c r="N29" i="10"/>
  <c r="M29" i="10"/>
  <c r="L29" i="10"/>
  <c r="K29" i="10"/>
  <c r="J29" i="10"/>
  <c r="I29" i="10"/>
  <c r="G29" i="10"/>
  <c r="E29" i="10"/>
  <c r="B29" i="10"/>
  <c r="A29" i="10"/>
  <c r="AB28" i="10"/>
  <c r="AA28" i="10"/>
  <c r="Z28" i="10"/>
  <c r="Y28" i="10"/>
  <c r="X28" i="10"/>
  <c r="W28" i="10"/>
  <c r="V28" i="10"/>
  <c r="U28" i="10"/>
  <c r="T28" i="10"/>
  <c r="R28" i="10"/>
  <c r="S28" i="10" s="1"/>
  <c r="Q28" i="10"/>
  <c r="P28" i="10"/>
  <c r="O28" i="10"/>
  <c r="N28" i="10"/>
  <c r="M28" i="10"/>
  <c r="L28" i="10"/>
  <c r="K28" i="10"/>
  <c r="J28" i="10"/>
  <c r="I28" i="10"/>
  <c r="G28" i="10"/>
  <c r="E28" i="10"/>
  <c r="B28" i="10"/>
  <c r="A28" i="10"/>
  <c r="AB27" i="10"/>
  <c r="AD27" i="10" s="1"/>
  <c r="AA27" i="10"/>
  <c r="Z27" i="10"/>
  <c r="Y27" i="10"/>
  <c r="X27" i="10"/>
  <c r="AC27" i="10" s="1"/>
  <c r="W27" i="10"/>
  <c r="V27" i="10"/>
  <c r="U27" i="10"/>
  <c r="T27" i="10"/>
  <c r="R27" i="10"/>
  <c r="S27" i="10" s="1"/>
  <c r="Q27" i="10"/>
  <c r="P27" i="10"/>
  <c r="O27" i="10"/>
  <c r="N27" i="10"/>
  <c r="M27" i="10"/>
  <c r="L27" i="10"/>
  <c r="K27" i="10"/>
  <c r="J27" i="10"/>
  <c r="I27" i="10"/>
  <c r="G27" i="10"/>
  <c r="E27" i="10"/>
  <c r="B27" i="10"/>
  <c r="A27" i="10"/>
  <c r="AB26" i="10"/>
  <c r="AD26" i="10" s="1"/>
  <c r="AA26" i="10"/>
  <c r="Z26" i="10"/>
  <c r="Y26" i="10"/>
  <c r="X26" i="10"/>
  <c r="W26" i="10"/>
  <c r="AC26" i="10" s="1"/>
  <c r="V26" i="10"/>
  <c r="U26" i="10"/>
  <c r="T26" i="10"/>
  <c r="R26" i="10"/>
  <c r="S26" i="10" s="1"/>
  <c r="Q26" i="10"/>
  <c r="P26" i="10"/>
  <c r="O26" i="10"/>
  <c r="N26" i="10"/>
  <c r="M26" i="10"/>
  <c r="L26" i="10"/>
  <c r="K26" i="10"/>
  <c r="J26" i="10"/>
  <c r="I26" i="10"/>
  <c r="G26" i="10"/>
  <c r="E26" i="10"/>
  <c r="B26" i="10"/>
  <c r="A26" i="10"/>
  <c r="AB25" i="10"/>
  <c r="AD25" i="10" s="1"/>
  <c r="AA25" i="10"/>
  <c r="Z25" i="10"/>
  <c r="Y25" i="10"/>
  <c r="X25" i="10"/>
  <c r="AC25" i="10" s="1"/>
  <c r="W25" i="10"/>
  <c r="V25" i="10"/>
  <c r="U25" i="10"/>
  <c r="T25" i="10"/>
  <c r="R25" i="10"/>
  <c r="S25" i="10" s="1"/>
  <c r="Q25" i="10"/>
  <c r="P25" i="10"/>
  <c r="O25" i="10"/>
  <c r="N25" i="10"/>
  <c r="M25" i="10"/>
  <c r="L25" i="10"/>
  <c r="K25" i="10"/>
  <c r="J25" i="10"/>
  <c r="I25" i="10"/>
  <c r="G25" i="10"/>
  <c r="E25" i="10"/>
  <c r="B25" i="10"/>
  <c r="A25" i="10"/>
  <c r="AB24" i="10"/>
  <c r="AD24" i="10" s="1"/>
  <c r="AA24" i="10"/>
  <c r="Z24" i="10"/>
  <c r="Y24" i="10"/>
  <c r="X24" i="10"/>
  <c r="W24" i="10"/>
  <c r="AC24" i="10" s="1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G24" i="10"/>
  <c r="E24" i="10"/>
  <c r="B24" i="10"/>
  <c r="A24" i="10"/>
  <c r="AB23" i="10"/>
  <c r="AA23" i="10"/>
  <c r="Z23" i="10"/>
  <c r="Y23" i="10"/>
  <c r="AC23" i="10" s="1"/>
  <c r="AD23" i="10" s="1"/>
  <c r="X23" i="10"/>
  <c r="W23" i="10"/>
  <c r="V23" i="10"/>
  <c r="U23" i="10"/>
  <c r="T23" i="10"/>
  <c r="R23" i="10"/>
  <c r="S23" i="10" s="1"/>
  <c r="Q23" i="10"/>
  <c r="P23" i="10"/>
  <c r="O23" i="10"/>
  <c r="N23" i="10"/>
  <c r="M23" i="10"/>
  <c r="L23" i="10"/>
  <c r="K23" i="10"/>
  <c r="J23" i="10"/>
  <c r="I23" i="10"/>
  <c r="G23" i="10"/>
  <c r="E23" i="10"/>
  <c r="B23" i="10"/>
  <c r="A23" i="10"/>
  <c r="AB22" i="10"/>
  <c r="AD22" i="10" s="1"/>
  <c r="AA22" i="10"/>
  <c r="Z22" i="10"/>
  <c r="Y22" i="10"/>
  <c r="X22" i="10"/>
  <c r="W22" i="10"/>
  <c r="AC22" i="10" s="1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G22" i="10"/>
  <c r="E22" i="10"/>
  <c r="B22" i="10"/>
  <c r="A22" i="10"/>
  <c r="AB21" i="10"/>
  <c r="AA21" i="10"/>
  <c r="Z21" i="10"/>
  <c r="Y21" i="10"/>
  <c r="AC21" i="10" s="1"/>
  <c r="AD21" i="10" s="1"/>
  <c r="X21" i="10"/>
  <c r="W21" i="10"/>
  <c r="V21" i="10"/>
  <c r="U21" i="10"/>
  <c r="T21" i="10"/>
  <c r="R21" i="10"/>
  <c r="S21" i="10" s="1"/>
  <c r="Q21" i="10"/>
  <c r="P21" i="10"/>
  <c r="O21" i="10"/>
  <c r="N21" i="10"/>
  <c r="M21" i="10"/>
  <c r="L21" i="10"/>
  <c r="K21" i="10"/>
  <c r="J21" i="10"/>
  <c r="I21" i="10"/>
  <c r="G21" i="10"/>
  <c r="E21" i="10"/>
  <c r="B21" i="10"/>
  <c r="A21" i="10"/>
  <c r="AB20" i="10"/>
  <c r="AA20" i="10"/>
  <c r="Z20" i="10"/>
  <c r="Y20" i="10"/>
  <c r="X20" i="10"/>
  <c r="W20" i="10"/>
  <c r="AC20" i="10" s="1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G20" i="10"/>
  <c r="E20" i="10"/>
  <c r="B20" i="10"/>
  <c r="A20" i="10"/>
  <c r="AB19" i="10"/>
  <c r="AA19" i="10"/>
  <c r="Z19" i="10"/>
  <c r="Y19" i="10"/>
  <c r="AC19" i="10" s="1"/>
  <c r="AD19" i="10" s="1"/>
  <c r="X19" i="10"/>
  <c r="W19" i="10"/>
  <c r="V19" i="10"/>
  <c r="U19" i="10"/>
  <c r="T19" i="10"/>
  <c r="R19" i="10"/>
  <c r="S19" i="10" s="1"/>
  <c r="Q19" i="10"/>
  <c r="P19" i="10"/>
  <c r="O19" i="10"/>
  <c r="N19" i="10"/>
  <c r="M19" i="10"/>
  <c r="L19" i="10"/>
  <c r="K19" i="10"/>
  <c r="J19" i="10"/>
  <c r="I19" i="10"/>
  <c r="G19" i="10"/>
  <c r="E19" i="10"/>
  <c r="B19" i="10"/>
  <c r="A19" i="10"/>
  <c r="AB18" i="10"/>
  <c r="AA18" i="10"/>
  <c r="Z18" i="10"/>
  <c r="Y18" i="10"/>
  <c r="X18" i="10"/>
  <c r="W18" i="10"/>
  <c r="AC18" i="10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G18" i="10"/>
  <c r="E18" i="10"/>
  <c r="B18" i="10"/>
  <c r="A18" i="10"/>
  <c r="AB17" i="10"/>
  <c r="AA17" i="10"/>
  <c r="Z17" i="10"/>
  <c r="Y17" i="10"/>
  <c r="AC17" i="10" s="1"/>
  <c r="AD17" i="10" s="1"/>
  <c r="X17" i="10"/>
  <c r="W17" i="10"/>
  <c r="V17" i="10"/>
  <c r="U17" i="10"/>
  <c r="T17" i="10"/>
  <c r="R17" i="10"/>
  <c r="S17" i="10" s="1"/>
  <c r="Q17" i="10"/>
  <c r="P17" i="10"/>
  <c r="O17" i="10"/>
  <c r="N17" i="10"/>
  <c r="M17" i="10"/>
  <c r="L17" i="10"/>
  <c r="K17" i="10"/>
  <c r="J17" i="10"/>
  <c r="I17" i="10"/>
  <c r="G17" i="10"/>
  <c r="E17" i="10"/>
  <c r="B17" i="10"/>
  <c r="A17" i="10"/>
  <c r="AB16" i="10"/>
  <c r="AA16" i="10"/>
  <c r="Z16" i="10"/>
  <c r="Y16" i="10"/>
  <c r="X16" i="10"/>
  <c r="W16" i="10"/>
  <c r="AC16" i="10" s="1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G16" i="10"/>
  <c r="E16" i="10"/>
  <c r="B16" i="10"/>
  <c r="A16" i="10"/>
  <c r="AB15" i="10"/>
  <c r="AA15" i="10"/>
  <c r="Z15" i="10"/>
  <c r="Y15" i="10"/>
  <c r="AC15" i="10" s="1"/>
  <c r="AD15" i="10" s="1"/>
  <c r="X15" i="10"/>
  <c r="W15" i="10"/>
  <c r="V15" i="10"/>
  <c r="U15" i="10"/>
  <c r="T15" i="10"/>
  <c r="R15" i="10"/>
  <c r="S15" i="10" s="1"/>
  <c r="Q15" i="10"/>
  <c r="P15" i="10"/>
  <c r="O15" i="10"/>
  <c r="N15" i="10"/>
  <c r="M15" i="10"/>
  <c r="L15" i="10"/>
  <c r="K15" i="10"/>
  <c r="J15" i="10"/>
  <c r="I15" i="10"/>
  <c r="G15" i="10"/>
  <c r="E15" i="10"/>
  <c r="B15" i="10"/>
  <c r="A15" i="10"/>
  <c r="AB14" i="10"/>
  <c r="AD14" i="10" s="1"/>
  <c r="AA14" i="10"/>
  <c r="Z14" i="10"/>
  <c r="Y14" i="10"/>
  <c r="X14" i="10"/>
  <c r="W14" i="10"/>
  <c r="AC14" i="10" s="1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G14" i="10"/>
  <c r="E14" i="10"/>
  <c r="B14" i="10"/>
  <c r="A14" i="10"/>
  <c r="AB13" i="10"/>
  <c r="AA13" i="10"/>
  <c r="Z13" i="10"/>
  <c r="Y13" i="10"/>
  <c r="AC13" i="10" s="1"/>
  <c r="AD13" i="10" s="1"/>
  <c r="X13" i="10"/>
  <c r="W13" i="10"/>
  <c r="V13" i="10"/>
  <c r="U13" i="10"/>
  <c r="T13" i="10"/>
  <c r="R13" i="10"/>
  <c r="S13" i="10" s="1"/>
  <c r="Q13" i="10"/>
  <c r="P13" i="10"/>
  <c r="O13" i="10"/>
  <c r="N13" i="10"/>
  <c r="M13" i="10"/>
  <c r="L13" i="10"/>
  <c r="K13" i="10"/>
  <c r="J13" i="10"/>
  <c r="I13" i="10"/>
  <c r="G13" i="10"/>
  <c r="E13" i="10"/>
  <c r="B13" i="10"/>
  <c r="A13" i="10"/>
  <c r="AB12" i="10"/>
  <c r="AA12" i="10"/>
  <c r="Z12" i="10"/>
  <c r="Y12" i="10"/>
  <c r="X12" i="10"/>
  <c r="W12" i="10"/>
  <c r="AC12" i="10" s="1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G12" i="10"/>
  <c r="E12" i="10"/>
  <c r="B12" i="10"/>
  <c r="A12" i="10"/>
  <c r="AB11" i="10"/>
  <c r="AA11" i="10"/>
  <c r="Z11" i="10"/>
  <c r="Y11" i="10"/>
  <c r="AC11" i="10" s="1"/>
  <c r="AD11" i="10" s="1"/>
  <c r="X11" i="10"/>
  <c r="W11" i="10"/>
  <c r="V11" i="10"/>
  <c r="U11" i="10"/>
  <c r="T11" i="10"/>
  <c r="R11" i="10"/>
  <c r="S11" i="10" s="1"/>
  <c r="Q11" i="10"/>
  <c r="P11" i="10"/>
  <c r="O11" i="10"/>
  <c r="N11" i="10"/>
  <c r="M11" i="10"/>
  <c r="L11" i="10"/>
  <c r="K11" i="10"/>
  <c r="J11" i="10"/>
  <c r="I11" i="10"/>
  <c r="G11" i="10"/>
  <c r="E11" i="10"/>
  <c r="B11" i="10"/>
  <c r="A11" i="10"/>
  <c r="AB10" i="10"/>
  <c r="AA10" i="10"/>
  <c r="Z10" i="10"/>
  <c r="Y10" i="10"/>
  <c r="X10" i="10"/>
  <c r="W10" i="10"/>
  <c r="AC10" i="10" s="1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G10" i="10"/>
  <c r="E10" i="10"/>
  <c r="B10" i="10"/>
  <c r="A10" i="10"/>
  <c r="AB9" i="10"/>
  <c r="AA9" i="10"/>
  <c r="Z9" i="10"/>
  <c r="Y9" i="10"/>
  <c r="AC9" i="10" s="1"/>
  <c r="AD9" i="10" s="1"/>
  <c r="X9" i="10"/>
  <c r="W9" i="10"/>
  <c r="V9" i="10"/>
  <c r="U9" i="10"/>
  <c r="T9" i="10"/>
  <c r="R9" i="10"/>
  <c r="S9" i="10" s="1"/>
  <c r="Q9" i="10"/>
  <c r="P9" i="10"/>
  <c r="O9" i="10"/>
  <c r="N9" i="10"/>
  <c r="M9" i="10"/>
  <c r="L9" i="10"/>
  <c r="K9" i="10"/>
  <c r="J9" i="10"/>
  <c r="I9" i="10"/>
  <c r="G9" i="10"/>
  <c r="E9" i="10"/>
  <c r="B9" i="10"/>
  <c r="A9" i="10"/>
  <c r="AB8" i="10"/>
  <c r="AA8" i="10"/>
  <c r="Z8" i="10"/>
  <c r="Y8" i="10"/>
  <c r="X8" i="10"/>
  <c r="W8" i="10"/>
  <c r="AC8" i="10" s="1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G8" i="10"/>
  <c r="E8" i="10"/>
  <c r="B8" i="10"/>
  <c r="A8" i="10"/>
  <c r="AB7" i="10"/>
  <c r="AA7" i="10"/>
  <c r="Z7" i="10"/>
  <c r="Y7" i="10"/>
  <c r="AC7" i="10" s="1"/>
  <c r="AD7" i="10" s="1"/>
  <c r="X7" i="10"/>
  <c r="W7" i="10"/>
  <c r="V7" i="10"/>
  <c r="U7" i="10"/>
  <c r="T7" i="10"/>
  <c r="R7" i="10"/>
  <c r="S7" i="10" s="1"/>
  <c r="Q7" i="10"/>
  <c r="P7" i="10"/>
  <c r="O7" i="10"/>
  <c r="N7" i="10"/>
  <c r="M7" i="10"/>
  <c r="L7" i="10"/>
  <c r="K7" i="10"/>
  <c r="J7" i="10"/>
  <c r="I7" i="10"/>
  <c r="G7" i="10"/>
  <c r="E7" i="10"/>
  <c r="B7" i="10"/>
  <c r="A7" i="10"/>
  <c r="AB6" i="10"/>
  <c r="AD6" i="10" s="1"/>
  <c r="AA6" i="10"/>
  <c r="Z6" i="10"/>
  <c r="Y6" i="10"/>
  <c r="X6" i="10"/>
  <c r="W6" i="10"/>
  <c r="AC6" i="10" s="1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G6" i="10"/>
  <c r="E6" i="10"/>
  <c r="B6" i="10"/>
  <c r="A6" i="10"/>
  <c r="AB5" i="10"/>
  <c r="AA5" i="10"/>
  <c r="Z5" i="10"/>
  <c r="Y5" i="10"/>
  <c r="AC5" i="10" s="1"/>
  <c r="AD5" i="10" s="1"/>
  <c r="X5" i="10"/>
  <c r="W5" i="10"/>
  <c r="V5" i="10"/>
  <c r="U5" i="10"/>
  <c r="T5" i="10"/>
  <c r="R5" i="10"/>
  <c r="S5" i="10" s="1"/>
  <c r="Q5" i="10"/>
  <c r="P5" i="10"/>
  <c r="O5" i="10"/>
  <c r="N5" i="10"/>
  <c r="M5" i="10"/>
  <c r="L5" i="10"/>
  <c r="K5" i="10"/>
  <c r="J5" i="10"/>
  <c r="I5" i="10"/>
  <c r="G5" i="10"/>
  <c r="E5" i="10"/>
  <c r="B5" i="10"/>
  <c r="A5" i="10"/>
  <c r="AB4" i="10"/>
  <c r="AA4" i="10"/>
  <c r="Z4" i="10"/>
  <c r="Y4" i="10"/>
  <c r="X4" i="10"/>
  <c r="W4" i="10"/>
  <c r="AC4" i="10" s="1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G4" i="10"/>
  <c r="E4" i="10"/>
  <c r="B4" i="10"/>
  <c r="A4" i="10"/>
  <c r="AB3" i="10"/>
  <c r="AA3" i="10"/>
  <c r="Z3" i="10"/>
  <c r="Y3" i="10"/>
  <c r="AC3" i="10" s="1"/>
  <c r="AD3" i="10" s="1"/>
  <c r="X3" i="10"/>
  <c r="W3" i="10"/>
  <c r="V3" i="10"/>
  <c r="U3" i="10"/>
  <c r="T3" i="10"/>
  <c r="R3" i="10"/>
  <c r="S3" i="10" s="1"/>
  <c r="Q3" i="10"/>
  <c r="P3" i="10"/>
  <c r="O3" i="10"/>
  <c r="N3" i="10"/>
  <c r="M3" i="10"/>
  <c r="L3" i="10"/>
  <c r="K3" i="10"/>
  <c r="J3" i="10"/>
  <c r="I3" i="10"/>
  <c r="G3" i="10"/>
  <c r="E3" i="10"/>
  <c r="B3" i="10"/>
  <c r="A3" i="10"/>
  <c r="AB2" i="10"/>
  <c r="AB95" i="10" s="1"/>
  <c r="AA2" i="10"/>
  <c r="AA95" i="10" s="1"/>
  <c r="Z2" i="10"/>
  <c r="Y2" i="10"/>
  <c r="X2" i="10"/>
  <c r="X95" i="10" s="1"/>
  <c r="W2" i="10"/>
  <c r="W95" i="10" s="1"/>
  <c r="V2" i="10"/>
  <c r="U2" i="10"/>
  <c r="T2" i="10"/>
  <c r="T95" i="10" s="1"/>
  <c r="S2" i="10"/>
  <c r="R2" i="10"/>
  <c r="Q2" i="10"/>
  <c r="P2" i="10"/>
  <c r="P95" i="10" s="1"/>
  <c r="P96" i="10" s="1"/>
  <c r="O2" i="10"/>
  <c r="O95" i="10" s="1"/>
  <c r="O96" i="10" s="1"/>
  <c r="N2" i="10"/>
  <c r="M2" i="10"/>
  <c r="L2" i="10"/>
  <c r="L95" i="10" s="1"/>
  <c r="L96" i="10" s="1"/>
  <c r="K2" i="10"/>
  <c r="J2" i="10"/>
  <c r="I2" i="10"/>
  <c r="G2" i="10"/>
  <c r="E2" i="10"/>
  <c r="B2" i="10"/>
  <c r="A2" i="10"/>
  <c r="AB84" i="9"/>
  <c r="AD84" i="9" s="1"/>
  <c r="AA84" i="9"/>
  <c r="Z84" i="9"/>
  <c r="Y84" i="9"/>
  <c r="AC84" i="9" s="1"/>
  <c r="X84" i="9"/>
  <c r="W84" i="9"/>
  <c r="V84" i="9"/>
  <c r="U84" i="9"/>
  <c r="T84" i="9"/>
  <c r="R84" i="9"/>
  <c r="S84" i="9" s="1"/>
  <c r="Q84" i="9"/>
  <c r="P84" i="9"/>
  <c r="O84" i="9"/>
  <c r="N84" i="9"/>
  <c r="M84" i="9"/>
  <c r="L84" i="9"/>
  <c r="K84" i="9"/>
  <c r="J84" i="9"/>
  <c r="I84" i="9"/>
  <c r="G84" i="9"/>
  <c r="E84" i="9"/>
  <c r="B84" i="9"/>
  <c r="A84" i="9"/>
  <c r="AB83" i="9"/>
  <c r="AA83" i="9"/>
  <c r="Z83" i="9"/>
  <c r="Y83" i="9"/>
  <c r="X83" i="9"/>
  <c r="W83" i="9"/>
  <c r="AC83" i="9" s="1"/>
  <c r="AD83" i="9" s="1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G83" i="9"/>
  <c r="E83" i="9"/>
  <c r="B83" i="9"/>
  <c r="A83" i="9"/>
  <c r="AB82" i="9"/>
  <c r="AA82" i="9"/>
  <c r="Z82" i="9"/>
  <c r="Y82" i="9"/>
  <c r="X82" i="9"/>
  <c r="AC82" i="9" s="1"/>
  <c r="W82" i="9"/>
  <c r="V82" i="9"/>
  <c r="U82" i="9"/>
  <c r="T82" i="9"/>
  <c r="R82" i="9"/>
  <c r="S82" i="9" s="1"/>
  <c r="Q82" i="9"/>
  <c r="P82" i="9"/>
  <c r="O82" i="9"/>
  <c r="N82" i="9"/>
  <c r="M82" i="9"/>
  <c r="L82" i="9"/>
  <c r="K82" i="9"/>
  <c r="J82" i="9"/>
  <c r="I82" i="9"/>
  <c r="G82" i="9"/>
  <c r="E82" i="9"/>
  <c r="B82" i="9"/>
  <c r="A82" i="9"/>
  <c r="AB81" i="9"/>
  <c r="AA81" i="9"/>
  <c r="Z81" i="9"/>
  <c r="Y81" i="9"/>
  <c r="X81" i="9"/>
  <c r="W81" i="9"/>
  <c r="AC81" i="9" s="1"/>
  <c r="AD81" i="9" s="1"/>
  <c r="V81" i="9"/>
  <c r="U81" i="9"/>
  <c r="T81" i="9"/>
  <c r="R81" i="9"/>
  <c r="S81" i="9" s="1"/>
  <c r="Q81" i="9"/>
  <c r="P81" i="9"/>
  <c r="O81" i="9"/>
  <c r="N81" i="9"/>
  <c r="M81" i="9"/>
  <c r="L81" i="9"/>
  <c r="K81" i="9"/>
  <c r="J81" i="9"/>
  <c r="I81" i="9"/>
  <c r="G81" i="9"/>
  <c r="E81" i="9"/>
  <c r="B81" i="9"/>
  <c r="A81" i="9"/>
  <c r="AB80" i="9"/>
  <c r="AA80" i="9"/>
  <c r="Z80" i="9"/>
  <c r="Y80" i="9"/>
  <c r="X80" i="9"/>
  <c r="AC80" i="9" s="1"/>
  <c r="W80" i="9"/>
  <c r="V80" i="9"/>
  <c r="U80" i="9"/>
  <c r="T80" i="9"/>
  <c r="R80" i="9"/>
  <c r="S80" i="9" s="1"/>
  <c r="Q80" i="9"/>
  <c r="P80" i="9"/>
  <c r="O80" i="9"/>
  <c r="N80" i="9"/>
  <c r="M80" i="9"/>
  <c r="L80" i="9"/>
  <c r="K80" i="9"/>
  <c r="J80" i="9"/>
  <c r="I80" i="9"/>
  <c r="G80" i="9"/>
  <c r="E80" i="9"/>
  <c r="B80" i="9"/>
  <c r="A80" i="9"/>
  <c r="AB79" i="9"/>
  <c r="AA79" i="9"/>
  <c r="Z79" i="9"/>
  <c r="Y79" i="9"/>
  <c r="X79" i="9"/>
  <c r="W79" i="9"/>
  <c r="AC79" i="9" s="1"/>
  <c r="AD79" i="9" s="1"/>
  <c r="V79" i="9"/>
  <c r="U79" i="9"/>
  <c r="T79" i="9"/>
  <c r="R79" i="9"/>
  <c r="S79" i="9" s="1"/>
  <c r="Q79" i="9"/>
  <c r="P79" i="9"/>
  <c r="O79" i="9"/>
  <c r="N79" i="9"/>
  <c r="M79" i="9"/>
  <c r="L79" i="9"/>
  <c r="K79" i="9"/>
  <c r="I79" i="9"/>
  <c r="G79" i="9"/>
  <c r="E79" i="9"/>
  <c r="B79" i="9"/>
  <c r="A79" i="9"/>
  <c r="AB78" i="9"/>
  <c r="AD78" i="9" s="1"/>
  <c r="AA78" i="9"/>
  <c r="Z78" i="9"/>
  <c r="Y78" i="9"/>
  <c r="X78" i="9"/>
  <c r="W78" i="9"/>
  <c r="AC78" i="9" s="1"/>
  <c r="V78" i="9"/>
  <c r="U78" i="9"/>
  <c r="T78" i="9"/>
  <c r="S78" i="9"/>
  <c r="R78" i="9"/>
  <c r="Q78" i="9"/>
  <c r="P78" i="9"/>
  <c r="O78" i="9"/>
  <c r="N78" i="9"/>
  <c r="M78" i="9"/>
  <c r="L78" i="9"/>
  <c r="K78" i="9"/>
  <c r="I78" i="9"/>
  <c r="G78" i="9"/>
  <c r="E78" i="9"/>
  <c r="B78" i="9"/>
  <c r="A78" i="9"/>
  <c r="AB77" i="9"/>
  <c r="AA77" i="9"/>
  <c r="Z77" i="9"/>
  <c r="Y77" i="9"/>
  <c r="X77" i="9"/>
  <c r="AC77" i="9" s="1"/>
  <c r="W77" i="9"/>
  <c r="V77" i="9"/>
  <c r="U77" i="9"/>
  <c r="T77" i="9"/>
  <c r="R77" i="9"/>
  <c r="S77" i="9" s="1"/>
  <c r="Q77" i="9"/>
  <c r="P77" i="9"/>
  <c r="O77" i="9"/>
  <c r="N77" i="9"/>
  <c r="M77" i="9"/>
  <c r="L77" i="9"/>
  <c r="K77" i="9"/>
  <c r="I77" i="9"/>
  <c r="G77" i="9"/>
  <c r="E77" i="9"/>
  <c r="B77" i="9"/>
  <c r="A77" i="9"/>
  <c r="AB76" i="9"/>
  <c r="AA76" i="9"/>
  <c r="Z76" i="9"/>
  <c r="Y76" i="9"/>
  <c r="AC76" i="9" s="1"/>
  <c r="AD76" i="9" s="1"/>
  <c r="X76" i="9"/>
  <c r="W76" i="9"/>
  <c r="V76" i="9"/>
  <c r="U76" i="9"/>
  <c r="T76" i="9"/>
  <c r="R76" i="9"/>
  <c r="S76" i="9" s="1"/>
  <c r="Q76" i="9"/>
  <c r="P76" i="9"/>
  <c r="O76" i="9"/>
  <c r="N76" i="9"/>
  <c r="M76" i="9"/>
  <c r="L76" i="9"/>
  <c r="K76" i="9"/>
  <c r="I76" i="9"/>
  <c r="G76" i="9"/>
  <c r="E76" i="9"/>
  <c r="B76" i="9"/>
  <c r="A76" i="9"/>
  <c r="AB75" i="9"/>
  <c r="AA75" i="9"/>
  <c r="Z75" i="9"/>
  <c r="Y75" i="9"/>
  <c r="X75" i="9"/>
  <c r="W75" i="9"/>
  <c r="AC75" i="9" s="1"/>
  <c r="AD75" i="9" s="1"/>
  <c r="V75" i="9"/>
  <c r="U75" i="9"/>
  <c r="T75" i="9"/>
  <c r="R75" i="9"/>
  <c r="S75" i="9" s="1"/>
  <c r="Q75" i="9"/>
  <c r="P75" i="9"/>
  <c r="O75" i="9"/>
  <c r="N75" i="9"/>
  <c r="M75" i="9"/>
  <c r="L75" i="9"/>
  <c r="K75" i="9"/>
  <c r="J75" i="9"/>
  <c r="I75" i="9"/>
  <c r="G75" i="9"/>
  <c r="E75" i="9"/>
  <c r="B75" i="9"/>
  <c r="A75" i="9"/>
  <c r="AB74" i="9"/>
  <c r="AA74" i="9"/>
  <c r="Z74" i="9"/>
  <c r="Y74" i="9"/>
  <c r="X74" i="9"/>
  <c r="AC74" i="9" s="1"/>
  <c r="W74" i="9"/>
  <c r="V74" i="9"/>
  <c r="U74" i="9"/>
  <c r="T74" i="9"/>
  <c r="R74" i="9"/>
  <c r="S74" i="9" s="1"/>
  <c r="Q74" i="9"/>
  <c r="P74" i="9"/>
  <c r="O74" i="9"/>
  <c r="N74" i="9"/>
  <c r="M74" i="9"/>
  <c r="L74" i="9"/>
  <c r="K74" i="9"/>
  <c r="J74" i="9"/>
  <c r="I74" i="9"/>
  <c r="G74" i="9"/>
  <c r="E74" i="9"/>
  <c r="B74" i="9"/>
  <c r="A74" i="9"/>
  <c r="AB73" i="9"/>
  <c r="AA73" i="9"/>
  <c r="Z73" i="9"/>
  <c r="Y73" i="9"/>
  <c r="X73" i="9"/>
  <c r="W73" i="9"/>
  <c r="AC73" i="9" s="1"/>
  <c r="AD73" i="9" s="1"/>
  <c r="V73" i="9"/>
  <c r="U73" i="9"/>
  <c r="T73" i="9"/>
  <c r="R73" i="9"/>
  <c r="S73" i="9" s="1"/>
  <c r="Q73" i="9"/>
  <c r="P73" i="9"/>
  <c r="O73" i="9"/>
  <c r="N73" i="9"/>
  <c r="M73" i="9"/>
  <c r="L73" i="9"/>
  <c r="K73" i="9"/>
  <c r="J73" i="9"/>
  <c r="I73" i="9"/>
  <c r="G73" i="9"/>
  <c r="E73" i="9"/>
  <c r="B73" i="9"/>
  <c r="A73" i="9"/>
  <c r="AB72" i="9"/>
  <c r="AA72" i="9"/>
  <c r="Z72" i="9"/>
  <c r="Y72" i="9"/>
  <c r="X72" i="9"/>
  <c r="AC72" i="9" s="1"/>
  <c r="W72" i="9"/>
  <c r="V72" i="9"/>
  <c r="U72" i="9"/>
  <c r="T72" i="9"/>
  <c r="R72" i="9"/>
  <c r="S72" i="9" s="1"/>
  <c r="Q72" i="9"/>
  <c r="P72" i="9"/>
  <c r="O72" i="9"/>
  <c r="N72" i="9"/>
  <c r="M72" i="9"/>
  <c r="L72" i="9"/>
  <c r="K72" i="9"/>
  <c r="J72" i="9"/>
  <c r="I72" i="9"/>
  <c r="G72" i="9"/>
  <c r="E72" i="9"/>
  <c r="B72" i="9"/>
  <c r="A72" i="9"/>
  <c r="AB71" i="9"/>
  <c r="AA71" i="9"/>
  <c r="Z71" i="9"/>
  <c r="Y71" i="9"/>
  <c r="X71" i="9"/>
  <c r="W71" i="9"/>
  <c r="AC71" i="9" s="1"/>
  <c r="AD71" i="9" s="1"/>
  <c r="V71" i="9"/>
  <c r="U71" i="9"/>
  <c r="T71" i="9"/>
  <c r="R71" i="9"/>
  <c r="S71" i="9" s="1"/>
  <c r="Q71" i="9"/>
  <c r="P71" i="9"/>
  <c r="O71" i="9"/>
  <c r="N71" i="9"/>
  <c r="M71" i="9"/>
  <c r="L71" i="9"/>
  <c r="K71" i="9"/>
  <c r="J71" i="9"/>
  <c r="I71" i="9"/>
  <c r="G71" i="9"/>
  <c r="E71" i="9"/>
  <c r="B71" i="9"/>
  <c r="A71" i="9"/>
  <c r="AB70" i="9"/>
  <c r="AA70" i="9"/>
  <c r="Z70" i="9"/>
  <c r="Y70" i="9"/>
  <c r="X70" i="9"/>
  <c r="AC70" i="9" s="1"/>
  <c r="W70" i="9"/>
  <c r="V70" i="9"/>
  <c r="U70" i="9"/>
  <c r="T70" i="9"/>
  <c r="R70" i="9"/>
  <c r="S70" i="9" s="1"/>
  <c r="Q70" i="9"/>
  <c r="P70" i="9"/>
  <c r="O70" i="9"/>
  <c r="N70" i="9"/>
  <c r="M70" i="9"/>
  <c r="L70" i="9"/>
  <c r="K70" i="9"/>
  <c r="J70" i="9"/>
  <c r="I70" i="9"/>
  <c r="G70" i="9"/>
  <c r="E70" i="9"/>
  <c r="B70" i="9"/>
  <c r="A70" i="9"/>
  <c r="AB69" i="9"/>
  <c r="AA69" i="9"/>
  <c r="Z69" i="9"/>
  <c r="Y69" i="9"/>
  <c r="X69" i="9"/>
  <c r="W69" i="9"/>
  <c r="AC69" i="9" s="1"/>
  <c r="AD69" i="9" s="1"/>
  <c r="V69" i="9"/>
  <c r="U69" i="9"/>
  <c r="T69" i="9"/>
  <c r="R69" i="9"/>
  <c r="S69" i="9" s="1"/>
  <c r="Q69" i="9"/>
  <c r="P69" i="9"/>
  <c r="O69" i="9"/>
  <c r="N69" i="9"/>
  <c r="M69" i="9"/>
  <c r="L69" i="9"/>
  <c r="K69" i="9"/>
  <c r="J69" i="9"/>
  <c r="I69" i="9"/>
  <c r="G69" i="9"/>
  <c r="E69" i="9"/>
  <c r="B69" i="9"/>
  <c r="A69" i="9"/>
  <c r="AB68" i="9"/>
  <c r="AA68" i="9"/>
  <c r="Z68" i="9"/>
  <c r="Y68" i="9"/>
  <c r="X68" i="9"/>
  <c r="AC68" i="9" s="1"/>
  <c r="W68" i="9"/>
  <c r="V68" i="9"/>
  <c r="U68" i="9"/>
  <c r="T68" i="9"/>
  <c r="R68" i="9"/>
  <c r="S68" i="9" s="1"/>
  <c r="Q68" i="9"/>
  <c r="P68" i="9"/>
  <c r="O68" i="9"/>
  <c r="N68" i="9"/>
  <c r="M68" i="9"/>
  <c r="L68" i="9"/>
  <c r="K68" i="9"/>
  <c r="J68" i="9"/>
  <c r="I68" i="9"/>
  <c r="G68" i="9"/>
  <c r="E68" i="9"/>
  <c r="B68" i="9"/>
  <c r="A68" i="9"/>
  <c r="AB67" i="9"/>
  <c r="AA67" i="9"/>
  <c r="Z67" i="9"/>
  <c r="Y67" i="9"/>
  <c r="X67" i="9"/>
  <c r="W67" i="9"/>
  <c r="AC67" i="9" s="1"/>
  <c r="AD67" i="9" s="1"/>
  <c r="V67" i="9"/>
  <c r="U67" i="9"/>
  <c r="T67" i="9"/>
  <c r="R67" i="9"/>
  <c r="S67" i="9" s="1"/>
  <c r="Q67" i="9"/>
  <c r="P67" i="9"/>
  <c r="O67" i="9"/>
  <c r="N67" i="9"/>
  <c r="M67" i="9"/>
  <c r="L67" i="9"/>
  <c r="K67" i="9"/>
  <c r="J67" i="9"/>
  <c r="I67" i="9"/>
  <c r="G67" i="9"/>
  <c r="E67" i="9"/>
  <c r="B67" i="9"/>
  <c r="A67" i="9"/>
  <c r="AB66" i="9"/>
  <c r="AA66" i="9"/>
  <c r="Z66" i="9"/>
  <c r="Y66" i="9"/>
  <c r="X66" i="9"/>
  <c r="AC66" i="9" s="1"/>
  <c r="W66" i="9"/>
  <c r="V66" i="9"/>
  <c r="U66" i="9"/>
  <c r="T66" i="9"/>
  <c r="R66" i="9"/>
  <c r="S66" i="9" s="1"/>
  <c r="Q66" i="9"/>
  <c r="P66" i="9"/>
  <c r="O66" i="9"/>
  <c r="N66" i="9"/>
  <c r="M66" i="9"/>
  <c r="L66" i="9"/>
  <c r="K66" i="9"/>
  <c r="J66" i="9"/>
  <c r="I66" i="9"/>
  <c r="G66" i="9"/>
  <c r="E66" i="9"/>
  <c r="B66" i="9"/>
  <c r="A66" i="9"/>
  <c r="AB65" i="9"/>
  <c r="AA65" i="9"/>
  <c r="Z65" i="9"/>
  <c r="Y65" i="9"/>
  <c r="X65" i="9"/>
  <c r="W65" i="9"/>
  <c r="AC65" i="9" s="1"/>
  <c r="AD65" i="9" s="1"/>
  <c r="V65" i="9"/>
  <c r="U65" i="9"/>
  <c r="T65" i="9"/>
  <c r="R65" i="9"/>
  <c r="S65" i="9" s="1"/>
  <c r="Q65" i="9"/>
  <c r="P65" i="9"/>
  <c r="O65" i="9"/>
  <c r="N65" i="9"/>
  <c r="M65" i="9"/>
  <c r="L65" i="9"/>
  <c r="K65" i="9"/>
  <c r="J65" i="9"/>
  <c r="I65" i="9"/>
  <c r="G65" i="9"/>
  <c r="E65" i="9"/>
  <c r="B65" i="9"/>
  <c r="A65" i="9"/>
  <c r="AB64" i="9"/>
  <c r="AA64" i="9"/>
  <c r="Z64" i="9"/>
  <c r="Y64" i="9"/>
  <c r="X64" i="9"/>
  <c r="AC64" i="9" s="1"/>
  <c r="W64" i="9"/>
  <c r="V64" i="9"/>
  <c r="U64" i="9"/>
  <c r="T64" i="9"/>
  <c r="R64" i="9"/>
  <c r="S64" i="9" s="1"/>
  <c r="Q64" i="9"/>
  <c r="P64" i="9"/>
  <c r="O64" i="9"/>
  <c r="N64" i="9"/>
  <c r="M64" i="9"/>
  <c r="L64" i="9"/>
  <c r="K64" i="9"/>
  <c r="J64" i="9"/>
  <c r="I64" i="9"/>
  <c r="G64" i="9"/>
  <c r="E64" i="9"/>
  <c r="B64" i="9"/>
  <c r="A64" i="9"/>
  <c r="AB63" i="9"/>
  <c r="AA63" i="9"/>
  <c r="Z63" i="9"/>
  <c r="Y63" i="9"/>
  <c r="X63" i="9"/>
  <c r="W63" i="9"/>
  <c r="AC63" i="9" s="1"/>
  <c r="AD63" i="9" s="1"/>
  <c r="V63" i="9"/>
  <c r="U63" i="9"/>
  <c r="T63" i="9"/>
  <c r="R63" i="9"/>
  <c r="S63" i="9" s="1"/>
  <c r="Q63" i="9"/>
  <c r="P63" i="9"/>
  <c r="O63" i="9"/>
  <c r="N63" i="9"/>
  <c r="M63" i="9"/>
  <c r="L63" i="9"/>
  <c r="K63" i="9"/>
  <c r="J63" i="9"/>
  <c r="I63" i="9"/>
  <c r="G63" i="9"/>
  <c r="E63" i="9"/>
  <c r="B63" i="9"/>
  <c r="A63" i="9"/>
  <c r="AB62" i="9"/>
  <c r="AA62" i="9"/>
  <c r="Z62" i="9"/>
  <c r="Y62" i="9"/>
  <c r="X62" i="9"/>
  <c r="AC62" i="9" s="1"/>
  <c r="W62" i="9"/>
  <c r="V62" i="9"/>
  <c r="U62" i="9"/>
  <c r="T62" i="9"/>
  <c r="R62" i="9"/>
  <c r="S62" i="9" s="1"/>
  <c r="Q62" i="9"/>
  <c r="P62" i="9"/>
  <c r="O62" i="9"/>
  <c r="N62" i="9"/>
  <c r="M62" i="9"/>
  <c r="L62" i="9"/>
  <c r="K62" i="9"/>
  <c r="J62" i="9"/>
  <c r="I62" i="9"/>
  <c r="G62" i="9"/>
  <c r="E62" i="9"/>
  <c r="B62" i="9"/>
  <c r="A62" i="9"/>
  <c r="AB61" i="9"/>
  <c r="AA61" i="9"/>
  <c r="Z61" i="9"/>
  <c r="Y61" i="9"/>
  <c r="X61" i="9"/>
  <c r="W61" i="9"/>
  <c r="AC61" i="9" s="1"/>
  <c r="AD61" i="9" s="1"/>
  <c r="V61" i="9"/>
  <c r="U61" i="9"/>
  <c r="T61" i="9"/>
  <c r="R61" i="9"/>
  <c r="S61" i="9" s="1"/>
  <c r="Q61" i="9"/>
  <c r="P61" i="9"/>
  <c r="O61" i="9"/>
  <c r="N61" i="9"/>
  <c r="M61" i="9"/>
  <c r="L61" i="9"/>
  <c r="K61" i="9"/>
  <c r="J61" i="9"/>
  <c r="I61" i="9"/>
  <c r="G61" i="9"/>
  <c r="E61" i="9"/>
  <c r="B61" i="9"/>
  <c r="A61" i="9"/>
  <c r="AB60" i="9"/>
  <c r="AA60" i="9"/>
  <c r="Z60" i="9"/>
  <c r="Y60" i="9"/>
  <c r="X60" i="9"/>
  <c r="AC60" i="9" s="1"/>
  <c r="W60" i="9"/>
  <c r="V60" i="9"/>
  <c r="U60" i="9"/>
  <c r="T60" i="9"/>
  <c r="R60" i="9"/>
  <c r="S60" i="9" s="1"/>
  <c r="Q60" i="9"/>
  <c r="P60" i="9"/>
  <c r="O60" i="9"/>
  <c r="N60" i="9"/>
  <c r="M60" i="9"/>
  <c r="L60" i="9"/>
  <c r="K60" i="9"/>
  <c r="J60" i="9"/>
  <c r="I60" i="9"/>
  <c r="G60" i="9"/>
  <c r="E60" i="9"/>
  <c r="B60" i="9"/>
  <c r="A60" i="9"/>
  <c r="AB59" i="9"/>
  <c r="AA59" i="9"/>
  <c r="Z59" i="9"/>
  <c r="Y59" i="9"/>
  <c r="X59" i="9"/>
  <c r="W59" i="9"/>
  <c r="AC59" i="9" s="1"/>
  <c r="AD59" i="9" s="1"/>
  <c r="V59" i="9"/>
  <c r="U59" i="9"/>
  <c r="T59" i="9"/>
  <c r="R59" i="9"/>
  <c r="S59" i="9" s="1"/>
  <c r="Q59" i="9"/>
  <c r="P59" i="9"/>
  <c r="O59" i="9"/>
  <c r="N59" i="9"/>
  <c r="M59" i="9"/>
  <c r="L59" i="9"/>
  <c r="K59" i="9"/>
  <c r="J59" i="9"/>
  <c r="I59" i="9"/>
  <c r="G59" i="9"/>
  <c r="E59" i="9"/>
  <c r="B59" i="9"/>
  <c r="A59" i="9"/>
  <c r="AB58" i="9"/>
  <c r="AA58" i="9"/>
  <c r="Z58" i="9"/>
  <c r="Y58" i="9"/>
  <c r="X58" i="9"/>
  <c r="AC58" i="9" s="1"/>
  <c r="W58" i="9"/>
  <c r="V58" i="9"/>
  <c r="U58" i="9"/>
  <c r="T58" i="9"/>
  <c r="R58" i="9"/>
  <c r="S58" i="9" s="1"/>
  <c r="Q58" i="9"/>
  <c r="P58" i="9"/>
  <c r="O58" i="9"/>
  <c r="N58" i="9"/>
  <c r="M58" i="9"/>
  <c r="L58" i="9"/>
  <c r="K58" i="9"/>
  <c r="J58" i="9"/>
  <c r="I58" i="9"/>
  <c r="G58" i="9"/>
  <c r="E58" i="9"/>
  <c r="B58" i="9"/>
  <c r="A58" i="9"/>
  <c r="AB57" i="9"/>
  <c r="AA57" i="9"/>
  <c r="Z57" i="9"/>
  <c r="Y57" i="9"/>
  <c r="X57" i="9"/>
  <c r="W57" i="9"/>
  <c r="AC57" i="9" s="1"/>
  <c r="AD57" i="9" s="1"/>
  <c r="V57" i="9"/>
  <c r="U57" i="9"/>
  <c r="T57" i="9"/>
  <c r="R57" i="9"/>
  <c r="S57" i="9" s="1"/>
  <c r="Q57" i="9"/>
  <c r="P57" i="9"/>
  <c r="O57" i="9"/>
  <c r="N57" i="9"/>
  <c r="M57" i="9"/>
  <c r="L57" i="9"/>
  <c r="K57" i="9"/>
  <c r="J57" i="9"/>
  <c r="I57" i="9"/>
  <c r="G57" i="9"/>
  <c r="E57" i="9"/>
  <c r="B57" i="9"/>
  <c r="A57" i="9"/>
  <c r="AB56" i="9"/>
  <c r="AA56" i="9"/>
  <c r="Z56" i="9"/>
  <c r="Y56" i="9"/>
  <c r="X56" i="9"/>
  <c r="AC56" i="9" s="1"/>
  <c r="W56" i="9"/>
  <c r="V56" i="9"/>
  <c r="U56" i="9"/>
  <c r="T56" i="9"/>
  <c r="R56" i="9"/>
  <c r="S56" i="9" s="1"/>
  <c r="Q56" i="9"/>
  <c r="P56" i="9"/>
  <c r="O56" i="9"/>
  <c r="N56" i="9"/>
  <c r="M56" i="9"/>
  <c r="L56" i="9"/>
  <c r="K56" i="9"/>
  <c r="J56" i="9"/>
  <c r="I56" i="9"/>
  <c r="G56" i="9"/>
  <c r="E56" i="9"/>
  <c r="B56" i="9"/>
  <c r="A56" i="9"/>
  <c r="AB55" i="9"/>
  <c r="AA55" i="9"/>
  <c r="Z55" i="9"/>
  <c r="Y55" i="9"/>
  <c r="X55" i="9"/>
  <c r="W55" i="9"/>
  <c r="AC55" i="9" s="1"/>
  <c r="AD55" i="9" s="1"/>
  <c r="V55" i="9"/>
  <c r="U55" i="9"/>
  <c r="T55" i="9"/>
  <c r="R55" i="9"/>
  <c r="S55" i="9" s="1"/>
  <c r="Q55" i="9"/>
  <c r="P55" i="9"/>
  <c r="O55" i="9"/>
  <c r="N55" i="9"/>
  <c r="M55" i="9"/>
  <c r="L55" i="9"/>
  <c r="K55" i="9"/>
  <c r="J55" i="9"/>
  <c r="I55" i="9"/>
  <c r="G55" i="9"/>
  <c r="E55" i="9"/>
  <c r="B55" i="9"/>
  <c r="A55" i="9"/>
  <c r="AB54" i="9"/>
  <c r="AA54" i="9"/>
  <c r="Z54" i="9"/>
  <c r="Y54" i="9"/>
  <c r="X54" i="9"/>
  <c r="AC54" i="9" s="1"/>
  <c r="W54" i="9"/>
  <c r="V54" i="9"/>
  <c r="U54" i="9"/>
  <c r="T54" i="9"/>
  <c r="R54" i="9"/>
  <c r="S54" i="9" s="1"/>
  <c r="Q54" i="9"/>
  <c r="P54" i="9"/>
  <c r="O54" i="9"/>
  <c r="N54" i="9"/>
  <c r="M54" i="9"/>
  <c r="L54" i="9"/>
  <c r="K54" i="9"/>
  <c r="J54" i="9"/>
  <c r="I54" i="9"/>
  <c r="G54" i="9"/>
  <c r="E54" i="9"/>
  <c r="B54" i="9"/>
  <c r="A54" i="9"/>
  <c r="AB53" i="9"/>
  <c r="AA53" i="9"/>
  <c r="Z53" i="9"/>
  <c r="Y53" i="9"/>
  <c r="X53" i="9"/>
  <c r="W53" i="9"/>
  <c r="AC53" i="9" s="1"/>
  <c r="AD53" i="9" s="1"/>
  <c r="V53" i="9"/>
  <c r="U53" i="9"/>
  <c r="T53" i="9"/>
  <c r="R53" i="9"/>
  <c r="S53" i="9" s="1"/>
  <c r="Q53" i="9"/>
  <c r="P53" i="9"/>
  <c r="O53" i="9"/>
  <c r="N53" i="9"/>
  <c r="M53" i="9"/>
  <c r="L53" i="9"/>
  <c r="K53" i="9"/>
  <c r="J53" i="9"/>
  <c r="I53" i="9"/>
  <c r="G53" i="9"/>
  <c r="E53" i="9"/>
  <c r="B53" i="9"/>
  <c r="A53" i="9"/>
  <c r="AB52" i="9"/>
  <c r="AA52" i="9"/>
  <c r="Z52" i="9"/>
  <c r="Y52" i="9"/>
  <c r="X52" i="9"/>
  <c r="AC52" i="9" s="1"/>
  <c r="W52" i="9"/>
  <c r="V52" i="9"/>
  <c r="U52" i="9"/>
  <c r="T52" i="9"/>
  <c r="R52" i="9"/>
  <c r="S52" i="9" s="1"/>
  <c r="Q52" i="9"/>
  <c r="P52" i="9"/>
  <c r="O52" i="9"/>
  <c r="N52" i="9"/>
  <c r="M52" i="9"/>
  <c r="L52" i="9"/>
  <c r="K52" i="9"/>
  <c r="J52" i="9"/>
  <c r="I52" i="9"/>
  <c r="G52" i="9"/>
  <c r="E52" i="9"/>
  <c r="B52" i="9"/>
  <c r="A52" i="9"/>
  <c r="AB51" i="9"/>
  <c r="AA51" i="9"/>
  <c r="Z51" i="9"/>
  <c r="Y51" i="9"/>
  <c r="X51" i="9"/>
  <c r="W51" i="9"/>
  <c r="AC51" i="9" s="1"/>
  <c r="AD51" i="9" s="1"/>
  <c r="V51" i="9"/>
  <c r="U51" i="9"/>
  <c r="T51" i="9"/>
  <c r="R51" i="9"/>
  <c r="S51" i="9" s="1"/>
  <c r="Q51" i="9"/>
  <c r="P51" i="9"/>
  <c r="O51" i="9"/>
  <c r="N51" i="9"/>
  <c r="M51" i="9"/>
  <c r="L51" i="9"/>
  <c r="K51" i="9"/>
  <c r="J51" i="9"/>
  <c r="I51" i="9"/>
  <c r="G51" i="9"/>
  <c r="E51" i="9"/>
  <c r="B51" i="9"/>
  <c r="A51" i="9"/>
  <c r="AB50" i="9"/>
  <c r="AA50" i="9"/>
  <c r="Z50" i="9"/>
  <c r="Y50" i="9"/>
  <c r="X50" i="9"/>
  <c r="AC50" i="9" s="1"/>
  <c r="W50" i="9"/>
  <c r="V50" i="9"/>
  <c r="U50" i="9"/>
  <c r="T50" i="9"/>
  <c r="R50" i="9"/>
  <c r="S50" i="9" s="1"/>
  <c r="Q50" i="9"/>
  <c r="P50" i="9"/>
  <c r="O50" i="9"/>
  <c r="N50" i="9"/>
  <c r="M50" i="9"/>
  <c r="L50" i="9"/>
  <c r="K50" i="9"/>
  <c r="J50" i="9"/>
  <c r="I50" i="9"/>
  <c r="G50" i="9"/>
  <c r="E50" i="9"/>
  <c r="B50" i="9"/>
  <c r="A50" i="9"/>
  <c r="AB49" i="9"/>
  <c r="AA49" i="9"/>
  <c r="Z49" i="9"/>
  <c r="Y49" i="9"/>
  <c r="X49" i="9"/>
  <c r="W49" i="9"/>
  <c r="AC49" i="9" s="1"/>
  <c r="AD49" i="9" s="1"/>
  <c r="V49" i="9"/>
  <c r="U49" i="9"/>
  <c r="T49" i="9"/>
  <c r="R49" i="9"/>
  <c r="S49" i="9" s="1"/>
  <c r="Q49" i="9"/>
  <c r="P49" i="9"/>
  <c r="O49" i="9"/>
  <c r="N49" i="9"/>
  <c r="M49" i="9"/>
  <c r="L49" i="9"/>
  <c r="K49" i="9"/>
  <c r="J49" i="9"/>
  <c r="I49" i="9"/>
  <c r="G49" i="9"/>
  <c r="E49" i="9"/>
  <c r="B49" i="9"/>
  <c r="A49" i="9"/>
  <c r="AB48" i="9"/>
  <c r="AA48" i="9"/>
  <c r="Z48" i="9"/>
  <c r="Y48" i="9"/>
  <c r="X48" i="9"/>
  <c r="AC48" i="9" s="1"/>
  <c r="W48" i="9"/>
  <c r="V48" i="9"/>
  <c r="U48" i="9"/>
  <c r="T48" i="9"/>
  <c r="R48" i="9"/>
  <c r="S48" i="9" s="1"/>
  <c r="Q48" i="9"/>
  <c r="P48" i="9"/>
  <c r="O48" i="9"/>
  <c r="N48" i="9"/>
  <c r="M48" i="9"/>
  <c r="L48" i="9"/>
  <c r="K48" i="9"/>
  <c r="J48" i="9"/>
  <c r="I48" i="9"/>
  <c r="G48" i="9"/>
  <c r="E48" i="9"/>
  <c r="B48" i="9"/>
  <c r="A48" i="9"/>
  <c r="AB47" i="9"/>
  <c r="AA47" i="9"/>
  <c r="Z47" i="9"/>
  <c r="Y47" i="9"/>
  <c r="X47" i="9"/>
  <c r="W47" i="9"/>
  <c r="AC47" i="9" s="1"/>
  <c r="AD47" i="9" s="1"/>
  <c r="V47" i="9"/>
  <c r="U47" i="9"/>
  <c r="T47" i="9"/>
  <c r="R47" i="9"/>
  <c r="S47" i="9" s="1"/>
  <c r="Q47" i="9"/>
  <c r="P47" i="9"/>
  <c r="O47" i="9"/>
  <c r="N47" i="9"/>
  <c r="M47" i="9"/>
  <c r="L47" i="9"/>
  <c r="K47" i="9"/>
  <c r="J47" i="9"/>
  <c r="I47" i="9"/>
  <c r="G47" i="9"/>
  <c r="E47" i="9"/>
  <c r="B47" i="9"/>
  <c r="A47" i="9"/>
  <c r="AB46" i="9"/>
  <c r="AA46" i="9"/>
  <c r="Z46" i="9"/>
  <c r="Y46" i="9"/>
  <c r="X46" i="9"/>
  <c r="AC46" i="9" s="1"/>
  <c r="W46" i="9"/>
  <c r="V46" i="9"/>
  <c r="U46" i="9"/>
  <c r="T46" i="9"/>
  <c r="R46" i="9"/>
  <c r="S46" i="9" s="1"/>
  <c r="Q46" i="9"/>
  <c r="P46" i="9"/>
  <c r="O46" i="9"/>
  <c r="N46" i="9"/>
  <c r="M46" i="9"/>
  <c r="L46" i="9"/>
  <c r="K46" i="9"/>
  <c r="J46" i="9"/>
  <c r="I46" i="9"/>
  <c r="G46" i="9"/>
  <c r="E46" i="9"/>
  <c r="B46" i="9"/>
  <c r="A46" i="9"/>
  <c r="AB45" i="9"/>
  <c r="AA45" i="9"/>
  <c r="Z45" i="9"/>
  <c r="Y45" i="9"/>
  <c r="X45" i="9"/>
  <c r="W45" i="9"/>
  <c r="AC45" i="9" s="1"/>
  <c r="AD45" i="9" s="1"/>
  <c r="V45" i="9"/>
  <c r="U45" i="9"/>
  <c r="T45" i="9"/>
  <c r="R45" i="9"/>
  <c r="S45" i="9" s="1"/>
  <c r="Q45" i="9"/>
  <c r="P45" i="9"/>
  <c r="O45" i="9"/>
  <c r="N45" i="9"/>
  <c r="M45" i="9"/>
  <c r="L45" i="9"/>
  <c r="K45" i="9"/>
  <c r="J45" i="9"/>
  <c r="I45" i="9"/>
  <c r="G45" i="9"/>
  <c r="E45" i="9"/>
  <c r="B45" i="9"/>
  <c r="A45" i="9"/>
  <c r="AB44" i="9"/>
  <c r="AA44" i="9"/>
  <c r="Z44" i="9"/>
  <c r="Y44" i="9"/>
  <c r="X44" i="9"/>
  <c r="AC44" i="9" s="1"/>
  <c r="W44" i="9"/>
  <c r="V44" i="9"/>
  <c r="U44" i="9"/>
  <c r="T44" i="9"/>
  <c r="R44" i="9"/>
  <c r="S44" i="9" s="1"/>
  <c r="Q44" i="9"/>
  <c r="P44" i="9"/>
  <c r="O44" i="9"/>
  <c r="N44" i="9"/>
  <c r="M44" i="9"/>
  <c r="L44" i="9"/>
  <c r="K44" i="9"/>
  <c r="J44" i="9"/>
  <c r="I44" i="9"/>
  <c r="G44" i="9"/>
  <c r="E44" i="9"/>
  <c r="B44" i="9"/>
  <c r="A44" i="9"/>
  <c r="AB43" i="9"/>
  <c r="AA43" i="9"/>
  <c r="Z43" i="9"/>
  <c r="Y43" i="9"/>
  <c r="X43" i="9"/>
  <c r="W43" i="9"/>
  <c r="AC43" i="9" s="1"/>
  <c r="AD43" i="9" s="1"/>
  <c r="V43" i="9"/>
  <c r="U43" i="9"/>
  <c r="T43" i="9"/>
  <c r="R43" i="9"/>
  <c r="S43" i="9" s="1"/>
  <c r="Q43" i="9"/>
  <c r="P43" i="9"/>
  <c r="O43" i="9"/>
  <c r="N43" i="9"/>
  <c r="M43" i="9"/>
  <c r="L43" i="9"/>
  <c r="K43" i="9"/>
  <c r="J43" i="9"/>
  <c r="I43" i="9"/>
  <c r="G43" i="9"/>
  <c r="E43" i="9"/>
  <c r="B43" i="9"/>
  <c r="A43" i="9"/>
  <c r="AB42" i="9"/>
  <c r="AA42" i="9"/>
  <c r="Z42" i="9"/>
  <c r="Y42" i="9"/>
  <c r="X42" i="9"/>
  <c r="AC42" i="9" s="1"/>
  <c r="W42" i="9"/>
  <c r="V42" i="9"/>
  <c r="U42" i="9"/>
  <c r="T42" i="9"/>
  <c r="R42" i="9"/>
  <c r="S42" i="9" s="1"/>
  <c r="Q42" i="9"/>
  <c r="P42" i="9"/>
  <c r="O42" i="9"/>
  <c r="N42" i="9"/>
  <c r="M42" i="9"/>
  <c r="L42" i="9"/>
  <c r="K42" i="9"/>
  <c r="J42" i="9"/>
  <c r="I42" i="9"/>
  <c r="G42" i="9"/>
  <c r="E42" i="9"/>
  <c r="B42" i="9"/>
  <c r="A42" i="9"/>
  <c r="AB41" i="9"/>
  <c r="AA41" i="9"/>
  <c r="Z41" i="9"/>
  <c r="Y41" i="9"/>
  <c r="X41" i="9"/>
  <c r="W41" i="9"/>
  <c r="AC41" i="9" s="1"/>
  <c r="AD41" i="9" s="1"/>
  <c r="V41" i="9"/>
  <c r="U41" i="9"/>
  <c r="T41" i="9"/>
  <c r="R41" i="9"/>
  <c r="S41" i="9" s="1"/>
  <c r="Q41" i="9"/>
  <c r="P41" i="9"/>
  <c r="O41" i="9"/>
  <c r="N41" i="9"/>
  <c r="M41" i="9"/>
  <c r="L41" i="9"/>
  <c r="K41" i="9"/>
  <c r="J41" i="9"/>
  <c r="I41" i="9"/>
  <c r="G41" i="9"/>
  <c r="E41" i="9"/>
  <c r="B41" i="9"/>
  <c r="A41" i="9"/>
  <c r="AB40" i="9"/>
  <c r="AA40" i="9"/>
  <c r="Z40" i="9"/>
  <c r="Y40" i="9"/>
  <c r="X40" i="9"/>
  <c r="AC40" i="9" s="1"/>
  <c r="W40" i="9"/>
  <c r="V40" i="9"/>
  <c r="U40" i="9"/>
  <c r="T40" i="9"/>
  <c r="R40" i="9"/>
  <c r="S40" i="9" s="1"/>
  <c r="Q40" i="9"/>
  <c r="P40" i="9"/>
  <c r="O40" i="9"/>
  <c r="N40" i="9"/>
  <c r="M40" i="9"/>
  <c r="L40" i="9"/>
  <c r="K40" i="9"/>
  <c r="J40" i="9"/>
  <c r="I40" i="9"/>
  <c r="G40" i="9"/>
  <c r="E40" i="9"/>
  <c r="B40" i="9"/>
  <c r="A40" i="9"/>
  <c r="AB39" i="9"/>
  <c r="AA39" i="9"/>
  <c r="Z39" i="9"/>
  <c r="Y39" i="9"/>
  <c r="X39" i="9"/>
  <c r="W39" i="9"/>
  <c r="AC39" i="9" s="1"/>
  <c r="AD39" i="9" s="1"/>
  <c r="V39" i="9"/>
  <c r="U39" i="9"/>
  <c r="T39" i="9"/>
  <c r="R39" i="9"/>
  <c r="S39" i="9" s="1"/>
  <c r="Q39" i="9"/>
  <c r="P39" i="9"/>
  <c r="O39" i="9"/>
  <c r="N39" i="9"/>
  <c r="M39" i="9"/>
  <c r="L39" i="9"/>
  <c r="K39" i="9"/>
  <c r="J39" i="9"/>
  <c r="I39" i="9"/>
  <c r="G39" i="9"/>
  <c r="E39" i="9"/>
  <c r="B39" i="9"/>
  <c r="A39" i="9"/>
  <c r="AB38" i="9"/>
  <c r="AA38" i="9"/>
  <c r="Z38" i="9"/>
  <c r="Y38" i="9"/>
  <c r="X38" i="9"/>
  <c r="AC38" i="9" s="1"/>
  <c r="W38" i="9"/>
  <c r="V38" i="9"/>
  <c r="U38" i="9"/>
  <c r="T38" i="9"/>
  <c r="R38" i="9"/>
  <c r="S38" i="9" s="1"/>
  <c r="Q38" i="9"/>
  <c r="P38" i="9"/>
  <c r="O38" i="9"/>
  <c r="N38" i="9"/>
  <c r="M38" i="9"/>
  <c r="L38" i="9"/>
  <c r="K38" i="9"/>
  <c r="J38" i="9"/>
  <c r="I38" i="9"/>
  <c r="G38" i="9"/>
  <c r="E38" i="9"/>
  <c r="B38" i="9"/>
  <c r="A38" i="9"/>
  <c r="AB37" i="9"/>
  <c r="AA37" i="9"/>
  <c r="Z37" i="9"/>
  <c r="Y37" i="9"/>
  <c r="X37" i="9"/>
  <c r="W37" i="9"/>
  <c r="AC37" i="9" s="1"/>
  <c r="AD37" i="9" s="1"/>
  <c r="V37" i="9"/>
  <c r="U37" i="9"/>
  <c r="T37" i="9"/>
  <c r="R37" i="9"/>
  <c r="S37" i="9" s="1"/>
  <c r="Q37" i="9"/>
  <c r="P37" i="9"/>
  <c r="O37" i="9"/>
  <c r="N37" i="9"/>
  <c r="M37" i="9"/>
  <c r="L37" i="9"/>
  <c r="K37" i="9"/>
  <c r="J37" i="9"/>
  <c r="I37" i="9"/>
  <c r="G37" i="9"/>
  <c r="E37" i="9"/>
  <c r="B37" i="9"/>
  <c r="A37" i="9"/>
  <c r="AB36" i="9"/>
  <c r="AA36" i="9"/>
  <c r="Z36" i="9"/>
  <c r="Y36" i="9"/>
  <c r="X36" i="9"/>
  <c r="AC36" i="9" s="1"/>
  <c r="W36" i="9"/>
  <c r="V36" i="9"/>
  <c r="U36" i="9"/>
  <c r="T36" i="9"/>
  <c r="R36" i="9"/>
  <c r="S36" i="9" s="1"/>
  <c r="Q36" i="9"/>
  <c r="P36" i="9"/>
  <c r="O36" i="9"/>
  <c r="N36" i="9"/>
  <c r="M36" i="9"/>
  <c r="L36" i="9"/>
  <c r="K36" i="9"/>
  <c r="J36" i="9"/>
  <c r="I36" i="9"/>
  <c r="G36" i="9"/>
  <c r="E36" i="9"/>
  <c r="B36" i="9"/>
  <c r="A36" i="9"/>
  <c r="AB35" i="9"/>
  <c r="AA35" i="9"/>
  <c r="Z35" i="9"/>
  <c r="Y35" i="9"/>
  <c r="X35" i="9"/>
  <c r="W35" i="9"/>
  <c r="AC35" i="9" s="1"/>
  <c r="AD35" i="9" s="1"/>
  <c r="V35" i="9"/>
  <c r="U35" i="9"/>
  <c r="T35" i="9"/>
  <c r="R35" i="9"/>
  <c r="S35" i="9" s="1"/>
  <c r="Q35" i="9"/>
  <c r="P35" i="9"/>
  <c r="O35" i="9"/>
  <c r="N35" i="9"/>
  <c r="M35" i="9"/>
  <c r="L35" i="9"/>
  <c r="K35" i="9"/>
  <c r="J35" i="9"/>
  <c r="I35" i="9"/>
  <c r="G35" i="9"/>
  <c r="E35" i="9"/>
  <c r="B35" i="9"/>
  <c r="A35" i="9"/>
  <c r="AB34" i="9"/>
  <c r="AA34" i="9"/>
  <c r="Z34" i="9"/>
  <c r="Y34" i="9"/>
  <c r="X34" i="9"/>
  <c r="AC34" i="9" s="1"/>
  <c r="W34" i="9"/>
  <c r="V34" i="9"/>
  <c r="U34" i="9"/>
  <c r="T34" i="9"/>
  <c r="R34" i="9"/>
  <c r="S34" i="9" s="1"/>
  <c r="Q34" i="9"/>
  <c r="P34" i="9"/>
  <c r="O34" i="9"/>
  <c r="N34" i="9"/>
  <c r="M34" i="9"/>
  <c r="L34" i="9"/>
  <c r="K34" i="9"/>
  <c r="J34" i="9"/>
  <c r="I34" i="9"/>
  <c r="G34" i="9"/>
  <c r="E34" i="9"/>
  <c r="B34" i="9"/>
  <c r="A34" i="9"/>
  <c r="AB33" i="9"/>
  <c r="AA33" i="9"/>
  <c r="Z33" i="9"/>
  <c r="Y33" i="9"/>
  <c r="X33" i="9"/>
  <c r="W33" i="9"/>
  <c r="AC33" i="9" s="1"/>
  <c r="AD33" i="9" s="1"/>
  <c r="V33" i="9"/>
  <c r="U33" i="9"/>
  <c r="T33" i="9"/>
  <c r="R33" i="9"/>
  <c r="S33" i="9" s="1"/>
  <c r="Q33" i="9"/>
  <c r="P33" i="9"/>
  <c r="O33" i="9"/>
  <c r="N33" i="9"/>
  <c r="M33" i="9"/>
  <c r="L33" i="9"/>
  <c r="K33" i="9"/>
  <c r="J33" i="9"/>
  <c r="I33" i="9"/>
  <c r="G33" i="9"/>
  <c r="E33" i="9"/>
  <c r="B33" i="9"/>
  <c r="A33" i="9"/>
  <c r="AB32" i="9"/>
  <c r="AA32" i="9"/>
  <c r="Z32" i="9"/>
  <c r="Y32" i="9"/>
  <c r="X32" i="9"/>
  <c r="AC32" i="9" s="1"/>
  <c r="W32" i="9"/>
  <c r="V32" i="9"/>
  <c r="U32" i="9"/>
  <c r="T32" i="9"/>
  <c r="R32" i="9"/>
  <c r="S32" i="9" s="1"/>
  <c r="Q32" i="9"/>
  <c r="P32" i="9"/>
  <c r="O32" i="9"/>
  <c r="N32" i="9"/>
  <c r="M32" i="9"/>
  <c r="L32" i="9"/>
  <c r="K32" i="9"/>
  <c r="J32" i="9"/>
  <c r="I32" i="9"/>
  <c r="G32" i="9"/>
  <c r="E32" i="9"/>
  <c r="B32" i="9"/>
  <c r="A32" i="9"/>
  <c r="AB31" i="9"/>
  <c r="AA31" i="9"/>
  <c r="Z31" i="9"/>
  <c r="Y31" i="9"/>
  <c r="X31" i="9"/>
  <c r="W31" i="9"/>
  <c r="AC31" i="9" s="1"/>
  <c r="AD31" i="9" s="1"/>
  <c r="V31" i="9"/>
  <c r="U31" i="9"/>
  <c r="T31" i="9"/>
  <c r="R31" i="9"/>
  <c r="S31" i="9" s="1"/>
  <c r="Q31" i="9"/>
  <c r="P31" i="9"/>
  <c r="O31" i="9"/>
  <c r="N31" i="9"/>
  <c r="M31" i="9"/>
  <c r="L31" i="9"/>
  <c r="K31" i="9"/>
  <c r="J31" i="9"/>
  <c r="I31" i="9"/>
  <c r="G31" i="9"/>
  <c r="E31" i="9"/>
  <c r="B31" i="9"/>
  <c r="A31" i="9"/>
  <c r="AB30" i="9"/>
  <c r="AA30" i="9"/>
  <c r="Z30" i="9"/>
  <c r="Y30" i="9"/>
  <c r="X30" i="9"/>
  <c r="AC30" i="9" s="1"/>
  <c r="W30" i="9"/>
  <c r="V30" i="9"/>
  <c r="U30" i="9"/>
  <c r="T30" i="9"/>
  <c r="R30" i="9"/>
  <c r="S30" i="9" s="1"/>
  <c r="Q30" i="9"/>
  <c r="P30" i="9"/>
  <c r="O30" i="9"/>
  <c r="N30" i="9"/>
  <c r="M30" i="9"/>
  <c r="L30" i="9"/>
  <c r="K30" i="9"/>
  <c r="J30" i="9"/>
  <c r="I30" i="9"/>
  <c r="G30" i="9"/>
  <c r="E30" i="9"/>
  <c r="B30" i="9"/>
  <c r="A30" i="9"/>
  <c r="AB29" i="9"/>
  <c r="AA29" i="9"/>
  <c r="Z29" i="9"/>
  <c r="Y29" i="9"/>
  <c r="X29" i="9"/>
  <c r="W29" i="9"/>
  <c r="AC29" i="9" s="1"/>
  <c r="AD29" i="9" s="1"/>
  <c r="V29" i="9"/>
  <c r="U29" i="9"/>
  <c r="T29" i="9"/>
  <c r="R29" i="9"/>
  <c r="S29" i="9" s="1"/>
  <c r="Q29" i="9"/>
  <c r="P29" i="9"/>
  <c r="O29" i="9"/>
  <c r="N29" i="9"/>
  <c r="M29" i="9"/>
  <c r="L29" i="9"/>
  <c r="K29" i="9"/>
  <c r="J29" i="9"/>
  <c r="I29" i="9"/>
  <c r="G29" i="9"/>
  <c r="E29" i="9"/>
  <c r="B29" i="9"/>
  <c r="A29" i="9"/>
  <c r="AB28" i="9"/>
  <c r="AA28" i="9"/>
  <c r="Z28" i="9"/>
  <c r="Y28" i="9"/>
  <c r="X28" i="9"/>
  <c r="AC28" i="9" s="1"/>
  <c r="W28" i="9"/>
  <c r="V28" i="9"/>
  <c r="U28" i="9"/>
  <c r="T28" i="9"/>
  <c r="R28" i="9"/>
  <c r="S28" i="9" s="1"/>
  <c r="Q28" i="9"/>
  <c r="P28" i="9"/>
  <c r="O28" i="9"/>
  <c r="N28" i="9"/>
  <c r="M28" i="9"/>
  <c r="L28" i="9"/>
  <c r="K28" i="9"/>
  <c r="J28" i="9"/>
  <c r="I28" i="9"/>
  <c r="G28" i="9"/>
  <c r="E28" i="9"/>
  <c r="B28" i="9"/>
  <c r="A28" i="9"/>
  <c r="AB27" i="9"/>
  <c r="AA27" i="9"/>
  <c r="Z27" i="9"/>
  <c r="Y27" i="9"/>
  <c r="X27" i="9"/>
  <c r="W27" i="9"/>
  <c r="AC27" i="9" s="1"/>
  <c r="AD27" i="9" s="1"/>
  <c r="V27" i="9"/>
  <c r="U27" i="9"/>
  <c r="T27" i="9"/>
  <c r="R27" i="9"/>
  <c r="S27" i="9" s="1"/>
  <c r="Q27" i="9"/>
  <c r="P27" i="9"/>
  <c r="O27" i="9"/>
  <c r="N27" i="9"/>
  <c r="M27" i="9"/>
  <c r="L27" i="9"/>
  <c r="K27" i="9"/>
  <c r="J27" i="9"/>
  <c r="I27" i="9"/>
  <c r="G27" i="9"/>
  <c r="E27" i="9"/>
  <c r="B27" i="9"/>
  <c r="A27" i="9"/>
  <c r="AB26" i="9"/>
  <c r="AA26" i="9"/>
  <c r="Z26" i="9"/>
  <c r="Y26" i="9"/>
  <c r="X26" i="9"/>
  <c r="AC26" i="9" s="1"/>
  <c r="W26" i="9"/>
  <c r="V26" i="9"/>
  <c r="U26" i="9"/>
  <c r="T26" i="9"/>
  <c r="R26" i="9"/>
  <c r="S26" i="9" s="1"/>
  <c r="Q26" i="9"/>
  <c r="P26" i="9"/>
  <c r="O26" i="9"/>
  <c r="N26" i="9"/>
  <c r="M26" i="9"/>
  <c r="L26" i="9"/>
  <c r="K26" i="9"/>
  <c r="J26" i="9"/>
  <c r="I26" i="9"/>
  <c r="G26" i="9"/>
  <c r="E26" i="9"/>
  <c r="B26" i="9"/>
  <c r="A26" i="9"/>
  <c r="AB25" i="9"/>
  <c r="AA25" i="9"/>
  <c r="Z25" i="9"/>
  <c r="Y25" i="9"/>
  <c r="X25" i="9"/>
  <c r="W25" i="9"/>
  <c r="AC25" i="9" s="1"/>
  <c r="AD25" i="9" s="1"/>
  <c r="V25" i="9"/>
  <c r="U25" i="9"/>
  <c r="T25" i="9"/>
  <c r="R25" i="9"/>
  <c r="S25" i="9" s="1"/>
  <c r="Q25" i="9"/>
  <c r="P25" i="9"/>
  <c r="O25" i="9"/>
  <c r="N25" i="9"/>
  <c r="M25" i="9"/>
  <c r="L25" i="9"/>
  <c r="K25" i="9"/>
  <c r="J25" i="9"/>
  <c r="I25" i="9"/>
  <c r="G25" i="9"/>
  <c r="E25" i="9"/>
  <c r="B25" i="9"/>
  <c r="A25" i="9"/>
  <c r="AB24" i="9"/>
  <c r="AA24" i="9"/>
  <c r="Z24" i="9"/>
  <c r="Y24" i="9"/>
  <c r="X24" i="9"/>
  <c r="AC24" i="9" s="1"/>
  <c r="W24" i="9"/>
  <c r="V24" i="9"/>
  <c r="U24" i="9"/>
  <c r="T24" i="9"/>
  <c r="R24" i="9"/>
  <c r="S24" i="9" s="1"/>
  <c r="Q24" i="9"/>
  <c r="P24" i="9"/>
  <c r="O24" i="9"/>
  <c r="N24" i="9"/>
  <c r="M24" i="9"/>
  <c r="L24" i="9"/>
  <c r="K24" i="9"/>
  <c r="J24" i="9"/>
  <c r="I24" i="9"/>
  <c r="G24" i="9"/>
  <c r="E24" i="9"/>
  <c r="B24" i="9"/>
  <c r="A24" i="9"/>
  <c r="AB23" i="9"/>
  <c r="AA23" i="9"/>
  <c r="Z23" i="9"/>
  <c r="Y23" i="9"/>
  <c r="X23" i="9"/>
  <c r="W23" i="9"/>
  <c r="AC23" i="9" s="1"/>
  <c r="AD23" i="9" s="1"/>
  <c r="V23" i="9"/>
  <c r="U23" i="9"/>
  <c r="T23" i="9"/>
  <c r="R23" i="9"/>
  <c r="S23" i="9" s="1"/>
  <c r="Q23" i="9"/>
  <c r="P23" i="9"/>
  <c r="O23" i="9"/>
  <c r="N23" i="9"/>
  <c r="M23" i="9"/>
  <c r="L23" i="9"/>
  <c r="K23" i="9"/>
  <c r="J23" i="9"/>
  <c r="I23" i="9"/>
  <c r="G23" i="9"/>
  <c r="E23" i="9"/>
  <c r="B23" i="9"/>
  <c r="A23" i="9"/>
  <c r="AB22" i="9"/>
  <c r="AA22" i="9"/>
  <c r="Z22" i="9"/>
  <c r="Y22" i="9"/>
  <c r="X22" i="9"/>
  <c r="AC22" i="9" s="1"/>
  <c r="W22" i="9"/>
  <c r="V22" i="9"/>
  <c r="U22" i="9"/>
  <c r="T22" i="9"/>
  <c r="R22" i="9"/>
  <c r="S22" i="9" s="1"/>
  <c r="Q22" i="9"/>
  <c r="P22" i="9"/>
  <c r="O22" i="9"/>
  <c r="N22" i="9"/>
  <c r="M22" i="9"/>
  <c r="L22" i="9"/>
  <c r="K22" i="9"/>
  <c r="J22" i="9"/>
  <c r="I22" i="9"/>
  <c r="G22" i="9"/>
  <c r="E22" i="9"/>
  <c r="B22" i="9"/>
  <c r="A22" i="9"/>
  <c r="AB21" i="9"/>
  <c r="AA21" i="9"/>
  <c r="Z21" i="9"/>
  <c r="Y21" i="9"/>
  <c r="X21" i="9"/>
  <c r="W21" i="9"/>
  <c r="AC21" i="9" s="1"/>
  <c r="AD21" i="9" s="1"/>
  <c r="V21" i="9"/>
  <c r="U21" i="9"/>
  <c r="T21" i="9"/>
  <c r="R21" i="9"/>
  <c r="S21" i="9" s="1"/>
  <c r="Q21" i="9"/>
  <c r="P21" i="9"/>
  <c r="O21" i="9"/>
  <c r="N21" i="9"/>
  <c r="M21" i="9"/>
  <c r="L21" i="9"/>
  <c r="K21" i="9"/>
  <c r="J21" i="9"/>
  <c r="I21" i="9"/>
  <c r="G21" i="9"/>
  <c r="E21" i="9"/>
  <c r="B21" i="9"/>
  <c r="A21" i="9"/>
  <c r="AB20" i="9"/>
  <c r="AA20" i="9"/>
  <c r="Z20" i="9"/>
  <c r="Y20" i="9"/>
  <c r="X20" i="9"/>
  <c r="AC20" i="9" s="1"/>
  <c r="W20" i="9"/>
  <c r="V20" i="9"/>
  <c r="U20" i="9"/>
  <c r="T20" i="9"/>
  <c r="R20" i="9"/>
  <c r="S20" i="9" s="1"/>
  <c r="Q20" i="9"/>
  <c r="P20" i="9"/>
  <c r="O20" i="9"/>
  <c r="N20" i="9"/>
  <c r="M20" i="9"/>
  <c r="L20" i="9"/>
  <c r="K20" i="9"/>
  <c r="J20" i="9"/>
  <c r="I20" i="9"/>
  <c r="G20" i="9"/>
  <c r="E20" i="9"/>
  <c r="B20" i="9"/>
  <c r="A20" i="9"/>
  <c r="AB19" i="9"/>
  <c r="AA19" i="9"/>
  <c r="Z19" i="9"/>
  <c r="Y19" i="9"/>
  <c r="X19" i="9"/>
  <c r="W19" i="9"/>
  <c r="AC19" i="9" s="1"/>
  <c r="AD19" i="9" s="1"/>
  <c r="V19" i="9"/>
  <c r="U19" i="9"/>
  <c r="T19" i="9"/>
  <c r="R19" i="9"/>
  <c r="S19" i="9" s="1"/>
  <c r="Q19" i="9"/>
  <c r="P19" i="9"/>
  <c r="O19" i="9"/>
  <c r="N19" i="9"/>
  <c r="M19" i="9"/>
  <c r="L19" i="9"/>
  <c r="K19" i="9"/>
  <c r="J19" i="9"/>
  <c r="I19" i="9"/>
  <c r="G19" i="9"/>
  <c r="E19" i="9"/>
  <c r="B19" i="9"/>
  <c r="A19" i="9"/>
  <c r="AB18" i="9"/>
  <c r="AA18" i="9"/>
  <c r="Z18" i="9"/>
  <c r="Y18" i="9"/>
  <c r="X18" i="9"/>
  <c r="AC18" i="9" s="1"/>
  <c r="W18" i="9"/>
  <c r="V18" i="9"/>
  <c r="U18" i="9"/>
  <c r="T18" i="9"/>
  <c r="R18" i="9"/>
  <c r="S18" i="9" s="1"/>
  <c r="Q18" i="9"/>
  <c r="P18" i="9"/>
  <c r="O18" i="9"/>
  <c r="N18" i="9"/>
  <c r="M18" i="9"/>
  <c r="L18" i="9"/>
  <c r="K18" i="9"/>
  <c r="J18" i="9"/>
  <c r="I18" i="9"/>
  <c r="G18" i="9"/>
  <c r="E18" i="9"/>
  <c r="B18" i="9"/>
  <c r="A18" i="9"/>
  <c r="AB17" i="9"/>
  <c r="AA17" i="9"/>
  <c r="Z17" i="9"/>
  <c r="Y17" i="9"/>
  <c r="X17" i="9"/>
  <c r="W17" i="9"/>
  <c r="AC17" i="9" s="1"/>
  <c r="AD17" i="9" s="1"/>
  <c r="V17" i="9"/>
  <c r="U17" i="9"/>
  <c r="T17" i="9"/>
  <c r="R17" i="9"/>
  <c r="S17" i="9" s="1"/>
  <c r="Q17" i="9"/>
  <c r="P17" i="9"/>
  <c r="O17" i="9"/>
  <c r="N17" i="9"/>
  <c r="M17" i="9"/>
  <c r="L17" i="9"/>
  <c r="K17" i="9"/>
  <c r="J17" i="9"/>
  <c r="I17" i="9"/>
  <c r="G17" i="9"/>
  <c r="E17" i="9"/>
  <c r="B17" i="9"/>
  <c r="A17" i="9"/>
  <c r="AB16" i="9"/>
  <c r="AA16" i="9"/>
  <c r="Z16" i="9"/>
  <c r="Y16" i="9"/>
  <c r="X16" i="9"/>
  <c r="AC16" i="9" s="1"/>
  <c r="W16" i="9"/>
  <c r="V16" i="9"/>
  <c r="U16" i="9"/>
  <c r="T16" i="9"/>
  <c r="R16" i="9"/>
  <c r="S16" i="9" s="1"/>
  <c r="Q16" i="9"/>
  <c r="P16" i="9"/>
  <c r="O16" i="9"/>
  <c r="N16" i="9"/>
  <c r="M16" i="9"/>
  <c r="L16" i="9"/>
  <c r="K16" i="9"/>
  <c r="J16" i="9"/>
  <c r="I16" i="9"/>
  <c r="G16" i="9"/>
  <c r="E16" i="9"/>
  <c r="B16" i="9"/>
  <c r="A16" i="9"/>
  <c r="AB15" i="9"/>
  <c r="AA15" i="9"/>
  <c r="Z15" i="9"/>
  <c r="Y15" i="9"/>
  <c r="X15" i="9"/>
  <c r="W15" i="9"/>
  <c r="AC15" i="9" s="1"/>
  <c r="AD15" i="9" s="1"/>
  <c r="V15" i="9"/>
  <c r="U15" i="9"/>
  <c r="T15" i="9"/>
  <c r="R15" i="9"/>
  <c r="S15" i="9" s="1"/>
  <c r="Q15" i="9"/>
  <c r="P15" i="9"/>
  <c r="O15" i="9"/>
  <c r="N15" i="9"/>
  <c r="M15" i="9"/>
  <c r="L15" i="9"/>
  <c r="K15" i="9"/>
  <c r="J15" i="9"/>
  <c r="I15" i="9"/>
  <c r="G15" i="9"/>
  <c r="E15" i="9"/>
  <c r="B15" i="9"/>
  <c r="A15" i="9"/>
  <c r="AB14" i="9"/>
  <c r="AA14" i="9"/>
  <c r="Z14" i="9"/>
  <c r="Y14" i="9"/>
  <c r="X14" i="9"/>
  <c r="AC14" i="9" s="1"/>
  <c r="W14" i="9"/>
  <c r="V14" i="9"/>
  <c r="U14" i="9"/>
  <c r="T14" i="9"/>
  <c r="R14" i="9"/>
  <c r="S14" i="9" s="1"/>
  <c r="Q14" i="9"/>
  <c r="P14" i="9"/>
  <c r="O14" i="9"/>
  <c r="N14" i="9"/>
  <c r="M14" i="9"/>
  <c r="L14" i="9"/>
  <c r="K14" i="9"/>
  <c r="J14" i="9"/>
  <c r="I14" i="9"/>
  <c r="G14" i="9"/>
  <c r="E14" i="9"/>
  <c r="B14" i="9"/>
  <c r="A14" i="9"/>
  <c r="AB13" i="9"/>
  <c r="AA13" i="9"/>
  <c r="Z13" i="9"/>
  <c r="Y13" i="9"/>
  <c r="X13" i="9"/>
  <c r="W13" i="9"/>
  <c r="AC13" i="9" s="1"/>
  <c r="AD13" i="9" s="1"/>
  <c r="V13" i="9"/>
  <c r="U13" i="9"/>
  <c r="T13" i="9"/>
  <c r="R13" i="9"/>
  <c r="S13" i="9" s="1"/>
  <c r="Q13" i="9"/>
  <c r="P13" i="9"/>
  <c r="O13" i="9"/>
  <c r="N13" i="9"/>
  <c r="M13" i="9"/>
  <c r="L13" i="9"/>
  <c r="K13" i="9"/>
  <c r="J13" i="9"/>
  <c r="I13" i="9"/>
  <c r="G13" i="9"/>
  <c r="E13" i="9"/>
  <c r="B13" i="9"/>
  <c r="A13" i="9"/>
  <c r="AB12" i="9"/>
  <c r="AA12" i="9"/>
  <c r="Z12" i="9"/>
  <c r="Y12" i="9"/>
  <c r="X12" i="9"/>
  <c r="AC12" i="9" s="1"/>
  <c r="W12" i="9"/>
  <c r="V12" i="9"/>
  <c r="U12" i="9"/>
  <c r="T12" i="9"/>
  <c r="R12" i="9"/>
  <c r="S12" i="9" s="1"/>
  <c r="Q12" i="9"/>
  <c r="P12" i="9"/>
  <c r="O12" i="9"/>
  <c r="N12" i="9"/>
  <c r="M12" i="9"/>
  <c r="L12" i="9"/>
  <c r="K12" i="9"/>
  <c r="J12" i="9"/>
  <c r="I12" i="9"/>
  <c r="G12" i="9"/>
  <c r="E12" i="9"/>
  <c r="B12" i="9"/>
  <c r="A12" i="9"/>
  <c r="AB11" i="9"/>
  <c r="AA11" i="9"/>
  <c r="Z11" i="9"/>
  <c r="Y11" i="9"/>
  <c r="X11" i="9"/>
  <c r="W11" i="9"/>
  <c r="AC11" i="9" s="1"/>
  <c r="AD11" i="9" s="1"/>
  <c r="V11" i="9"/>
  <c r="U11" i="9"/>
  <c r="T11" i="9"/>
  <c r="R11" i="9"/>
  <c r="S11" i="9" s="1"/>
  <c r="Q11" i="9"/>
  <c r="P11" i="9"/>
  <c r="O11" i="9"/>
  <c r="N11" i="9"/>
  <c r="M11" i="9"/>
  <c r="L11" i="9"/>
  <c r="K11" i="9"/>
  <c r="J11" i="9"/>
  <c r="I11" i="9"/>
  <c r="G11" i="9"/>
  <c r="E11" i="9"/>
  <c r="B11" i="9"/>
  <c r="A11" i="9"/>
  <c r="AB10" i="9"/>
  <c r="AA10" i="9"/>
  <c r="Z10" i="9"/>
  <c r="Y10" i="9"/>
  <c r="X10" i="9"/>
  <c r="AC10" i="9" s="1"/>
  <c r="W10" i="9"/>
  <c r="V10" i="9"/>
  <c r="U10" i="9"/>
  <c r="T10" i="9"/>
  <c r="R10" i="9"/>
  <c r="S10" i="9" s="1"/>
  <c r="Q10" i="9"/>
  <c r="P10" i="9"/>
  <c r="O10" i="9"/>
  <c r="N10" i="9"/>
  <c r="M10" i="9"/>
  <c r="L10" i="9"/>
  <c r="K10" i="9"/>
  <c r="J10" i="9"/>
  <c r="I10" i="9"/>
  <c r="G10" i="9"/>
  <c r="E10" i="9"/>
  <c r="B10" i="9"/>
  <c r="A10" i="9"/>
  <c r="AB9" i="9"/>
  <c r="AA9" i="9"/>
  <c r="Z9" i="9"/>
  <c r="Y9" i="9"/>
  <c r="X9" i="9"/>
  <c r="W9" i="9"/>
  <c r="AC9" i="9" s="1"/>
  <c r="AD9" i="9" s="1"/>
  <c r="V9" i="9"/>
  <c r="U9" i="9"/>
  <c r="T9" i="9"/>
  <c r="R9" i="9"/>
  <c r="S9" i="9" s="1"/>
  <c r="Q9" i="9"/>
  <c r="P9" i="9"/>
  <c r="O9" i="9"/>
  <c r="N9" i="9"/>
  <c r="M9" i="9"/>
  <c r="L9" i="9"/>
  <c r="K9" i="9"/>
  <c r="J9" i="9"/>
  <c r="I9" i="9"/>
  <c r="G9" i="9"/>
  <c r="E9" i="9"/>
  <c r="B9" i="9"/>
  <c r="A9" i="9"/>
  <c r="AB8" i="9"/>
  <c r="AA8" i="9"/>
  <c r="Z8" i="9"/>
  <c r="Y8" i="9"/>
  <c r="X8" i="9"/>
  <c r="AC8" i="9" s="1"/>
  <c r="W8" i="9"/>
  <c r="V8" i="9"/>
  <c r="U8" i="9"/>
  <c r="T8" i="9"/>
  <c r="R8" i="9"/>
  <c r="S8" i="9" s="1"/>
  <c r="Q8" i="9"/>
  <c r="P8" i="9"/>
  <c r="O8" i="9"/>
  <c r="N8" i="9"/>
  <c r="M8" i="9"/>
  <c r="L8" i="9"/>
  <c r="K8" i="9"/>
  <c r="J8" i="9"/>
  <c r="I8" i="9"/>
  <c r="G8" i="9"/>
  <c r="E8" i="9"/>
  <c r="B8" i="9"/>
  <c r="A8" i="9"/>
  <c r="AB7" i="9"/>
  <c r="AA7" i="9"/>
  <c r="Z7" i="9"/>
  <c r="Y7" i="9"/>
  <c r="X7" i="9"/>
  <c r="W7" i="9"/>
  <c r="AC7" i="9" s="1"/>
  <c r="AD7" i="9" s="1"/>
  <c r="V7" i="9"/>
  <c r="U7" i="9"/>
  <c r="T7" i="9"/>
  <c r="R7" i="9"/>
  <c r="S7" i="9" s="1"/>
  <c r="Q7" i="9"/>
  <c r="P7" i="9"/>
  <c r="O7" i="9"/>
  <c r="N7" i="9"/>
  <c r="M7" i="9"/>
  <c r="L7" i="9"/>
  <c r="K7" i="9"/>
  <c r="J7" i="9"/>
  <c r="I7" i="9"/>
  <c r="G7" i="9"/>
  <c r="E7" i="9"/>
  <c r="B7" i="9"/>
  <c r="A7" i="9"/>
  <c r="AB6" i="9"/>
  <c r="AA6" i="9"/>
  <c r="Z6" i="9"/>
  <c r="Y6" i="9"/>
  <c r="X6" i="9"/>
  <c r="AC6" i="9" s="1"/>
  <c r="W6" i="9"/>
  <c r="V6" i="9"/>
  <c r="U6" i="9"/>
  <c r="T6" i="9"/>
  <c r="R6" i="9"/>
  <c r="S6" i="9" s="1"/>
  <c r="Q6" i="9"/>
  <c r="P6" i="9"/>
  <c r="O6" i="9"/>
  <c r="N6" i="9"/>
  <c r="M6" i="9"/>
  <c r="L6" i="9"/>
  <c r="K6" i="9"/>
  <c r="J6" i="9"/>
  <c r="I6" i="9"/>
  <c r="G6" i="9"/>
  <c r="E6" i="9"/>
  <c r="B6" i="9"/>
  <c r="A6" i="9"/>
  <c r="AB5" i="9"/>
  <c r="AA5" i="9"/>
  <c r="Z5" i="9"/>
  <c r="Y5" i="9"/>
  <c r="X5" i="9"/>
  <c r="W5" i="9"/>
  <c r="AC5" i="9" s="1"/>
  <c r="AD5" i="9" s="1"/>
  <c r="V5" i="9"/>
  <c r="U5" i="9"/>
  <c r="T5" i="9"/>
  <c r="R5" i="9"/>
  <c r="S5" i="9" s="1"/>
  <c r="Q5" i="9"/>
  <c r="P5" i="9"/>
  <c r="O5" i="9"/>
  <c r="N5" i="9"/>
  <c r="M5" i="9"/>
  <c r="L5" i="9"/>
  <c r="K5" i="9"/>
  <c r="J5" i="9"/>
  <c r="I5" i="9"/>
  <c r="G5" i="9"/>
  <c r="E5" i="9"/>
  <c r="B5" i="9"/>
  <c r="A5" i="9"/>
  <c r="AB4" i="9"/>
  <c r="AA4" i="9"/>
  <c r="Z4" i="9"/>
  <c r="Y4" i="9"/>
  <c r="X4" i="9"/>
  <c r="AC4" i="9" s="1"/>
  <c r="W4" i="9"/>
  <c r="V4" i="9"/>
  <c r="U4" i="9"/>
  <c r="T4" i="9"/>
  <c r="R4" i="9"/>
  <c r="S4" i="9" s="1"/>
  <c r="Q4" i="9"/>
  <c r="P4" i="9"/>
  <c r="O4" i="9"/>
  <c r="N4" i="9"/>
  <c r="M4" i="9"/>
  <c r="L4" i="9"/>
  <c r="K4" i="9"/>
  <c r="J4" i="9"/>
  <c r="I4" i="9"/>
  <c r="G4" i="9"/>
  <c r="E4" i="9"/>
  <c r="B4" i="9"/>
  <c r="A4" i="9"/>
  <c r="AB3" i="9"/>
  <c r="AA3" i="9"/>
  <c r="Z3" i="9"/>
  <c r="Y3" i="9"/>
  <c r="X3" i="9"/>
  <c r="W3" i="9"/>
  <c r="AC3" i="9" s="1"/>
  <c r="AD3" i="9" s="1"/>
  <c r="V3" i="9"/>
  <c r="U3" i="9"/>
  <c r="T3" i="9"/>
  <c r="R3" i="9"/>
  <c r="S3" i="9" s="1"/>
  <c r="Q3" i="9"/>
  <c r="P3" i="9"/>
  <c r="O3" i="9"/>
  <c r="N3" i="9"/>
  <c r="M3" i="9"/>
  <c r="L3" i="9"/>
  <c r="K3" i="9"/>
  <c r="J3" i="9"/>
  <c r="I3" i="9"/>
  <c r="G3" i="9"/>
  <c r="E3" i="9"/>
  <c r="B3" i="9"/>
  <c r="A3" i="9"/>
  <c r="AB2" i="9"/>
  <c r="AB95" i="9" s="1"/>
  <c r="AA2" i="9"/>
  <c r="AA95" i="9" s="1"/>
  <c r="Z2" i="9"/>
  <c r="Z95" i="9" s="1"/>
  <c r="Y2" i="9"/>
  <c r="Y95" i="9" s="1"/>
  <c r="X2" i="9"/>
  <c r="AC2" i="9" s="1"/>
  <c r="W2" i="9"/>
  <c r="W95" i="9" s="1"/>
  <c r="V2" i="9"/>
  <c r="U2" i="9"/>
  <c r="T2" i="9"/>
  <c r="T95" i="9" s="1"/>
  <c r="R2" i="9"/>
  <c r="S2" i="9" s="1"/>
  <c r="Q2" i="9"/>
  <c r="P2" i="9"/>
  <c r="P95" i="9" s="1"/>
  <c r="P96" i="9" s="1"/>
  <c r="O2" i="9"/>
  <c r="O95" i="9" s="1"/>
  <c r="O96" i="9" s="1"/>
  <c r="N2" i="9"/>
  <c r="N95" i="9" s="1"/>
  <c r="N96" i="9" s="1"/>
  <c r="M2" i="9"/>
  <c r="M95" i="9" s="1"/>
  <c r="M96" i="9" s="1"/>
  <c r="L2" i="9"/>
  <c r="L95" i="9" s="1"/>
  <c r="L96" i="9" s="1"/>
  <c r="K2" i="9"/>
  <c r="J2" i="9"/>
  <c r="I2" i="9"/>
  <c r="G2" i="9"/>
  <c r="E2" i="9"/>
  <c r="B2" i="9"/>
  <c r="A2" i="9"/>
  <c r="AB84" i="8"/>
  <c r="AA84" i="8"/>
  <c r="Z84" i="8"/>
  <c r="Y84" i="8"/>
  <c r="AC84" i="8" s="1"/>
  <c r="AD84" i="8" s="1"/>
  <c r="X84" i="8"/>
  <c r="W84" i="8"/>
  <c r="V84" i="8"/>
  <c r="U84" i="8"/>
  <c r="T84" i="8"/>
  <c r="R84" i="8"/>
  <c r="Q84" i="8"/>
  <c r="S84" i="8" s="1"/>
  <c r="P84" i="8"/>
  <c r="O84" i="8"/>
  <c r="N84" i="8"/>
  <c r="M84" i="8"/>
  <c r="L84" i="8"/>
  <c r="K84" i="8"/>
  <c r="J84" i="8"/>
  <c r="I84" i="8"/>
  <c r="G84" i="8"/>
  <c r="E84" i="8"/>
  <c r="B84" i="8"/>
  <c r="A84" i="8"/>
  <c r="AB83" i="8"/>
  <c r="AD83" i="8" s="1"/>
  <c r="AA83" i="8"/>
  <c r="Z83" i="8"/>
  <c r="Y83" i="8"/>
  <c r="X83" i="8"/>
  <c r="W83" i="8"/>
  <c r="AC83" i="8" s="1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G83" i="8"/>
  <c r="E83" i="8"/>
  <c r="B83" i="8"/>
  <c r="A83" i="8"/>
  <c r="AB82" i="8"/>
  <c r="AA82" i="8"/>
  <c r="Z82" i="8"/>
  <c r="Y82" i="8"/>
  <c r="AC82" i="8" s="1"/>
  <c r="AD82" i="8" s="1"/>
  <c r="X82" i="8"/>
  <c r="W82" i="8"/>
  <c r="V82" i="8"/>
  <c r="U82" i="8"/>
  <c r="T82" i="8"/>
  <c r="R82" i="8"/>
  <c r="Q82" i="8"/>
  <c r="S82" i="8" s="1"/>
  <c r="P82" i="8"/>
  <c r="O82" i="8"/>
  <c r="N82" i="8"/>
  <c r="M82" i="8"/>
  <c r="L82" i="8"/>
  <c r="K82" i="8"/>
  <c r="J82" i="8"/>
  <c r="I82" i="8"/>
  <c r="G82" i="8"/>
  <c r="E82" i="8"/>
  <c r="B82" i="8"/>
  <c r="A82" i="8"/>
  <c r="AB81" i="8"/>
  <c r="AA81" i="8"/>
  <c r="Z81" i="8"/>
  <c r="Y81" i="8"/>
  <c r="X81" i="8"/>
  <c r="W81" i="8"/>
  <c r="AC81" i="8" s="1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G81" i="8"/>
  <c r="E81" i="8"/>
  <c r="B81" i="8"/>
  <c r="A81" i="8"/>
  <c r="AB80" i="8"/>
  <c r="AA80" i="8"/>
  <c r="Z80" i="8"/>
  <c r="Y80" i="8"/>
  <c r="AC80" i="8" s="1"/>
  <c r="AD80" i="8" s="1"/>
  <c r="X80" i="8"/>
  <c r="W80" i="8"/>
  <c r="V80" i="8"/>
  <c r="U80" i="8"/>
  <c r="T80" i="8"/>
  <c r="R80" i="8"/>
  <c r="Q80" i="8"/>
  <c r="S80" i="8" s="1"/>
  <c r="P80" i="8"/>
  <c r="O80" i="8"/>
  <c r="N80" i="8"/>
  <c r="M80" i="8"/>
  <c r="L80" i="8"/>
  <c r="K80" i="8"/>
  <c r="J80" i="8"/>
  <c r="I80" i="8"/>
  <c r="G80" i="8"/>
  <c r="E80" i="8"/>
  <c r="B80" i="8"/>
  <c r="A80" i="8"/>
  <c r="AB79" i="8"/>
  <c r="AA79" i="8"/>
  <c r="Z79" i="8"/>
  <c r="Y79" i="8"/>
  <c r="X79" i="8"/>
  <c r="W79" i="8"/>
  <c r="AC79" i="8" s="1"/>
  <c r="V79" i="8"/>
  <c r="U79" i="8"/>
  <c r="T79" i="8"/>
  <c r="S79" i="8"/>
  <c r="R79" i="8"/>
  <c r="Q79" i="8"/>
  <c r="P79" i="8"/>
  <c r="O79" i="8"/>
  <c r="N79" i="8"/>
  <c r="M79" i="8"/>
  <c r="L79" i="8"/>
  <c r="K79" i="8"/>
  <c r="I79" i="8"/>
  <c r="G79" i="8"/>
  <c r="E79" i="8"/>
  <c r="B79" i="8"/>
  <c r="A79" i="8"/>
  <c r="AB78" i="8"/>
  <c r="AA78" i="8"/>
  <c r="Z78" i="8"/>
  <c r="Y78" i="8"/>
  <c r="X78" i="8"/>
  <c r="AC78" i="8" s="1"/>
  <c r="W78" i="8"/>
  <c r="V78" i="8"/>
  <c r="U78" i="8"/>
  <c r="T78" i="8"/>
  <c r="R78" i="8"/>
  <c r="S78" i="8" s="1"/>
  <c r="Q78" i="8"/>
  <c r="P78" i="8"/>
  <c r="O78" i="8"/>
  <c r="N78" i="8"/>
  <c r="M78" i="8"/>
  <c r="L78" i="8"/>
  <c r="K78" i="8"/>
  <c r="I78" i="8"/>
  <c r="G78" i="8"/>
  <c r="E78" i="8"/>
  <c r="B78" i="8"/>
  <c r="A78" i="8"/>
  <c r="AB77" i="8"/>
  <c r="AA77" i="8"/>
  <c r="Z77" i="8"/>
  <c r="Y77" i="8"/>
  <c r="AC77" i="8" s="1"/>
  <c r="AD77" i="8" s="1"/>
  <c r="X77" i="8"/>
  <c r="W77" i="8"/>
  <c r="V77" i="8"/>
  <c r="U77" i="8"/>
  <c r="T77" i="8"/>
  <c r="R77" i="8"/>
  <c r="Q77" i="8"/>
  <c r="S77" i="8" s="1"/>
  <c r="P77" i="8"/>
  <c r="O77" i="8"/>
  <c r="N77" i="8"/>
  <c r="M77" i="8"/>
  <c r="L77" i="8"/>
  <c r="K77" i="8"/>
  <c r="I77" i="8"/>
  <c r="G77" i="8"/>
  <c r="E77" i="8"/>
  <c r="B77" i="8"/>
  <c r="A77" i="8"/>
  <c r="AB76" i="8"/>
  <c r="AA76" i="8"/>
  <c r="Z76" i="8"/>
  <c r="Y76" i="8"/>
  <c r="X76" i="8"/>
  <c r="W76" i="8"/>
  <c r="AC76" i="8" s="1"/>
  <c r="AD76" i="8" s="1"/>
  <c r="V76" i="8"/>
  <c r="U76" i="8"/>
  <c r="T76" i="8"/>
  <c r="R76" i="8"/>
  <c r="S76" i="8" s="1"/>
  <c r="Q76" i="8"/>
  <c r="P76" i="8"/>
  <c r="O76" i="8"/>
  <c r="N76" i="8"/>
  <c r="M76" i="8"/>
  <c r="L76" i="8"/>
  <c r="K76" i="8"/>
  <c r="I76" i="8"/>
  <c r="G76" i="8"/>
  <c r="E76" i="8"/>
  <c r="B76" i="8"/>
  <c r="A76" i="8"/>
  <c r="AB75" i="8"/>
  <c r="AA75" i="8"/>
  <c r="Z75" i="8"/>
  <c r="Y75" i="8"/>
  <c r="X75" i="8"/>
  <c r="W75" i="8"/>
  <c r="AC75" i="8" s="1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G75" i="8"/>
  <c r="E75" i="8"/>
  <c r="B75" i="8"/>
  <c r="A75" i="8"/>
  <c r="AB74" i="8"/>
  <c r="AA74" i="8"/>
  <c r="Z74" i="8"/>
  <c r="Y74" i="8"/>
  <c r="AC74" i="8" s="1"/>
  <c r="AD74" i="8" s="1"/>
  <c r="X74" i="8"/>
  <c r="W74" i="8"/>
  <c r="V74" i="8"/>
  <c r="U74" i="8"/>
  <c r="T74" i="8"/>
  <c r="R74" i="8"/>
  <c r="Q74" i="8"/>
  <c r="S74" i="8" s="1"/>
  <c r="P74" i="8"/>
  <c r="O74" i="8"/>
  <c r="N74" i="8"/>
  <c r="M74" i="8"/>
  <c r="L74" i="8"/>
  <c r="K74" i="8"/>
  <c r="J74" i="8"/>
  <c r="I74" i="8"/>
  <c r="G74" i="8"/>
  <c r="E74" i="8"/>
  <c r="B74" i="8"/>
  <c r="A74" i="8"/>
  <c r="AB73" i="8"/>
  <c r="AA73" i="8"/>
  <c r="Z73" i="8"/>
  <c r="Y73" i="8"/>
  <c r="X73" i="8"/>
  <c r="W73" i="8"/>
  <c r="AC73" i="8" s="1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G73" i="8"/>
  <c r="E73" i="8"/>
  <c r="B73" i="8"/>
  <c r="A73" i="8"/>
  <c r="AB72" i="8"/>
  <c r="AA72" i="8"/>
  <c r="Z72" i="8"/>
  <c r="Y72" i="8"/>
  <c r="AC72" i="8" s="1"/>
  <c r="AD72" i="8" s="1"/>
  <c r="X72" i="8"/>
  <c r="W72" i="8"/>
  <c r="V72" i="8"/>
  <c r="U72" i="8"/>
  <c r="T72" i="8"/>
  <c r="R72" i="8"/>
  <c r="Q72" i="8"/>
  <c r="S72" i="8" s="1"/>
  <c r="P72" i="8"/>
  <c r="O72" i="8"/>
  <c r="N72" i="8"/>
  <c r="M72" i="8"/>
  <c r="L72" i="8"/>
  <c r="K72" i="8"/>
  <c r="J72" i="8"/>
  <c r="I72" i="8"/>
  <c r="G72" i="8"/>
  <c r="E72" i="8"/>
  <c r="B72" i="8"/>
  <c r="A72" i="8"/>
  <c r="AB71" i="8"/>
  <c r="AA71" i="8"/>
  <c r="Z71" i="8"/>
  <c r="Y71" i="8"/>
  <c r="X71" i="8"/>
  <c r="W71" i="8"/>
  <c r="AC71" i="8" s="1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G71" i="8"/>
  <c r="E71" i="8"/>
  <c r="B71" i="8"/>
  <c r="A71" i="8"/>
  <c r="AB70" i="8"/>
  <c r="AA70" i="8"/>
  <c r="Z70" i="8"/>
  <c r="Y70" i="8"/>
  <c r="AC70" i="8" s="1"/>
  <c r="AD70" i="8" s="1"/>
  <c r="X70" i="8"/>
  <c r="W70" i="8"/>
  <c r="V70" i="8"/>
  <c r="U70" i="8"/>
  <c r="T70" i="8"/>
  <c r="R70" i="8"/>
  <c r="Q70" i="8"/>
  <c r="S70" i="8" s="1"/>
  <c r="P70" i="8"/>
  <c r="O70" i="8"/>
  <c r="N70" i="8"/>
  <c r="M70" i="8"/>
  <c r="L70" i="8"/>
  <c r="K70" i="8"/>
  <c r="J70" i="8"/>
  <c r="I70" i="8"/>
  <c r="G70" i="8"/>
  <c r="E70" i="8"/>
  <c r="B70" i="8"/>
  <c r="A70" i="8"/>
  <c r="AB69" i="8"/>
  <c r="AD69" i="8" s="1"/>
  <c r="AA69" i="8"/>
  <c r="Z69" i="8"/>
  <c r="Y69" i="8"/>
  <c r="X69" i="8"/>
  <c r="W69" i="8"/>
  <c r="AC69" i="8" s="1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G69" i="8"/>
  <c r="E69" i="8"/>
  <c r="B69" i="8"/>
  <c r="A69" i="8"/>
  <c r="AB68" i="8"/>
  <c r="AA68" i="8"/>
  <c r="Z68" i="8"/>
  <c r="Y68" i="8"/>
  <c r="AC68" i="8" s="1"/>
  <c r="AD68" i="8" s="1"/>
  <c r="X68" i="8"/>
  <c r="W68" i="8"/>
  <c r="V68" i="8"/>
  <c r="U68" i="8"/>
  <c r="T68" i="8"/>
  <c r="R68" i="8"/>
  <c r="Q68" i="8"/>
  <c r="S68" i="8" s="1"/>
  <c r="P68" i="8"/>
  <c r="O68" i="8"/>
  <c r="N68" i="8"/>
  <c r="M68" i="8"/>
  <c r="L68" i="8"/>
  <c r="K68" i="8"/>
  <c r="J68" i="8"/>
  <c r="I68" i="8"/>
  <c r="G68" i="8"/>
  <c r="E68" i="8"/>
  <c r="B68" i="8"/>
  <c r="A68" i="8"/>
  <c r="AB67" i="8"/>
  <c r="AA67" i="8"/>
  <c r="Z67" i="8"/>
  <c r="Y67" i="8"/>
  <c r="X67" i="8"/>
  <c r="W67" i="8"/>
  <c r="AC67" i="8" s="1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G67" i="8"/>
  <c r="E67" i="8"/>
  <c r="B67" i="8"/>
  <c r="A67" i="8"/>
  <c r="AB66" i="8"/>
  <c r="AA66" i="8"/>
  <c r="Z66" i="8"/>
  <c r="Y66" i="8"/>
  <c r="AC66" i="8" s="1"/>
  <c r="AD66" i="8" s="1"/>
  <c r="X66" i="8"/>
  <c r="W66" i="8"/>
  <c r="V66" i="8"/>
  <c r="U66" i="8"/>
  <c r="T66" i="8"/>
  <c r="R66" i="8"/>
  <c r="Q66" i="8"/>
  <c r="S66" i="8" s="1"/>
  <c r="P66" i="8"/>
  <c r="O66" i="8"/>
  <c r="N66" i="8"/>
  <c r="M66" i="8"/>
  <c r="L66" i="8"/>
  <c r="K66" i="8"/>
  <c r="J66" i="8"/>
  <c r="I66" i="8"/>
  <c r="G66" i="8"/>
  <c r="E66" i="8"/>
  <c r="B66" i="8"/>
  <c r="A66" i="8"/>
  <c r="AB65" i="8"/>
  <c r="AA65" i="8"/>
  <c r="Z65" i="8"/>
  <c r="Y65" i="8"/>
  <c r="X65" i="8"/>
  <c r="W65" i="8"/>
  <c r="AC65" i="8" s="1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G65" i="8"/>
  <c r="E65" i="8"/>
  <c r="B65" i="8"/>
  <c r="A65" i="8"/>
  <c r="AB64" i="8"/>
  <c r="AA64" i="8"/>
  <c r="Z64" i="8"/>
  <c r="Y64" i="8"/>
  <c r="AC64" i="8" s="1"/>
  <c r="AD64" i="8" s="1"/>
  <c r="X64" i="8"/>
  <c r="W64" i="8"/>
  <c r="V64" i="8"/>
  <c r="U64" i="8"/>
  <c r="T64" i="8"/>
  <c r="R64" i="8"/>
  <c r="Q64" i="8"/>
  <c r="S64" i="8" s="1"/>
  <c r="P64" i="8"/>
  <c r="O64" i="8"/>
  <c r="N64" i="8"/>
  <c r="M64" i="8"/>
  <c r="L64" i="8"/>
  <c r="K64" i="8"/>
  <c r="J64" i="8"/>
  <c r="I64" i="8"/>
  <c r="G64" i="8"/>
  <c r="E64" i="8"/>
  <c r="B64" i="8"/>
  <c r="A64" i="8"/>
  <c r="AB63" i="8"/>
  <c r="AA63" i="8"/>
  <c r="Z63" i="8"/>
  <c r="Y63" i="8"/>
  <c r="X63" i="8"/>
  <c r="W63" i="8"/>
  <c r="AC63" i="8" s="1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G63" i="8"/>
  <c r="E63" i="8"/>
  <c r="B63" i="8"/>
  <c r="A63" i="8"/>
  <c r="AB62" i="8"/>
  <c r="AA62" i="8"/>
  <c r="Z62" i="8"/>
  <c r="Y62" i="8"/>
  <c r="AC62" i="8" s="1"/>
  <c r="AD62" i="8" s="1"/>
  <c r="X62" i="8"/>
  <c r="W62" i="8"/>
  <c r="V62" i="8"/>
  <c r="U62" i="8"/>
  <c r="T62" i="8"/>
  <c r="R62" i="8"/>
  <c r="Q62" i="8"/>
  <c r="S62" i="8" s="1"/>
  <c r="P62" i="8"/>
  <c r="O62" i="8"/>
  <c r="N62" i="8"/>
  <c r="M62" i="8"/>
  <c r="L62" i="8"/>
  <c r="K62" i="8"/>
  <c r="J62" i="8"/>
  <c r="I62" i="8"/>
  <c r="G62" i="8"/>
  <c r="E62" i="8"/>
  <c r="B62" i="8"/>
  <c r="A62" i="8"/>
  <c r="AB61" i="8"/>
  <c r="AD61" i="8" s="1"/>
  <c r="AA61" i="8"/>
  <c r="Z61" i="8"/>
  <c r="Y61" i="8"/>
  <c r="X61" i="8"/>
  <c r="W61" i="8"/>
  <c r="AC61" i="8" s="1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G61" i="8"/>
  <c r="E61" i="8"/>
  <c r="B61" i="8"/>
  <c r="A61" i="8"/>
  <c r="AB60" i="8"/>
  <c r="AA60" i="8"/>
  <c r="Z60" i="8"/>
  <c r="Y60" i="8"/>
  <c r="AC60" i="8" s="1"/>
  <c r="AD60" i="8" s="1"/>
  <c r="X60" i="8"/>
  <c r="W60" i="8"/>
  <c r="V60" i="8"/>
  <c r="U60" i="8"/>
  <c r="T60" i="8"/>
  <c r="R60" i="8"/>
  <c r="Q60" i="8"/>
  <c r="S60" i="8" s="1"/>
  <c r="P60" i="8"/>
  <c r="O60" i="8"/>
  <c r="N60" i="8"/>
  <c r="M60" i="8"/>
  <c r="L60" i="8"/>
  <c r="K60" i="8"/>
  <c r="J60" i="8"/>
  <c r="I60" i="8"/>
  <c r="G60" i="8"/>
  <c r="E60" i="8"/>
  <c r="B60" i="8"/>
  <c r="A60" i="8"/>
  <c r="AB59" i="8"/>
  <c r="AA59" i="8"/>
  <c r="Z59" i="8"/>
  <c r="Y59" i="8"/>
  <c r="X59" i="8"/>
  <c r="W59" i="8"/>
  <c r="AC59" i="8" s="1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G59" i="8"/>
  <c r="E59" i="8"/>
  <c r="B59" i="8"/>
  <c r="A59" i="8"/>
  <c r="AB58" i="8"/>
  <c r="AA58" i="8"/>
  <c r="Z58" i="8"/>
  <c r="Y58" i="8"/>
  <c r="AC58" i="8" s="1"/>
  <c r="AD58" i="8" s="1"/>
  <c r="X58" i="8"/>
  <c r="W58" i="8"/>
  <c r="V58" i="8"/>
  <c r="U58" i="8"/>
  <c r="T58" i="8"/>
  <c r="R58" i="8"/>
  <c r="Q58" i="8"/>
  <c r="S58" i="8" s="1"/>
  <c r="P58" i="8"/>
  <c r="O58" i="8"/>
  <c r="N58" i="8"/>
  <c r="M58" i="8"/>
  <c r="L58" i="8"/>
  <c r="K58" i="8"/>
  <c r="J58" i="8"/>
  <c r="I58" i="8"/>
  <c r="G58" i="8"/>
  <c r="E58" i="8"/>
  <c r="B58" i="8"/>
  <c r="A58" i="8"/>
  <c r="AB57" i="8"/>
  <c r="AA57" i="8"/>
  <c r="Z57" i="8"/>
  <c r="Y57" i="8"/>
  <c r="X57" i="8"/>
  <c r="W57" i="8"/>
  <c r="AC57" i="8" s="1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G57" i="8"/>
  <c r="E57" i="8"/>
  <c r="B57" i="8"/>
  <c r="A57" i="8"/>
  <c r="AB56" i="8"/>
  <c r="AA56" i="8"/>
  <c r="Z56" i="8"/>
  <c r="Y56" i="8"/>
  <c r="AC56" i="8" s="1"/>
  <c r="AD56" i="8" s="1"/>
  <c r="X56" i="8"/>
  <c r="W56" i="8"/>
  <c r="V56" i="8"/>
  <c r="U56" i="8"/>
  <c r="T56" i="8"/>
  <c r="R56" i="8"/>
  <c r="S56" i="8" s="1"/>
  <c r="Q56" i="8"/>
  <c r="P56" i="8"/>
  <c r="O56" i="8"/>
  <c r="N56" i="8"/>
  <c r="M56" i="8"/>
  <c r="L56" i="8"/>
  <c r="K56" i="8"/>
  <c r="J56" i="8"/>
  <c r="I56" i="8"/>
  <c r="G56" i="8"/>
  <c r="E56" i="8"/>
  <c r="B56" i="8"/>
  <c r="A56" i="8"/>
  <c r="AB55" i="8"/>
  <c r="AA55" i="8"/>
  <c r="Z55" i="8"/>
  <c r="Y55" i="8"/>
  <c r="X55" i="8"/>
  <c r="W55" i="8"/>
  <c r="AC55" i="8" s="1"/>
  <c r="AD55" i="8" s="1"/>
  <c r="V55" i="8"/>
  <c r="U55" i="8"/>
  <c r="T55" i="8"/>
  <c r="R55" i="8"/>
  <c r="S55" i="8" s="1"/>
  <c r="Q55" i="8"/>
  <c r="P55" i="8"/>
  <c r="O55" i="8"/>
  <c r="N55" i="8"/>
  <c r="M55" i="8"/>
  <c r="L55" i="8"/>
  <c r="K55" i="8"/>
  <c r="J55" i="8"/>
  <c r="I55" i="8"/>
  <c r="G55" i="8"/>
  <c r="E55" i="8"/>
  <c r="B55" i="8"/>
  <c r="A55" i="8"/>
  <c r="AB54" i="8"/>
  <c r="AA54" i="8"/>
  <c r="Z54" i="8"/>
  <c r="Y54" i="8"/>
  <c r="X54" i="8"/>
  <c r="AC54" i="8" s="1"/>
  <c r="W54" i="8"/>
  <c r="V54" i="8"/>
  <c r="U54" i="8"/>
  <c r="T54" i="8"/>
  <c r="R54" i="8"/>
  <c r="S54" i="8" s="1"/>
  <c r="Q54" i="8"/>
  <c r="P54" i="8"/>
  <c r="O54" i="8"/>
  <c r="N54" i="8"/>
  <c r="M54" i="8"/>
  <c r="L54" i="8"/>
  <c r="K54" i="8"/>
  <c r="J54" i="8"/>
  <c r="I54" i="8"/>
  <c r="G54" i="8"/>
  <c r="E54" i="8"/>
  <c r="B54" i="8"/>
  <c r="A54" i="8"/>
  <c r="AB53" i="8"/>
  <c r="AA53" i="8"/>
  <c r="Z53" i="8"/>
  <c r="Y53" i="8"/>
  <c r="X53" i="8"/>
  <c r="W53" i="8"/>
  <c r="AC53" i="8" s="1"/>
  <c r="AD53" i="8" s="1"/>
  <c r="V53" i="8"/>
  <c r="U53" i="8"/>
  <c r="T53" i="8"/>
  <c r="R53" i="8"/>
  <c r="S53" i="8" s="1"/>
  <c r="Q53" i="8"/>
  <c r="P53" i="8"/>
  <c r="O53" i="8"/>
  <c r="N53" i="8"/>
  <c r="M53" i="8"/>
  <c r="L53" i="8"/>
  <c r="K53" i="8"/>
  <c r="J53" i="8"/>
  <c r="I53" i="8"/>
  <c r="G53" i="8"/>
  <c r="E53" i="8"/>
  <c r="B53" i="8"/>
  <c r="A53" i="8"/>
  <c r="AB52" i="8"/>
  <c r="AA52" i="8"/>
  <c r="Z52" i="8"/>
  <c r="Y52" i="8"/>
  <c r="X52" i="8"/>
  <c r="AC52" i="8" s="1"/>
  <c r="W52" i="8"/>
  <c r="V52" i="8"/>
  <c r="U52" i="8"/>
  <c r="T52" i="8"/>
  <c r="R52" i="8"/>
  <c r="S52" i="8" s="1"/>
  <c r="Q52" i="8"/>
  <c r="P52" i="8"/>
  <c r="O52" i="8"/>
  <c r="N52" i="8"/>
  <c r="M52" i="8"/>
  <c r="L52" i="8"/>
  <c r="K52" i="8"/>
  <c r="J52" i="8"/>
  <c r="I52" i="8"/>
  <c r="G52" i="8"/>
  <c r="E52" i="8"/>
  <c r="B52" i="8"/>
  <c r="A52" i="8"/>
  <c r="AB51" i="8"/>
  <c r="AA51" i="8"/>
  <c r="Z51" i="8"/>
  <c r="Y51" i="8"/>
  <c r="X51" i="8"/>
  <c r="W51" i="8"/>
  <c r="AC51" i="8" s="1"/>
  <c r="AD51" i="8" s="1"/>
  <c r="V51" i="8"/>
  <c r="U51" i="8"/>
  <c r="T51" i="8"/>
  <c r="R51" i="8"/>
  <c r="S51" i="8" s="1"/>
  <c r="Q51" i="8"/>
  <c r="P51" i="8"/>
  <c r="O51" i="8"/>
  <c r="N51" i="8"/>
  <c r="M51" i="8"/>
  <c r="L51" i="8"/>
  <c r="K51" i="8"/>
  <c r="J51" i="8"/>
  <c r="I51" i="8"/>
  <c r="G51" i="8"/>
  <c r="E51" i="8"/>
  <c r="B51" i="8"/>
  <c r="A51" i="8"/>
  <c r="AB50" i="8"/>
  <c r="AA50" i="8"/>
  <c r="Z50" i="8"/>
  <c r="Y50" i="8"/>
  <c r="X50" i="8"/>
  <c r="AC50" i="8" s="1"/>
  <c r="W50" i="8"/>
  <c r="V50" i="8"/>
  <c r="U50" i="8"/>
  <c r="T50" i="8"/>
  <c r="R50" i="8"/>
  <c r="S50" i="8" s="1"/>
  <c r="Q50" i="8"/>
  <c r="P50" i="8"/>
  <c r="O50" i="8"/>
  <c r="N50" i="8"/>
  <c r="M50" i="8"/>
  <c r="L50" i="8"/>
  <c r="K50" i="8"/>
  <c r="J50" i="8"/>
  <c r="I50" i="8"/>
  <c r="G50" i="8"/>
  <c r="E50" i="8"/>
  <c r="B50" i="8"/>
  <c r="A50" i="8"/>
  <c r="AB49" i="8"/>
  <c r="AA49" i="8"/>
  <c r="Z49" i="8"/>
  <c r="Y49" i="8"/>
  <c r="X49" i="8"/>
  <c r="W49" i="8"/>
  <c r="AC49" i="8" s="1"/>
  <c r="AD49" i="8" s="1"/>
  <c r="V49" i="8"/>
  <c r="U49" i="8"/>
  <c r="T49" i="8"/>
  <c r="R49" i="8"/>
  <c r="S49" i="8" s="1"/>
  <c r="Q49" i="8"/>
  <c r="P49" i="8"/>
  <c r="O49" i="8"/>
  <c r="N49" i="8"/>
  <c r="M49" i="8"/>
  <c r="L49" i="8"/>
  <c r="K49" i="8"/>
  <c r="J49" i="8"/>
  <c r="I49" i="8"/>
  <c r="G49" i="8"/>
  <c r="E49" i="8"/>
  <c r="B49" i="8"/>
  <c r="A49" i="8"/>
  <c r="AB48" i="8"/>
  <c r="AA48" i="8"/>
  <c r="Z48" i="8"/>
  <c r="Y48" i="8"/>
  <c r="X48" i="8"/>
  <c r="AC48" i="8" s="1"/>
  <c r="W48" i="8"/>
  <c r="V48" i="8"/>
  <c r="U48" i="8"/>
  <c r="T48" i="8"/>
  <c r="R48" i="8"/>
  <c r="S48" i="8" s="1"/>
  <c r="Q48" i="8"/>
  <c r="P48" i="8"/>
  <c r="O48" i="8"/>
  <c r="N48" i="8"/>
  <c r="M48" i="8"/>
  <c r="L48" i="8"/>
  <c r="K48" i="8"/>
  <c r="J48" i="8"/>
  <c r="I48" i="8"/>
  <c r="G48" i="8"/>
  <c r="E48" i="8"/>
  <c r="B48" i="8"/>
  <c r="A48" i="8"/>
  <c r="AB47" i="8"/>
  <c r="AA47" i="8"/>
  <c r="Z47" i="8"/>
  <c r="Y47" i="8"/>
  <c r="X47" i="8"/>
  <c r="W47" i="8"/>
  <c r="AC47" i="8" s="1"/>
  <c r="AD47" i="8" s="1"/>
  <c r="V47" i="8"/>
  <c r="U47" i="8"/>
  <c r="T47" i="8"/>
  <c r="R47" i="8"/>
  <c r="S47" i="8" s="1"/>
  <c r="Q47" i="8"/>
  <c r="P47" i="8"/>
  <c r="O47" i="8"/>
  <c r="N47" i="8"/>
  <c r="M47" i="8"/>
  <c r="L47" i="8"/>
  <c r="K47" i="8"/>
  <c r="J47" i="8"/>
  <c r="I47" i="8"/>
  <c r="G47" i="8"/>
  <c r="E47" i="8"/>
  <c r="B47" i="8"/>
  <c r="A47" i="8"/>
  <c r="AB46" i="8"/>
  <c r="AA46" i="8"/>
  <c r="Z46" i="8"/>
  <c r="Y46" i="8"/>
  <c r="X46" i="8"/>
  <c r="AC46" i="8" s="1"/>
  <c r="W46" i="8"/>
  <c r="V46" i="8"/>
  <c r="U46" i="8"/>
  <c r="T46" i="8"/>
  <c r="R46" i="8"/>
  <c r="S46" i="8" s="1"/>
  <c r="Q46" i="8"/>
  <c r="P46" i="8"/>
  <c r="O46" i="8"/>
  <c r="N46" i="8"/>
  <c r="M46" i="8"/>
  <c r="L46" i="8"/>
  <c r="K46" i="8"/>
  <c r="J46" i="8"/>
  <c r="I46" i="8"/>
  <c r="G46" i="8"/>
  <c r="E46" i="8"/>
  <c r="B46" i="8"/>
  <c r="A46" i="8"/>
  <c r="AB45" i="8"/>
  <c r="AA45" i="8"/>
  <c r="Z45" i="8"/>
  <c r="Y45" i="8"/>
  <c r="X45" i="8"/>
  <c r="W45" i="8"/>
  <c r="AC45" i="8" s="1"/>
  <c r="AD45" i="8" s="1"/>
  <c r="V45" i="8"/>
  <c r="U45" i="8"/>
  <c r="T45" i="8"/>
  <c r="R45" i="8"/>
  <c r="S45" i="8" s="1"/>
  <c r="Q45" i="8"/>
  <c r="P45" i="8"/>
  <c r="O45" i="8"/>
  <c r="N45" i="8"/>
  <c r="M45" i="8"/>
  <c r="L45" i="8"/>
  <c r="K45" i="8"/>
  <c r="J45" i="8"/>
  <c r="I45" i="8"/>
  <c r="G45" i="8"/>
  <c r="E45" i="8"/>
  <c r="B45" i="8"/>
  <c r="A45" i="8"/>
  <c r="AB44" i="8"/>
  <c r="AA44" i="8"/>
  <c r="Z44" i="8"/>
  <c r="Y44" i="8"/>
  <c r="X44" i="8"/>
  <c r="AC44" i="8" s="1"/>
  <c r="W44" i="8"/>
  <c r="V44" i="8"/>
  <c r="U44" i="8"/>
  <c r="T44" i="8"/>
  <c r="R44" i="8"/>
  <c r="S44" i="8" s="1"/>
  <c r="Q44" i="8"/>
  <c r="P44" i="8"/>
  <c r="O44" i="8"/>
  <c r="N44" i="8"/>
  <c r="M44" i="8"/>
  <c r="L44" i="8"/>
  <c r="K44" i="8"/>
  <c r="J44" i="8"/>
  <c r="I44" i="8"/>
  <c r="G44" i="8"/>
  <c r="E44" i="8"/>
  <c r="B44" i="8"/>
  <c r="A44" i="8"/>
  <c r="AB43" i="8"/>
  <c r="AA43" i="8"/>
  <c r="Z43" i="8"/>
  <c r="Y43" i="8"/>
  <c r="X43" i="8"/>
  <c r="W43" i="8"/>
  <c r="AC43" i="8" s="1"/>
  <c r="AD43" i="8" s="1"/>
  <c r="V43" i="8"/>
  <c r="U43" i="8"/>
  <c r="T43" i="8"/>
  <c r="R43" i="8"/>
  <c r="S43" i="8" s="1"/>
  <c r="Q43" i="8"/>
  <c r="P43" i="8"/>
  <c r="O43" i="8"/>
  <c r="N43" i="8"/>
  <c r="M43" i="8"/>
  <c r="L43" i="8"/>
  <c r="K43" i="8"/>
  <c r="J43" i="8"/>
  <c r="I43" i="8"/>
  <c r="G43" i="8"/>
  <c r="E43" i="8"/>
  <c r="B43" i="8"/>
  <c r="A43" i="8"/>
  <c r="AB42" i="8"/>
  <c r="AA42" i="8"/>
  <c r="Z42" i="8"/>
  <c r="Y42" i="8"/>
  <c r="X42" i="8"/>
  <c r="AC42" i="8" s="1"/>
  <c r="W42" i="8"/>
  <c r="V42" i="8"/>
  <c r="U42" i="8"/>
  <c r="T42" i="8"/>
  <c r="R42" i="8"/>
  <c r="S42" i="8" s="1"/>
  <c r="Q42" i="8"/>
  <c r="P42" i="8"/>
  <c r="O42" i="8"/>
  <c r="N42" i="8"/>
  <c r="M42" i="8"/>
  <c r="L42" i="8"/>
  <c r="K42" i="8"/>
  <c r="J42" i="8"/>
  <c r="I42" i="8"/>
  <c r="G42" i="8"/>
  <c r="E42" i="8"/>
  <c r="B42" i="8"/>
  <c r="A42" i="8"/>
  <c r="AB41" i="8"/>
  <c r="AA41" i="8"/>
  <c r="Z41" i="8"/>
  <c r="Y41" i="8"/>
  <c r="X41" i="8"/>
  <c r="W41" i="8"/>
  <c r="AC41" i="8" s="1"/>
  <c r="AD41" i="8" s="1"/>
  <c r="V41" i="8"/>
  <c r="U41" i="8"/>
  <c r="T41" i="8"/>
  <c r="R41" i="8"/>
  <c r="S41" i="8" s="1"/>
  <c r="Q41" i="8"/>
  <c r="P41" i="8"/>
  <c r="O41" i="8"/>
  <c r="N41" i="8"/>
  <c r="M41" i="8"/>
  <c r="L41" i="8"/>
  <c r="K41" i="8"/>
  <c r="J41" i="8"/>
  <c r="I41" i="8"/>
  <c r="G41" i="8"/>
  <c r="E41" i="8"/>
  <c r="B41" i="8"/>
  <c r="A41" i="8"/>
  <c r="AB40" i="8"/>
  <c r="AA40" i="8"/>
  <c r="Z40" i="8"/>
  <c r="Y40" i="8"/>
  <c r="X40" i="8"/>
  <c r="AC40" i="8" s="1"/>
  <c r="W40" i="8"/>
  <c r="V40" i="8"/>
  <c r="U40" i="8"/>
  <c r="T40" i="8"/>
  <c r="R40" i="8"/>
  <c r="S40" i="8" s="1"/>
  <c r="Q40" i="8"/>
  <c r="P40" i="8"/>
  <c r="O40" i="8"/>
  <c r="N40" i="8"/>
  <c r="M40" i="8"/>
  <c r="L40" i="8"/>
  <c r="K40" i="8"/>
  <c r="J40" i="8"/>
  <c r="I40" i="8"/>
  <c r="G40" i="8"/>
  <c r="E40" i="8"/>
  <c r="B40" i="8"/>
  <c r="A40" i="8"/>
  <c r="AB39" i="8"/>
  <c r="AA39" i="8"/>
  <c r="Z39" i="8"/>
  <c r="Y39" i="8"/>
  <c r="X39" i="8"/>
  <c r="W39" i="8"/>
  <c r="AC39" i="8" s="1"/>
  <c r="AD39" i="8" s="1"/>
  <c r="V39" i="8"/>
  <c r="U39" i="8"/>
  <c r="T39" i="8"/>
  <c r="R39" i="8"/>
  <c r="S39" i="8" s="1"/>
  <c r="Q39" i="8"/>
  <c r="P39" i="8"/>
  <c r="O39" i="8"/>
  <c r="N39" i="8"/>
  <c r="M39" i="8"/>
  <c r="L39" i="8"/>
  <c r="K39" i="8"/>
  <c r="J39" i="8"/>
  <c r="I39" i="8"/>
  <c r="G39" i="8"/>
  <c r="E39" i="8"/>
  <c r="B39" i="8"/>
  <c r="A39" i="8"/>
  <c r="AB38" i="8"/>
  <c r="AA38" i="8"/>
  <c r="Z38" i="8"/>
  <c r="Y38" i="8"/>
  <c r="X38" i="8"/>
  <c r="AC38" i="8" s="1"/>
  <c r="W38" i="8"/>
  <c r="V38" i="8"/>
  <c r="U38" i="8"/>
  <c r="T38" i="8"/>
  <c r="R38" i="8"/>
  <c r="S38" i="8" s="1"/>
  <c r="Q38" i="8"/>
  <c r="P38" i="8"/>
  <c r="O38" i="8"/>
  <c r="N38" i="8"/>
  <c r="M38" i="8"/>
  <c r="L38" i="8"/>
  <c r="K38" i="8"/>
  <c r="J38" i="8"/>
  <c r="I38" i="8"/>
  <c r="G38" i="8"/>
  <c r="E38" i="8"/>
  <c r="B38" i="8"/>
  <c r="A38" i="8"/>
  <c r="AB37" i="8"/>
  <c r="AA37" i="8"/>
  <c r="Z37" i="8"/>
  <c r="Y37" i="8"/>
  <c r="X37" i="8"/>
  <c r="W37" i="8"/>
  <c r="AC37" i="8" s="1"/>
  <c r="AD37" i="8" s="1"/>
  <c r="V37" i="8"/>
  <c r="U37" i="8"/>
  <c r="T37" i="8"/>
  <c r="R37" i="8"/>
  <c r="S37" i="8" s="1"/>
  <c r="Q37" i="8"/>
  <c r="P37" i="8"/>
  <c r="O37" i="8"/>
  <c r="N37" i="8"/>
  <c r="M37" i="8"/>
  <c r="L37" i="8"/>
  <c r="K37" i="8"/>
  <c r="J37" i="8"/>
  <c r="I37" i="8"/>
  <c r="G37" i="8"/>
  <c r="E37" i="8"/>
  <c r="B37" i="8"/>
  <c r="A37" i="8"/>
  <c r="AB36" i="8"/>
  <c r="AA36" i="8"/>
  <c r="Z36" i="8"/>
  <c r="Y36" i="8"/>
  <c r="X36" i="8"/>
  <c r="AC36" i="8" s="1"/>
  <c r="W36" i="8"/>
  <c r="V36" i="8"/>
  <c r="U36" i="8"/>
  <c r="T36" i="8"/>
  <c r="R36" i="8"/>
  <c r="S36" i="8" s="1"/>
  <c r="Q36" i="8"/>
  <c r="P36" i="8"/>
  <c r="O36" i="8"/>
  <c r="N36" i="8"/>
  <c r="M36" i="8"/>
  <c r="L36" i="8"/>
  <c r="K36" i="8"/>
  <c r="J36" i="8"/>
  <c r="I36" i="8"/>
  <c r="G36" i="8"/>
  <c r="E36" i="8"/>
  <c r="B36" i="8"/>
  <c r="A36" i="8"/>
  <c r="AB35" i="8"/>
  <c r="AA35" i="8"/>
  <c r="Z35" i="8"/>
  <c r="Y35" i="8"/>
  <c r="X35" i="8"/>
  <c r="W35" i="8"/>
  <c r="AC35" i="8" s="1"/>
  <c r="AD35" i="8" s="1"/>
  <c r="V35" i="8"/>
  <c r="U35" i="8"/>
  <c r="T35" i="8"/>
  <c r="R35" i="8"/>
  <c r="S35" i="8" s="1"/>
  <c r="Q35" i="8"/>
  <c r="P35" i="8"/>
  <c r="O35" i="8"/>
  <c r="N35" i="8"/>
  <c r="M35" i="8"/>
  <c r="L35" i="8"/>
  <c r="K35" i="8"/>
  <c r="J35" i="8"/>
  <c r="I35" i="8"/>
  <c r="G35" i="8"/>
  <c r="E35" i="8"/>
  <c r="B35" i="8"/>
  <c r="A35" i="8"/>
  <c r="AB34" i="8"/>
  <c r="AA34" i="8"/>
  <c r="Z34" i="8"/>
  <c r="Y34" i="8"/>
  <c r="X34" i="8"/>
  <c r="AC34" i="8" s="1"/>
  <c r="W34" i="8"/>
  <c r="V34" i="8"/>
  <c r="U34" i="8"/>
  <c r="T34" i="8"/>
  <c r="R34" i="8"/>
  <c r="S34" i="8" s="1"/>
  <c r="Q34" i="8"/>
  <c r="P34" i="8"/>
  <c r="O34" i="8"/>
  <c r="N34" i="8"/>
  <c r="M34" i="8"/>
  <c r="L34" i="8"/>
  <c r="K34" i="8"/>
  <c r="J34" i="8"/>
  <c r="I34" i="8"/>
  <c r="G34" i="8"/>
  <c r="E34" i="8"/>
  <c r="B34" i="8"/>
  <c r="A34" i="8"/>
  <c r="AB33" i="8"/>
  <c r="AA33" i="8"/>
  <c r="Z33" i="8"/>
  <c r="Y33" i="8"/>
  <c r="X33" i="8"/>
  <c r="W33" i="8"/>
  <c r="AC33" i="8" s="1"/>
  <c r="AD33" i="8" s="1"/>
  <c r="V33" i="8"/>
  <c r="U33" i="8"/>
  <c r="T33" i="8"/>
  <c r="R33" i="8"/>
  <c r="S33" i="8" s="1"/>
  <c r="Q33" i="8"/>
  <c r="P33" i="8"/>
  <c r="O33" i="8"/>
  <c r="N33" i="8"/>
  <c r="M33" i="8"/>
  <c r="L33" i="8"/>
  <c r="K33" i="8"/>
  <c r="J33" i="8"/>
  <c r="I33" i="8"/>
  <c r="G33" i="8"/>
  <c r="E33" i="8"/>
  <c r="B33" i="8"/>
  <c r="A33" i="8"/>
  <c r="AB32" i="8"/>
  <c r="AA32" i="8"/>
  <c r="Z32" i="8"/>
  <c r="Y32" i="8"/>
  <c r="X32" i="8"/>
  <c r="AC32" i="8" s="1"/>
  <c r="W32" i="8"/>
  <c r="V32" i="8"/>
  <c r="U32" i="8"/>
  <c r="T32" i="8"/>
  <c r="R32" i="8"/>
  <c r="S32" i="8" s="1"/>
  <c r="Q32" i="8"/>
  <c r="P32" i="8"/>
  <c r="O32" i="8"/>
  <c r="N32" i="8"/>
  <c r="M32" i="8"/>
  <c r="L32" i="8"/>
  <c r="K32" i="8"/>
  <c r="J32" i="8"/>
  <c r="I32" i="8"/>
  <c r="G32" i="8"/>
  <c r="E32" i="8"/>
  <c r="B32" i="8"/>
  <c r="A32" i="8"/>
  <c r="AB31" i="8"/>
  <c r="AA31" i="8"/>
  <c r="Z31" i="8"/>
  <c r="Y31" i="8"/>
  <c r="X31" i="8"/>
  <c r="W31" i="8"/>
  <c r="AC31" i="8" s="1"/>
  <c r="AD31" i="8" s="1"/>
  <c r="V31" i="8"/>
  <c r="U31" i="8"/>
  <c r="T31" i="8"/>
  <c r="R31" i="8"/>
  <c r="S31" i="8" s="1"/>
  <c r="Q31" i="8"/>
  <c r="P31" i="8"/>
  <c r="O31" i="8"/>
  <c r="N31" i="8"/>
  <c r="M31" i="8"/>
  <c r="L31" i="8"/>
  <c r="K31" i="8"/>
  <c r="J31" i="8"/>
  <c r="I31" i="8"/>
  <c r="G31" i="8"/>
  <c r="E31" i="8"/>
  <c r="B31" i="8"/>
  <c r="A31" i="8"/>
  <c r="AB30" i="8"/>
  <c r="AA30" i="8"/>
  <c r="Z30" i="8"/>
  <c r="Y30" i="8"/>
  <c r="X30" i="8"/>
  <c r="AC30" i="8" s="1"/>
  <c r="W30" i="8"/>
  <c r="V30" i="8"/>
  <c r="U30" i="8"/>
  <c r="T30" i="8"/>
  <c r="R30" i="8"/>
  <c r="S30" i="8" s="1"/>
  <c r="Q30" i="8"/>
  <c r="P30" i="8"/>
  <c r="O30" i="8"/>
  <c r="N30" i="8"/>
  <c r="M30" i="8"/>
  <c r="L30" i="8"/>
  <c r="K30" i="8"/>
  <c r="J30" i="8"/>
  <c r="I30" i="8"/>
  <c r="G30" i="8"/>
  <c r="E30" i="8"/>
  <c r="B30" i="8"/>
  <c r="A30" i="8"/>
  <c r="AB29" i="8"/>
  <c r="AA29" i="8"/>
  <c r="Z29" i="8"/>
  <c r="Y29" i="8"/>
  <c r="X29" i="8"/>
  <c r="W29" i="8"/>
  <c r="AC29" i="8" s="1"/>
  <c r="AD29" i="8" s="1"/>
  <c r="V29" i="8"/>
  <c r="U29" i="8"/>
  <c r="T29" i="8"/>
  <c r="R29" i="8"/>
  <c r="S29" i="8" s="1"/>
  <c r="Q29" i="8"/>
  <c r="P29" i="8"/>
  <c r="O29" i="8"/>
  <c r="N29" i="8"/>
  <c r="M29" i="8"/>
  <c r="L29" i="8"/>
  <c r="K29" i="8"/>
  <c r="J29" i="8"/>
  <c r="I29" i="8"/>
  <c r="G29" i="8"/>
  <c r="E29" i="8"/>
  <c r="B29" i="8"/>
  <c r="A29" i="8"/>
  <c r="AB28" i="8"/>
  <c r="AA28" i="8"/>
  <c r="Z28" i="8"/>
  <c r="Y28" i="8"/>
  <c r="X28" i="8"/>
  <c r="AC28" i="8" s="1"/>
  <c r="W28" i="8"/>
  <c r="V28" i="8"/>
  <c r="U28" i="8"/>
  <c r="T28" i="8"/>
  <c r="R28" i="8"/>
  <c r="S28" i="8" s="1"/>
  <c r="Q28" i="8"/>
  <c r="P28" i="8"/>
  <c r="O28" i="8"/>
  <c r="N28" i="8"/>
  <c r="M28" i="8"/>
  <c r="L28" i="8"/>
  <c r="K28" i="8"/>
  <c r="J28" i="8"/>
  <c r="I28" i="8"/>
  <c r="G28" i="8"/>
  <c r="E28" i="8"/>
  <c r="B28" i="8"/>
  <c r="A28" i="8"/>
  <c r="AB27" i="8"/>
  <c r="AA27" i="8"/>
  <c r="Z27" i="8"/>
  <c r="Y27" i="8"/>
  <c r="X27" i="8"/>
  <c r="W27" i="8"/>
  <c r="AC27" i="8" s="1"/>
  <c r="AD27" i="8" s="1"/>
  <c r="V27" i="8"/>
  <c r="U27" i="8"/>
  <c r="T27" i="8"/>
  <c r="R27" i="8"/>
  <c r="S27" i="8" s="1"/>
  <c r="Q27" i="8"/>
  <c r="P27" i="8"/>
  <c r="O27" i="8"/>
  <c r="N27" i="8"/>
  <c r="M27" i="8"/>
  <c r="L27" i="8"/>
  <c r="K27" i="8"/>
  <c r="J27" i="8"/>
  <c r="I27" i="8"/>
  <c r="G27" i="8"/>
  <c r="E27" i="8"/>
  <c r="B27" i="8"/>
  <c r="A27" i="8"/>
  <c r="AB26" i="8"/>
  <c r="AA26" i="8"/>
  <c r="Z26" i="8"/>
  <c r="Y26" i="8"/>
  <c r="X26" i="8"/>
  <c r="AC26" i="8" s="1"/>
  <c r="W26" i="8"/>
  <c r="V26" i="8"/>
  <c r="U26" i="8"/>
  <c r="T26" i="8"/>
  <c r="R26" i="8"/>
  <c r="S26" i="8" s="1"/>
  <c r="Q26" i="8"/>
  <c r="P26" i="8"/>
  <c r="O26" i="8"/>
  <c r="N26" i="8"/>
  <c r="M26" i="8"/>
  <c r="L26" i="8"/>
  <c r="K26" i="8"/>
  <c r="J26" i="8"/>
  <c r="I26" i="8"/>
  <c r="G26" i="8"/>
  <c r="E26" i="8"/>
  <c r="B26" i="8"/>
  <c r="A26" i="8"/>
  <c r="AB25" i="8"/>
  <c r="AA25" i="8"/>
  <c r="Z25" i="8"/>
  <c r="Y25" i="8"/>
  <c r="X25" i="8"/>
  <c r="W25" i="8"/>
  <c r="AC25" i="8" s="1"/>
  <c r="AD25" i="8" s="1"/>
  <c r="V25" i="8"/>
  <c r="U25" i="8"/>
  <c r="T25" i="8"/>
  <c r="R25" i="8"/>
  <c r="S25" i="8" s="1"/>
  <c r="Q25" i="8"/>
  <c r="P25" i="8"/>
  <c r="O25" i="8"/>
  <c r="N25" i="8"/>
  <c r="M25" i="8"/>
  <c r="L25" i="8"/>
  <c r="K25" i="8"/>
  <c r="J25" i="8"/>
  <c r="I25" i="8"/>
  <c r="G25" i="8"/>
  <c r="E25" i="8"/>
  <c r="B25" i="8"/>
  <c r="A25" i="8"/>
  <c r="AB24" i="8"/>
  <c r="AA24" i="8"/>
  <c r="Z24" i="8"/>
  <c r="Y24" i="8"/>
  <c r="X24" i="8"/>
  <c r="AC24" i="8" s="1"/>
  <c r="W24" i="8"/>
  <c r="V24" i="8"/>
  <c r="U24" i="8"/>
  <c r="T24" i="8"/>
  <c r="R24" i="8"/>
  <c r="S24" i="8" s="1"/>
  <c r="Q24" i="8"/>
  <c r="P24" i="8"/>
  <c r="O24" i="8"/>
  <c r="N24" i="8"/>
  <c r="M24" i="8"/>
  <c r="L24" i="8"/>
  <c r="K24" i="8"/>
  <c r="J24" i="8"/>
  <c r="I24" i="8"/>
  <c r="G24" i="8"/>
  <c r="E24" i="8"/>
  <c r="B24" i="8"/>
  <c r="A24" i="8"/>
  <c r="AB23" i="8"/>
  <c r="AA23" i="8"/>
  <c r="Z23" i="8"/>
  <c r="Y23" i="8"/>
  <c r="X23" i="8"/>
  <c r="W23" i="8"/>
  <c r="AC23" i="8" s="1"/>
  <c r="AD23" i="8" s="1"/>
  <c r="V23" i="8"/>
  <c r="U23" i="8"/>
  <c r="T23" i="8"/>
  <c r="R23" i="8"/>
  <c r="S23" i="8" s="1"/>
  <c r="Q23" i="8"/>
  <c r="P23" i="8"/>
  <c r="O23" i="8"/>
  <c r="N23" i="8"/>
  <c r="M23" i="8"/>
  <c r="L23" i="8"/>
  <c r="K23" i="8"/>
  <c r="J23" i="8"/>
  <c r="I23" i="8"/>
  <c r="G23" i="8"/>
  <c r="E23" i="8"/>
  <c r="B23" i="8"/>
  <c r="A23" i="8"/>
  <c r="AB22" i="8"/>
  <c r="AA22" i="8"/>
  <c r="Z22" i="8"/>
  <c r="Y22" i="8"/>
  <c r="X22" i="8"/>
  <c r="AC22" i="8" s="1"/>
  <c r="W22" i="8"/>
  <c r="V22" i="8"/>
  <c r="U22" i="8"/>
  <c r="T22" i="8"/>
  <c r="R22" i="8"/>
  <c r="S22" i="8" s="1"/>
  <c r="Q22" i="8"/>
  <c r="P22" i="8"/>
  <c r="O22" i="8"/>
  <c r="N22" i="8"/>
  <c r="M22" i="8"/>
  <c r="L22" i="8"/>
  <c r="K22" i="8"/>
  <c r="J22" i="8"/>
  <c r="I22" i="8"/>
  <c r="G22" i="8"/>
  <c r="E22" i="8"/>
  <c r="B22" i="8"/>
  <c r="A22" i="8"/>
  <c r="AB21" i="8"/>
  <c r="AA21" i="8"/>
  <c r="Z21" i="8"/>
  <c r="Y21" i="8"/>
  <c r="X21" i="8"/>
  <c r="W21" i="8"/>
  <c r="AC21" i="8" s="1"/>
  <c r="AD21" i="8" s="1"/>
  <c r="V21" i="8"/>
  <c r="U21" i="8"/>
  <c r="T21" i="8"/>
  <c r="R21" i="8"/>
  <c r="S21" i="8" s="1"/>
  <c r="Q21" i="8"/>
  <c r="P21" i="8"/>
  <c r="O21" i="8"/>
  <c r="N21" i="8"/>
  <c r="M21" i="8"/>
  <c r="L21" i="8"/>
  <c r="K21" i="8"/>
  <c r="J21" i="8"/>
  <c r="I21" i="8"/>
  <c r="G21" i="8"/>
  <c r="E21" i="8"/>
  <c r="B21" i="8"/>
  <c r="A21" i="8"/>
  <c r="AB20" i="8"/>
  <c r="AA20" i="8"/>
  <c r="Z20" i="8"/>
  <c r="Y20" i="8"/>
  <c r="X20" i="8"/>
  <c r="AC20" i="8" s="1"/>
  <c r="W20" i="8"/>
  <c r="V20" i="8"/>
  <c r="U20" i="8"/>
  <c r="T20" i="8"/>
  <c r="R20" i="8"/>
  <c r="S20" i="8" s="1"/>
  <c r="Q20" i="8"/>
  <c r="P20" i="8"/>
  <c r="O20" i="8"/>
  <c r="N20" i="8"/>
  <c r="M20" i="8"/>
  <c r="L20" i="8"/>
  <c r="K20" i="8"/>
  <c r="J20" i="8"/>
  <c r="I20" i="8"/>
  <c r="G20" i="8"/>
  <c r="E20" i="8"/>
  <c r="B20" i="8"/>
  <c r="A20" i="8"/>
  <c r="AB19" i="8"/>
  <c r="AA19" i="8"/>
  <c r="Z19" i="8"/>
  <c r="Y19" i="8"/>
  <c r="X19" i="8"/>
  <c r="W19" i="8"/>
  <c r="AC19" i="8" s="1"/>
  <c r="AD19" i="8" s="1"/>
  <c r="V19" i="8"/>
  <c r="U19" i="8"/>
  <c r="T19" i="8"/>
  <c r="R19" i="8"/>
  <c r="S19" i="8" s="1"/>
  <c r="Q19" i="8"/>
  <c r="P19" i="8"/>
  <c r="O19" i="8"/>
  <c r="N19" i="8"/>
  <c r="M19" i="8"/>
  <c r="L19" i="8"/>
  <c r="K19" i="8"/>
  <c r="J19" i="8"/>
  <c r="I19" i="8"/>
  <c r="G19" i="8"/>
  <c r="E19" i="8"/>
  <c r="B19" i="8"/>
  <c r="A19" i="8"/>
  <c r="AB18" i="8"/>
  <c r="AA18" i="8"/>
  <c r="Z18" i="8"/>
  <c r="Y18" i="8"/>
  <c r="X18" i="8"/>
  <c r="AC18" i="8" s="1"/>
  <c r="W18" i="8"/>
  <c r="V18" i="8"/>
  <c r="U18" i="8"/>
  <c r="T18" i="8"/>
  <c r="R18" i="8"/>
  <c r="S18" i="8" s="1"/>
  <c r="Q18" i="8"/>
  <c r="P18" i="8"/>
  <c r="O18" i="8"/>
  <c r="N18" i="8"/>
  <c r="M18" i="8"/>
  <c r="L18" i="8"/>
  <c r="K18" i="8"/>
  <c r="J18" i="8"/>
  <c r="I18" i="8"/>
  <c r="G18" i="8"/>
  <c r="E18" i="8"/>
  <c r="B18" i="8"/>
  <c r="A18" i="8"/>
  <c r="AB17" i="8"/>
  <c r="AA17" i="8"/>
  <c r="Z17" i="8"/>
  <c r="Y17" i="8"/>
  <c r="X17" i="8"/>
  <c r="W17" i="8"/>
  <c r="AC17" i="8" s="1"/>
  <c r="AD17" i="8" s="1"/>
  <c r="V17" i="8"/>
  <c r="U17" i="8"/>
  <c r="T17" i="8"/>
  <c r="R17" i="8"/>
  <c r="S17" i="8" s="1"/>
  <c r="Q17" i="8"/>
  <c r="P17" i="8"/>
  <c r="O17" i="8"/>
  <c r="N17" i="8"/>
  <c r="M17" i="8"/>
  <c r="L17" i="8"/>
  <c r="K17" i="8"/>
  <c r="J17" i="8"/>
  <c r="I17" i="8"/>
  <c r="G17" i="8"/>
  <c r="E17" i="8"/>
  <c r="B17" i="8"/>
  <c r="A17" i="8"/>
  <c r="AB16" i="8"/>
  <c r="AA16" i="8"/>
  <c r="Z16" i="8"/>
  <c r="Y16" i="8"/>
  <c r="X16" i="8"/>
  <c r="AC16" i="8" s="1"/>
  <c r="W16" i="8"/>
  <c r="V16" i="8"/>
  <c r="U16" i="8"/>
  <c r="T16" i="8"/>
  <c r="R16" i="8"/>
  <c r="S16" i="8" s="1"/>
  <c r="Q16" i="8"/>
  <c r="P16" i="8"/>
  <c r="O16" i="8"/>
  <c r="N16" i="8"/>
  <c r="M16" i="8"/>
  <c r="L16" i="8"/>
  <c r="K16" i="8"/>
  <c r="J16" i="8"/>
  <c r="I16" i="8"/>
  <c r="G16" i="8"/>
  <c r="E16" i="8"/>
  <c r="B16" i="8"/>
  <c r="A16" i="8"/>
  <c r="AB15" i="8"/>
  <c r="AA15" i="8"/>
  <c r="Z15" i="8"/>
  <c r="Y15" i="8"/>
  <c r="X15" i="8"/>
  <c r="W15" i="8"/>
  <c r="AC15" i="8" s="1"/>
  <c r="AD15" i="8" s="1"/>
  <c r="V15" i="8"/>
  <c r="U15" i="8"/>
  <c r="T15" i="8"/>
  <c r="R15" i="8"/>
  <c r="S15" i="8" s="1"/>
  <c r="Q15" i="8"/>
  <c r="P15" i="8"/>
  <c r="O15" i="8"/>
  <c r="N15" i="8"/>
  <c r="M15" i="8"/>
  <c r="L15" i="8"/>
  <c r="K15" i="8"/>
  <c r="J15" i="8"/>
  <c r="I15" i="8"/>
  <c r="G15" i="8"/>
  <c r="E15" i="8"/>
  <c r="B15" i="8"/>
  <c r="A15" i="8"/>
  <c r="AB14" i="8"/>
  <c r="AA14" i="8"/>
  <c r="Z14" i="8"/>
  <c r="Y14" i="8"/>
  <c r="X14" i="8"/>
  <c r="AC14" i="8" s="1"/>
  <c r="W14" i="8"/>
  <c r="V14" i="8"/>
  <c r="U14" i="8"/>
  <c r="T14" i="8"/>
  <c r="R14" i="8"/>
  <c r="S14" i="8" s="1"/>
  <c r="Q14" i="8"/>
  <c r="P14" i="8"/>
  <c r="O14" i="8"/>
  <c r="N14" i="8"/>
  <c r="M14" i="8"/>
  <c r="L14" i="8"/>
  <c r="K14" i="8"/>
  <c r="J14" i="8"/>
  <c r="I14" i="8"/>
  <c r="G14" i="8"/>
  <c r="E14" i="8"/>
  <c r="B14" i="8"/>
  <c r="A14" i="8"/>
  <c r="AB13" i="8"/>
  <c r="AA13" i="8"/>
  <c r="Z13" i="8"/>
  <c r="Y13" i="8"/>
  <c r="X13" i="8"/>
  <c r="W13" i="8"/>
  <c r="AC13" i="8" s="1"/>
  <c r="AD13" i="8" s="1"/>
  <c r="V13" i="8"/>
  <c r="U13" i="8"/>
  <c r="T13" i="8"/>
  <c r="R13" i="8"/>
  <c r="S13" i="8" s="1"/>
  <c r="Q13" i="8"/>
  <c r="P13" i="8"/>
  <c r="O13" i="8"/>
  <c r="N13" i="8"/>
  <c r="M13" i="8"/>
  <c r="L13" i="8"/>
  <c r="K13" i="8"/>
  <c r="J13" i="8"/>
  <c r="I13" i="8"/>
  <c r="G13" i="8"/>
  <c r="E13" i="8"/>
  <c r="B13" i="8"/>
  <c r="A13" i="8"/>
  <c r="AB12" i="8"/>
  <c r="AA12" i="8"/>
  <c r="Z12" i="8"/>
  <c r="Y12" i="8"/>
  <c r="X12" i="8"/>
  <c r="AC12" i="8" s="1"/>
  <c r="W12" i="8"/>
  <c r="V12" i="8"/>
  <c r="U12" i="8"/>
  <c r="T12" i="8"/>
  <c r="R12" i="8"/>
  <c r="S12" i="8" s="1"/>
  <c r="Q12" i="8"/>
  <c r="P12" i="8"/>
  <c r="O12" i="8"/>
  <c r="N12" i="8"/>
  <c r="M12" i="8"/>
  <c r="L12" i="8"/>
  <c r="K12" i="8"/>
  <c r="J12" i="8"/>
  <c r="I12" i="8"/>
  <c r="G12" i="8"/>
  <c r="E12" i="8"/>
  <c r="B12" i="8"/>
  <c r="A12" i="8"/>
  <c r="AB11" i="8"/>
  <c r="AA11" i="8"/>
  <c r="Z11" i="8"/>
  <c r="Y11" i="8"/>
  <c r="X11" i="8"/>
  <c r="W11" i="8"/>
  <c r="AC11" i="8" s="1"/>
  <c r="AD11" i="8" s="1"/>
  <c r="V11" i="8"/>
  <c r="U11" i="8"/>
  <c r="T11" i="8"/>
  <c r="R11" i="8"/>
  <c r="S11" i="8" s="1"/>
  <c r="Q11" i="8"/>
  <c r="P11" i="8"/>
  <c r="O11" i="8"/>
  <c r="N11" i="8"/>
  <c r="M11" i="8"/>
  <c r="L11" i="8"/>
  <c r="K11" i="8"/>
  <c r="J11" i="8"/>
  <c r="I11" i="8"/>
  <c r="G11" i="8"/>
  <c r="E11" i="8"/>
  <c r="B11" i="8"/>
  <c r="A11" i="8"/>
  <c r="AB10" i="8"/>
  <c r="AA10" i="8"/>
  <c r="Z10" i="8"/>
  <c r="Y10" i="8"/>
  <c r="X10" i="8"/>
  <c r="AC10" i="8" s="1"/>
  <c r="W10" i="8"/>
  <c r="V10" i="8"/>
  <c r="U10" i="8"/>
  <c r="T10" i="8"/>
  <c r="R10" i="8"/>
  <c r="S10" i="8" s="1"/>
  <c r="Q10" i="8"/>
  <c r="P10" i="8"/>
  <c r="O10" i="8"/>
  <c r="N10" i="8"/>
  <c r="M10" i="8"/>
  <c r="L10" i="8"/>
  <c r="K10" i="8"/>
  <c r="J10" i="8"/>
  <c r="I10" i="8"/>
  <c r="G10" i="8"/>
  <c r="E10" i="8"/>
  <c r="B10" i="8"/>
  <c r="A10" i="8"/>
  <c r="AB9" i="8"/>
  <c r="AA9" i="8"/>
  <c r="Z9" i="8"/>
  <c r="Y9" i="8"/>
  <c r="X9" i="8"/>
  <c r="W9" i="8"/>
  <c r="AC9" i="8" s="1"/>
  <c r="AD9" i="8" s="1"/>
  <c r="V9" i="8"/>
  <c r="U9" i="8"/>
  <c r="T9" i="8"/>
  <c r="R9" i="8"/>
  <c r="S9" i="8" s="1"/>
  <c r="Q9" i="8"/>
  <c r="P9" i="8"/>
  <c r="O9" i="8"/>
  <c r="N9" i="8"/>
  <c r="M9" i="8"/>
  <c r="L9" i="8"/>
  <c r="K9" i="8"/>
  <c r="J9" i="8"/>
  <c r="I9" i="8"/>
  <c r="G9" i="8"/>
  <c r="E9" i="8"/>
  <c r="B9" i="8"/>
  <c r="A9" i="8"/>
  <c r="AB8" i="8"/>
  <c r="AA8" i="8"/>
  <c r="Z8" i="8"/>
  <c r="Y8" i="8"/>
  <c r="X8" i="8"/>
  <c r="AC8" i="8" s="1"/>
  <c r="W8" i="8"/>
  <c r="V8" i="8"/>
  <c r="U8" i="8"/>
  <c r="T8" i="8"/>
  <c r="R8" i="8"/>
  <c r="S8" i="8" s="1"/>
  <c r="Q8" i="8"/>
  <c r="P8" i="8"/>
  <c r="O8" i="8"/>
  <c r="N8" i="8"/>
  <c r="M8" i="8"/>
  <c r="L8" i="8"/>
  <c r="K8" i="8"/>
  <c r="J8" i="8"/>
  <c r="I8" i="8"/>
  <c r="G8" i="8"/>
  <c r="E8" i="8"/>
  <c r="B8" i="8"/>
  <c r="A8" i="8"/>
  <c r="AB7" i="8"/>
  <c r="AA7" i="8"/>
  <c r="Z7" i="8"/>
  <c r="Y7" i="8"/>
  <c r="X7" i="8"/>
  <c r="W7" i="8"/>
  <c r="AC7" i="8" s="1"/>
  <c r="AD7" i="8" s="1"/>
  <c r="V7" i="8"/>
  <c r="U7" i="8"/>
  <c r="T7" i="8"/>
  <c r="R7" i="8"/>
  <c r="S7" i="8" s="1"/>
  <c r="Q7" i="8"/>
  <c r="P7" i="8"/>
  <c r="O7" i="8"/>
  <c r="N7" i="8"/>
  <c r="M7" i="8"/>
  <c r="L7" i="8"/>
  <c r="K7" i="8"/>
  <c r="J7" i="8"/>
  <c r="I7" i="8"/>
  <c r="G7" i="8"/>
  <c r="E7" i="8"/>
  <c r="B7" i="8"/>
  <c r="A7" i="8"/>
  <c r="AB6" i="8"/>
  <c r="AA6" i="8"/>
  <c r="Z6" i="8"/>
  <c r="Y6" i="8"/>
  <c r="X6" i="8"/>
  <c r="AC6" i="8" s="1"/>
  <c r="W6" i="8"/>
  <c r="V6" i="8"/>
  <c r="U6" i="8"/>
  <c r="T6" i="8"/>
  <c r="R6" i="8"/>
  <c r="S6" i="8" s="1"/>
  <c r="Q6" i="8"/>
  <c r="P6" i="8"/>
  <c r="O6" i="8"/>
  <c r="N6" i="8"/>
  <c r="M6" i="8"/>
  <c r="L6" i="8"/>
  <c r="K6" i="8"/>
  <c r="J6" i="8"/>
  <c r="I6" i="8"/>
  <c r="G6" i="8"/>
  <c r="E6" i="8"/>
  <c r="B6" i="8"/>
  <c r="A6" i="8"/>
  <c r="AB5" i="8"/>
  <c r="AA5" i="8"/>
  <c r="Z5" i="8"/>
  <c r="Y5" i="8"/>
  <c r="X5" i="8"/>
  <c r="W5" i="8"/>
  <c r="AC5" i="8" s="1"/>
  <c r="AD5" i="8" s="1"/>
  <c r="V5" i="8"/>
  <c r="U5" i="8"/>
  <c r="T5" i="8"/>
  <c r="R5" i="8"/>
  <c r="S5" i="8" s="1"/>
  <c r="Q5" i="8"/>
  <c r="P5" i="8"/>
  <c r="O5" i="8"/>
  <c r="N5" i="8"/>
  <c r="M5" i="8"/>
  <c r="L5" i="8"/>
  <c r="K5" i="8"/>
  <c r="J5" i="8"/>
  <c r="I5" i="8"/>
  <c r="G5" i="8"/>
  <c r="E5" i="8"/>
  <c r="B5" i="8"/>
  <c r="A5" i="8"/>
  <c r="AB4" i="8"/>
  <c r="AA4" i="8"/>
  <c r="Z4" i="8"/>
  <c r="Y4" i="8"/>
  <c r="X4" i="8"/>
  <c r="AC4" i="8" s="1"/>
  <c r="W4" i="8"/>
  <c r="V4" i="8"/>
  <c r="U4" i="8"/>
  <c r="T4" i="8"/>
  <c r="R4" i="8"/>
  <c r="S4" i="8" s="1"/>
  <c r="Q4" i="8"/>
  <c r="P4" i="8"/>
  <c r="O4" i="8"/>
  <c r="N4" i="8"/>
  <c r="M4" i="8"/>
  <c r="L4" i="8"/>
  <c r="K4" i="8"/>
  <c r="J4" i="8"/>
  <c r="I4" i="8"/>
  <c r="G4" i="8"/>
  <c r="E4" i="8"/>
  <c r="B4" i="8"/>
  <c r="A4" i="8"/>
  <c r="AB3" i="8"/>
  <c r="AA3" i="8"/>
  <c r="Z3" i="8"/>
  <c r="Y3" i="8"/>
  <c r="X3" i="8"/>
  <c r="W3" i="8"/>
  <c r="AC3" i="8" s="1"/>
  <c r="AD3" i="8" s="1"/>
  <c r="V3" i="8"/>
  <c r="U3" i="8"/>
  <c r="T3" i="8"/>
  <c r="R3" i="8"/>
  <c r="S3" i="8" s="1"/>
  <c r="Q3" i="8"/>
  <c r="P3" i="8"/>
  <c r="O3" i="8"/>
  <c r="N3" i="8"/>
  <c r="M3" i="8"/>
  <c r="L3" i="8"/>
  <c r="K3" i="8"/>
  <c r="J3" i="8"/>
  <c r="I3" i="8"/>
  <c r="G3" i="8"/>
  <c r="E3" i="8"/>
  <c r="B3" i="8"/>
  <c r="A3" i="8"/>
  <c r="AB2" i="8"/>
  <c r="AB95" i="8" s="1"/>
  <c r="AA2" i="8"/>
  <c r="Z2" i="8"/>
  <c r="Y2" i="8"/>
  <c r="Y95" i="8" s="1"/>
  <c r="X2" i="8"/>
  <c r="X95" i="8" s="1"/>
  <c r="W2" i="8"/>
  <c r="V2" i="8"/>
  <c r="U2" i="8"/>
  <c r="T2" i="8"/>
  <c r="T95" i="8" s="1"/>
  <c r="R2" i="8"/>
  <c r="S2" i="8" s="1"/>
  <c r="Q2" i="8"/>
  <c r="P2" i="8"/>
  <c r="P95" i="8" s="1"/>
  <c r="P96" i="8" s="1"/>
  <c r="O2" i="8"/>
  <c r="N2" i="8"/>
  <c r="M2" i="8"/>
  <c r="M95" i="8" s="1"/>
  <c r="M96" i="8" s="1"/>
  <c r="L2" i="8"/>
  <c r="L95" i="8" s="1"/>
  <c r="L96" i="8" s="1"/>
  <c r="K2" i="8"/>
  <c r="J2" i="8"/>
  <c r="I2" i="8"/>
  <c r="G2" i="8"/>
  <c r="E2" i="8"/>
  <c r="B2" i="8"/>
  <c r="A2" i="8"/>
  <c r="AB85" i="7"/>
  <c r="AA85" i="7"/>
  <c r="Z85" i="7"/>
  <c r="Y85" i="7"/>
  <c r="AC85" i="7" s="1"/>
  <c r="AD85" i="7" s="1"/>
  <c r="X85" i="7"/>
  <c r="W85" i="7"/>
  <c r="V85" i="7"/>
  <c r="U85" i="7"/>
  <c r="T85" i="7"/>
  <c r="R85" i="7"/>
  <c r="Q85" i="7"/>
  <c r="S85" i="7" s="1"/>
  <c r="P85" i="7"/>
  <c r="O85" i="7"/>
  <c r="N85" i="7"/>
  <c r="M85" i="7"/>
  <c r="L85" i="7"/>
  <c r="K85" i="7"/>
  <c r="J85" i="7"/>
  <c r="I85" i="7"/>
  <c r="G85" i="7"/>
  <c r="E85" i="7"/>
  <c r="B85" i="7"/>
  <c r="A85" i="7"/>
  <c r="AB84" i="7"/>
  <c r="AD84" i="7" s="1"/>
  <c r="AA84" i="7"/>
  <c r="Z84" i="7"/>
  <c r="Y84" i="7"/>
  <c r="X84" i="7"/>
  <c r="W84" i="7"/>
  <c r="AC84" i="7" s="1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G84" i="7"/>
  <c r="E84" i="7"/>
  <c r="B84" i="7"/>
  <c r="A84" i="7"/>
  <c r="AB83" i="7"/>
  <c r="AA83" i="7"/>
  <c r="Z83" i="7"/>
  <c r="Y83" i="7"/>
  <c r="AC83" i="7" s="1"/>
  <c r="AD83" i="7" s="1"/>
  <c r="X83" i="7"/>
  <c r="W83" i="7"/>
  <c r="V83" i="7"/>
  <c r="U83" i="7"/>
  <c r="T83" i="7"/>
  <c r="R83" i="7"/>
  <c r="Q83" i="7"/>
  <c r="S83" i="7" s="1"/>
  <c r="P83" i="7"/>
  <c r="O83" i="7"/>
  <c r="N83" i="7"/>
  <c r="M83" i="7"/>
  <c r="L83" i="7"/>
  <c r="K83" i="7"/>
  <c r="J83" i="7"/>
  <c r="I83" i="7"/>
  <c r="G83" i="7"/>
  <c r="E83" i="7"/>
  <c r="B83" i="7"/>
  <c r="A83" i="7"/>
  <c r="AB82" i="7"/>
  <c r="AA82" i="7"/>
  <c r="Z82" i="7"/>
  <c r="Y82" i="7"/>
  <c r="X82" i="7"/>
  <c r="W82" i="7"/>
  <c r="AC82" i="7" s="1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G82" i="7"/>
  <c r="E82" i="7"/>
  <c r="B82" i="7"/>
  <c r="A82" i="7"/>
  <c r="AB81" i="7"/>
  <c r="AA81" i="7"/>
  <c r="Z81" i="7"/>
  <c r="Y81" i="7"/>
  <c r="AC81" i="7" s="1"/>
  <c r="AD81" i="7" s="1"/>
  <c r="X81" i="7"/>
  <c r="W81" i="7"/>
  <c r="V81" i="7"/>
  <c r="U81" i="7"/>
  <c r="T81" i="7"/>
  <c r="R81" i="7"/>
  <c r="Q81" i="7"/>
  <c r="S81" i="7" s="1"/>
  <c r="P81" i="7"/>
  <c r="O81" i="7"/>
  <c r="N81" i="7"/>
  <c r="M81" i="7"/>
  <c r="L81" i="7"/>
  <c r="K81" i="7"/>
  <c r="J81" i="7"/>
  <c r="I81" i="7"/>
  <c r="G81" i="7"/>
  <c r="E81" i="7"/>
  <c r="B81" i="7"/>
  <c r="A81" i="7"/>
  <c r="AB80" i="7"/>
  <c r="AD80" i="7" s="1"/>
  <c r="AA80" i="7"/>
  <c r="Z80" i="7"/>
  <c r="Y80" i="7"/>
  <c r="X80" i="7"/>
  <c r="W80" i="7"/>
  <c r="AC80" i="7" s="1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G80" i="7"/>
  <c r="E80" i="7"/>
  <c r="B80" i="7"/>
  <c r="A80" i="7"/>
  <c r="AB79" i="7"/>
  <c r="AA79" i="7"/>
  <c r="Z79" i="7"/>
  <c r="Y79" i="7"/>
  <c r="AC79" i="7" s="1"/>
  <c r="AD79" i="7" s="1"/>
  <c r="X79" i="7"/>
  <c r="W79" i="7"/>
  <c r="V79" i="7"/>
  <c r="U79" i="7"/>
  <c r="T79" i="7"/>
  <c r="R79" i="7"/>
  <c r="Q79" i="7"/>
  <c r="S79" i="7" s="1"/>
  <c r="P79" i="7"/>
  <c r="O79" i="7"/>
  <c r="N79" i="7"/>
  <c r="M79" i="7"/>
  <c r="L79" i="7"/>
  <c r="K79" i="7"/>
  <c r="I79" i="7"/>
  <c r="G79" i="7"/>
  <c r="E79" i="7"/>
  <c r="B79" i="7"/>
  <c r="A79" i="7"/>
  <c r="AB78" i="7"/>
  <c r="AA78" i="7"/>
  <c r="Z78" i="7"/>
  <c r="Y78" i="7"/>
  <c r="X78" i="7"/>
  <c r="W78" i="7"/>
  <c r="AC78" i="7" s="1"/>
  <c r="AD78" i="7" s="1"/>
  <c r="V78" i="7"/>
  <c r="U78" i="7"/>
  <c r="T78" i="7"/>
  <c r="R78" i="7"/>
  <c r="S78" i="7" s="1"/>
  <c r="Q78" i="7"/>
  <c r="P78" i="7"/>
  <c r="O78" i="7"/>
  <c r="N78" i="7"/>
  <c r="M78" i="7"/>
  <c r="L78" i="7"/>
  <c r="K78" i="7"/>
  <c r="I78" i="7"/>
  <c r="G78" i="7"/>
  <c r="E78" i="7"/>
  <c r="B78" i="7"/>
  <c r="A78" i="7"/>
  <c r="AB77" i="7"/>
  <c r="AD77" i="7" s="1"/>
  <c r="AA77" i="7"/>
  <c r="Z77" i="7"/>
  <c r="Y77" i="7"/>
  <c r="X77" i="7"/>
  <c r="W77" i="7"/>
  <c r="AC77" i="7" s="1"/>
  <c r="V77" i="7"/>
  <c r="U77" i="7"/>
  <c r="T77" i="7"/>
  <c r="S77" i="7"/>
  <c r="R77" i="7"/>
  <c r="Q77" i="7"/>
  <c r="P77" i="7"/>
  <c r="O77" i="7"/>
  <c r="N77" i="7"/>
  <c r="M77" i="7"/>
  <c r="L77" i="7"/>
  <c r="K77" i="7"/>
  <c r="I77" i="7"/>
  <c r="G77" i="7"/>
  <c r="E77" i="7"/>
  <c r="B77" i="7"/>
  <c r="A77" i="7"/>
  <c r="AB76" i="7"/>
  <c r="AA76" i="7"/>
  <c r="Z76" i="7"/>
  <c r="Y76" i="7"/>
  <c r="X76" i="7"/>
  <c r="AC76" i="7" s="1"/>
  <c r="W76" i="7"/>
  <c r="V76" i="7"/>
  <c r="U76" i="7"/>
  <c r="T76" i="7"/>
  <c r="R76" i="7"/>
  <c r="S76" i="7" s="1"/>
  <c r="Q76" i="7"/>
  <c r="P76" i="7"/>
  <c r="O76" i="7"/>
  <c r="N76" i="7"/>
  <c r="M76" i="7"/>
  <c r="L76" i="7"/>
  <c r="K76" i="7"/>
  <c r="I76" i="7"/>
  <c r="G76" i="7"/>
  <c r="E76" i="7"/>
  <c r="B76" i="7"/>
  <c r="A76" i="7"/>
  <c r="AB75" i="7"/>
  <c r="AA75" i="7"/>
  <c r="Z75" i="7"/>
  <c r="Y75" i="7"/>
  <c r="AC75" i="7" s="1"/>
  <c r="AD75" i="7" s="1"/>
  <c r="X75" i="7"/>
  <c r="W75" i="7"/>
  <c r="V75" i="7"/>
  <c r="U75" i="7"/>
  <c r="T75" i="7"/>
  <c r="R75" i="7"/>
  <c r="Q75" i="7"/>
  <c r="S75" i="7" s="1"/>
  <c r="P75" i="7"/>
  <c r="O75" i="7"/>
  <c r="N75" i="7"/>
  <c r="M75" i="7"/>
  <c r="L75" i="7"/>
  <c r="K75" i="7"/>
  <c r="J75" i="7"/>
  <c r="I75" i="7"/>
  <c r="G75" i="7"/>
  <c r="E75" i="7"/>
  <c r="B75" i="7"/>
  <c r="A75" i="7"/>
  <c r="AB74" i="7"/>
  <c r="AD74" i="7" s="1"/>
  <c r="AA74" i="7"/>
  <c r="Z74" i="7"/>
  <c r="Y74" i="7"/>
  <c r="X74" i="7"/>
  <c r="W74" i="7"/>
  <c r="AC74" i="7" s="1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G74" i="7"/>
  <c r="E74" i="7"/>
  <c r="B74" i="7"/>
  <c r="A74" i="7"/>
  <c r="AB73" i="7"/>
  <c r="AA73" i="7"/>
  <c r="Z73" i="7"/>
  <c r="Y73" i="7"/>
  <c r="AC73" i="7" s="1"/>
  <c r="AD73" i="7" s="1"/>
  <c r="X73" i="7"/>
  <c r="W73" i="7"/>
  <c r="V73" i="7"/>
  <c r="U73" i="7"/>
  <c r="T73" i="7"/>
  <c r="R73" i="7"/>
  <c r="Q73" i="7"/>
  <c r="S73" i="7" s="1"/>
  <c r="P73" i="7"/>
  <c r="O73" i="7"/>
  <c r="N73" i="7"/>
  <c r="M73" i="7"/>
  <c r="L73" i="7"/>
  <c r="K73" i="7"/>
  <c r="J73" i="7"/>
  <c r="I73" i="7"/>
  <c r="G73" i="7"/>
  <c r="E73" i="7"/>
  <c r="B73" i="7"/>
  <c r="A73" i="7"/>
  <c r="AB72" i="7"/>
  <c r="AA72" i="7"/>
  <c r="Z72" i="7"/>
  <c r="Y72" i="7"/>
  <c r="X72" i="7"/>
  <c r="W72" i="7"/>
  <c r="AC72" i="7" s="1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G72" i="7"/>
  <c r="E72" i="7"/>
  <c r="B72" i="7"/>
  <c r="A72" i="7"/>
  <c r="AB71" i="7"/>
  <c r="AA71" i="7"/>
  <c r="Z71" i="7"/>
  <c r="Y71" i="7"/>
  <c r="AC71" i="7" s="1"/>
  <c r="AD71" i="7" s="1"/>
  <c r="X71" i="7"/>
  <c r="W71" i="7"/>
  <c r="V71" i="7"/>
  <c r="U71" i="7"/>
  <c r="T71" i="7"/>
  <c r="R71" i="7"/>
  <c r="Q71" i="7"/>
  <c r="S71" i="7" s="1"/>
  <c r="P71" i="7"/>
  <c r="O71" i="7"/>
  <c r="N71" i="7"/>
  <c r="M71" i="7"/>
  <c r="L71" i="7"/>
  <c r="K71" i="7"/>
  <c r="J71" i="7"/>
  <c r="I71" i="7"/>
  <c r="G71" i="7"/>
  <c r="E71" i="7"/>
  <c r="B71" i="7"/>
  <c r="A71" i="7"/>
  <c r="AB70" i="7"/>
  <c r="AD70" i="7" s="1"/>
  <c r="AA70" i="7"/>
  <c r="Z70" i="7"/>
  <c r="Y70" i="7"/>
  <c r="X70" i="7"/>
  <c r="W70" i="7"/>
  <c r="AC70" i="7" s="1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G70" i="7"/>
  <c r="E70" i="7"/>
  <c r="B70" i="7"/>
  <c r="A70" i="7"/>
  <c r="AB69" i="7"/>
  <c r="AA69" i="7"/>
  <c r="Z69" i="7"/>
  <c r="Y69" i="7"/>
  <c r="AC69" i="7" s="1"/>
  <c r="AD69" i="7" s="1"/>
  <c r="X69" i="7"/>
  <c r="W69" i="7"/>
  <c r="V69" i="7"/>
  <c r="U69" i="7"/>
  <c r="T69" i="7"/>
  <c r="R69" i="7"/>
  <c r="Q69" i="7"/>
  <c r="S69" i="7" s="1"/>
  <c r="P69" i="7"/>
  <c r="O69" i="7"/>
  <c r="N69" i="7"/>
  <c r="M69" i="7"/>
  <c r="L69" i="7"/>
  <c r="K69" i="7"/>
  <c r="J69" i="7"/>
  <c r="I69" i="7"/>
  <c r="G69" i="7"/>
  <c r="E69" i="7"/>
  <c r="B69" i="7"/>
  <c r="A69" i="7"/>
  <c r="AB68" i="7"/>
  <c r="AA68" i="7"/>
  <c r="Z68" i="7"/>
  <c r="Y68" i="7"/>
  <c r="X68" i="7"/>
  <c r="W68" i="7"/>
  <c r="AC68" i="7" s="1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G68" i="7"/>
  <c r="E68" i="7"/>
  <c r="B68" i="7"/>
  <c r="A68" i="7"/>
  <c r="AB67" i="7"/>
  <c r="AA67" i="7"/>
  <c r="Z67" i="7"/>
  <c r="Y67" i="7"/>
  <c r="AC67" i="7" s="1"/>
  <c r="AD67" i="7" s="1"/>
  <c r="X67" i="7"/>
  <c r="W67" i="7"/>
  <c r="V67" i="7"/>
  <c r="U67" i="7"/>
  <c r="T67" i="7"/>
  <c r="R67" i="7"/>
  <c r="S67" i="7" s="1"/>
  <c r="Q67" i="7"/>
  <c r="P67" i="7"/>
  <c r="O67" i="7"/>
  <c r="N67" i="7"/>
  <c r="M67" i="7"/>
  <c r="L67" i="7"/>
  <c r="K67" i="7"/>
  <c r="J67" i="7"/>
  <c r="I67" i="7"/>
  <c r="G67" i="7"/>
  <c r="E67" i="7"/>
  <c r="B67" i="7"/>
  <c r="A67" i="7"/>
  <c r="AB66" i="7"/>
  <c r="AD66" i="7" s="1"/>
  <c r="AA66" i="7"/>
  <c r="Z66" i="7"/>
  <c r="Y66" i="7"/>
  <c r="X66" i="7"/>
  <c r="W66" i="7"/>
  <c r="AC66" i="7" s="1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G66" i="7"/>
  <c r="E66" i="7"/>
  <c r="B66" i="7"/>
  <c r="A66" i="7"/>
  <c r="AB65" i="7"/>
  <c r="AA65" i="7"/>
  <c r="Z65" i="7"/>
  <c r="Y65" i="7"/>
  <c r="AC65" i="7" s="1"/>
  <c r="AD65" i="7" s="1"/>
  <c r="X65" i="7"/>
  <c r="W65" i="7"/>
  <c r="V65" i="7"/>
  <c r="U65" i="7"/>
  <c r="T65" i="7"/>
  <c r="R65" i="7"/>
  <c r="S65" i="7" s="1"/>
  <c r="Q65" i="7"/>
  <c r="P65" i="7"/>
  <c r="O65" i="7"/>
  <c r="N65" i="7"/>
  <c r="M65" i="7"/>
  <c r="L65" i="7"/>
  <c r="K65" i="7"/>
  <c r="J65" i="7"/>
  <c r="I65" i="7"/>
  <c r="G65" i="7"/>
  <c r="E65" i="7"/>
  <c r="B65" i="7"/>
  <c r="A65" i="7"/>
  <c r="AB64" i="7"/>
  <c r="AA64" i="7"/>
  <c r="Z64" i="7"/>
  <c r="Y64" i="7"/>
  <c r="X64" i="7"/>
  <c r="W64" i="7"/>
  <c r="AC64" i="7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G64" i="7"/>
  <c r="E64" i="7"/>
  <c r="B64" i="7"/>
  <c r="A64" i="7"/>
  <c r="AB63" i="7"/>
  <c r="AA63" i="7"/>
  <c r="Z63" i="7"/>
  <c r="Y63" i="7"/>
  <c r="AC63" i="7" s="1"/>
  <c r="AD63" i="7" s="1"/>
  <c r="X63" i="7"/>
  <c r="W63" i="7"/>
  <c r="V63" i="7"/>
  <c r="U63" i="7"/>
  <c r="T63" i="7"/>
  <c r="R63" i="7"/>
  <c r="S63" i="7" s="1"/>
  <c r="Q63" i="7"/>
  <c r="P63" i="7"/>
  <c r="O63" i="7"/>
  <c r="N63" i="7"/>
  <c r="M63" i="7"/>
  <c r="L63" i="7"/>
  <c r="K63" i="7"/>
  <c r="J63" i="7"/>
  <c r="I63" i="7"/>
  <c r="G63" i="7"/>
  <c r="E63" i="7"/>
  <c r="B63" i="7"/>
  <c r="A63" i="7"/>
  <c r="AB62" i="7"/>
  <c r="AD62" i="7" s="1"/>
  <c r="AA62" i="7"/>
  <c r="Z62" i="7"/>
  <c r="Y62" i="7"/>
  <c r="X62" i="7"/>
  <c r="W62" i="7"/>
  <c r="AC62" i="7" s="1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G62" i="7"/>
  <c r="E62" i="7"/>
  <c r="B62" i="7"/>
  <c r="A62" i="7"/>
  <c r="AB61" i="7"/>
  <c r="AA61" i="7"/>
  <c r="Z61" i="7"/>
  <c r="Y61" i="7"/>
  <c r="AC61" i="7" s="1"/>
  <c r="AD61" i="7" s="1"/>
  <c r="X61" i="7"/>
  <c r="W61" i="7"/>
  <c r="V61" i="7"/>
  <c r="U61" i="7"/>
  <c r="T61" i="7"/>
  <c r="R61" i="7"/>
  <c r="S61" i="7" s="1"/>
  <c r="Q61" i="7"/>
  <c r="P61" i="7"/>
  <c r="O61" i="7"/>
  <c r="N61" i="7"/>
  <c r="M61" i="7"/>
  <c r="L61" i="7"/>
  <c r="K61" i="7"/>
  <c r="J61" i="7"/>
  <c r="I61" i="7"/>
  <c r="G61" i="7"/>
  <c r="E61" i="7"/>
  <c r="B61" i="7"/>
  <c r="A61" i="7"/>
  <c r="AB60" i="7"/>
  <c r="AA60" i="7"/>
  <c r="Z60" i="7"/>
  <c r="Y60" i="7"/>
  <c r="X60" i="7"/>
  <c r="W60" i="7"/>
  <c r="AC60" i="7" s="1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G60" i="7"/>
  <c r="E60" i="7"/>
  <c r="B60" i="7"/>
  <c r="A60" i="7"/>
  <c r="AB59" i="7"/>
  <c r="AA59" i="7"/>
  <c r="Z59" i="7"/>
  <c r="Y59" i="7"/>
  <c r="AC59" i="7" s="1"/>
  <c r="AD59" i="7" s="1"/>
  <c r="X59" i="7"/>
  <c r="W59" i="7"/>
  <c r="V59" i="7"/>
  <c r="U59" i="7"/>
  <c r="T59" i="7"/>
  <c r="R59" i="7"/>
  <c r="S59" i="7" s="1"/>
  <c r="Q59" i="7"/>
  <c r="P59" i="7"/>
  <c r="O59" i="7"/>
  <c r="N59" i="7"/>
  <c r="M59" i="7"/>
  <c r="L59" i="7"/>
  <c r="K59" i="7"/>
  <c r="J59" i="7"/>
  <c r="I59" i="7"/>
  <c r="G59" i="7"/>
  <c r="E59" i="7"/>
  <c r="B59" i="7"/>
  <c r="A59" i="7"/>
  <c r="AB58" i="7"/>
  <c r="AD58" i="7" s="1"/>
  <c r="AA58" i="7"/>
  <c r="Z58" i="7"/>
  <c r="Y58" i="7"/>
  <c r="X58" i="7"/>
  <c r="W58" i="7"/>
  <c r="AC58" i="7" s="1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G58" i="7"/>
  <c r="E58" i="7"/>
  <c r="B58" i="7"/>
  <c r="A58" i="7"/>
  <c r="AB57" i="7"/>
  <c r="AA57" i="7"/>
  <c r="Z57" i="7"/>
  <c r="Y57" i="7"/>
  <c r="AC57" i="7" s="1"/>
  <c r="AD57" i="7" s="1"/>
  <c r="X57" i="7"/>
  <c r="W57" i="7"/>
  <c r="V57" i="7"/>
  <c r="U57" i="7"/>
  <c r="T57" i="7"/>
  <c r="R57" i="7"/>
  <c r="S57" i="7" s="1"/>
  <c r="Q57" i="7"/>
  <c r="P57" i="7"/>
  <c r="O57" i="7"/>
  <c r="N57" i="7"/>
  <c r="M57" i="7"/>
  <c r="L57" i="7"/>
  <c r="K57" i="7"/>
  <c r="J57" i="7"/>
  <c r="I57" i="7"/>
  <c r="G57" i="7"/>
  <c r="E57" i="7"/>
  <c r="B57" i="7"/>
  <c r="A57" i="7"/>
  <c r="AB56" i="7"/>
  <c r="AA56" i="7"/>
  <c r="Z56" i="7"/>
  <c r="Y56" i="7"/>
  <c r="X56" i="7"/>
  <c r="W56" i="7"/>
  <c r="AC56" i="7" s="1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G56" i="7"/>
  <c r="E56" i="7"/>
  <c r="B56" i="7"/>
  <c r="A56" i="7"/>
  <c r="AB55" i="7"/>
  <c r="AA55" i="7"/>
  <c r="Z55" i="7"/>
  <c r="Y55" i="7"/>
  <c r="AC55" i="7" s="1"/>
  <c r="AD55" i="7" s="1"/>
  <c r="X55" i="7"/>
  <c r="W55" i="7"/>
  <c r="V55" i="7"/>
  <c r="U55" i="7"/>
  <c r="T55" i="7"/>
  <c r="R55" i="7"/>
  <c r="S55" i="7" s="1"/>
  <c r="Q55" i="7"/>
  <c r="P55" i="7"/>
  <c r="O55" i="7"/>
  <c r="N55" i="7"/>
  <c r="M55" i="7"/>
  <c r="L55" i="7"/>
  <c r="K55" i="7"/>
  <c r="J55" i="7"/>
  <c r="I55" i="7"/>
  <c r="G55" i="7"/>
  <c r="E55" i="7"/>
  <c r="B55" i="7"/>
  <c r="A55" i="7"/>
  <c r="AB54" i="7"/>
  <c r="AD54" i="7" s="1"/>
  <c r="AA54" i="7"/>
  <c r="Z54" i="7"/>
  <c r="Y54" i="7"/>
  <c r="X54" i="7"/>
  <c r="W54" i="7"/>
  <c r="AC54" i="7" s="1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G54" i="7"/>
  <c r="E54" i="7"/>
  <c r="B54" i="7"/>
  <c r="A54" i="7"/>
  <c r="AB53" i="7"/>
  <c r="AA53" i="7"/>
  <c r="Z53" i="7"/>
  <c r="Y53" i="7"/>
  <c r="AC53" i="7" s="1"/>
  <c r="AD53" i="7" s="1"/>
  <c r="X53" i="7"/>
  <c r="W53" i="7"/>
  <c r="V53" i="7"/>
  <c r="U53" i="7"/>
  <c r="T53" i="7"/>
  <c r="R53" i="7"/>
  <c r="S53" i="7" s="1"/>
  <c r="Q53" i="7"/>
  <c r="P53" i="7"/>
  <c r="O53" i="7"/>
  <c r="N53" i="7"/>
  <c r="M53" i="7"/>
  <c r="L53" i="7"/>
  <c r="K53" i="7"/>
  <c r="J53" i="7"/>
  <c r="I53" i="7"/>
  <c r="G53" i="7"/>
  <c r="E53" i="7"/>
  <c r="B53" i="7"/>
  <c r="A53" i="7"/>
  <c r="AB52" i="7"/>
  <c r="AA52" i="7"/>
  <c r="Z52" i="7"/>
  <c r="Y52" i="7"/>
  <c r="X52" i="7"/>
  <c r="W52" i="7"/>
  <c r="AC52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G52" i="7"/>
  <c r="E52" i="7"/>
  <c r="B52" i="7"/>
  <c r="A52" i="7"/>
  <c r="AB51" i="7"/>
  <c r="AA51" i="7"/>
  <c r="Z51" i="7"/>
  <c r="Y51" i="7"/>
  <c r="AC51" i="7" s="1"/>
  <c r="AD51" i="7" s="1"/>
  <c r="X51" i="7"/>
  <c r="W51" i="7"/>
  <c r="V51" i="7"/>
  <c r="U51" i="7"/>
  <c r="T51" i="7"/>
  <c r="R51" i="7"/>
  <c r="Q51" i="7"/>
  <c r="P51" i="7"/>
  <c r="O51" i="7"/>
  <c r="N51" i="7"/>
  <c r="M51" i="7"/>
  <c r="L51" i="7"/>
  <c r="K51" i="7"/>
  <c r="J51" i="7"/>
  <c r="I51" i="7"/>
  <c r="G51" i="7"/>
  <c r="E51" i="7"/>
  <c r="B51" i="7"/>
  <c r="A51" i="7"/>
  <c r="AB50" i="7"/>
  <c r="AA50" i="7"/>
  <c r="Z50" i="7"/>
  <c r="Y50" i="7"/>
  <c r="X50" i="7"/>
  <c r="W50" i="7"/>
  <c r="AC50" i="7" s="1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G50" i="7"/>
  <c r="E50" i="7"/>
  <c r="B50" i="7"/>
  <c r="A50" i="7"/>
  <c r="AB49" i="7"/>
  <c r="AA49" i="7"/>
  <c r="Z49" i="7"/>
  <c r="Y49" i="7"/>
  <c r="AC49" i="7" s="1"/>
  <c r="AD49" i="7" s="1"/>
  <c r="X49" i="7"/>
  <c r="W49" i="7"/>
  <c r="V49" i="7"/>
  <c r="U49" i="7"/>
  <c r="T49" i="7"/>
  <c r="R49" i="7"/>
  <c r="Q49" i="7"/>
  <c r="P49" i="7"/>
  <c r="O49" i="7"/>
  <c r="N49" i="7"/>
  <c r="M49" i="7"/>
  <c r="L49" i="7"/>
  <c r="K49" i="7"/>
  <c r="J49" i="7"/>
  <c r="I49" i="7"/>
  <c r="G49" i="7"/>
  <c r="E49" i="7"/>
  <c r="B49" i="7"/>
  <c r="A49" i="7"/>
  <c r="AB48" i="7"/>
  <c r="AA48" i="7"/>
  <c r="Z48" i="7"/>
  <c r="Y48" i="7"/>
  <c r="X48" i="7"/>
  <c r="W48" i="7"/>
  <c r="AC48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G48" i="7"/>
  <c r="E48" i="7"/>
  <c r="B48" i="7"/>
  <c r="A48" i="7"/>
  <c r="AB47" i="7"/>
  <c r="AA47" i="7"/>
  <c r="Z47" i="7"/>
  <c r="Y47" i="7"/>
  <c r="AC47" i="7" s="1"/>
  <c r="AD47" i="7" s="1"/>
  <c r="X47" i="7"/>
  <c r="W47" i="7"/>
  <c r="V47" i="7"/>
  <c r="U47" i="7"/>
  <c r="T47" i="7"/>
  <c r="R47" i="7"/>
  <c r="Q47" i="7"/>
  <c r="P47" i="7"/>
  <c r="O47" i="7"/>
  <c r="N47" i="7"/>
  <c r="M47" i="7"/>
  <c r="L47" i="7"/>
  <c r="K47" i="7"/>
  <c r="J47" i="7"/>
  <c r="I47" i="7"/>
  <c r="G47" i="7"/>
  <c r="E47" i="7"/>
  <c r="B47" i="7"/>
  <c r="A47" i="7"/>
  <c r="AB46" i="7"/>
  <c r="AA46" i="7"/>
  <c r="Z46" i="7"/>
  <c r="Y46" i="7"/>
  <c r="X46" i="7"/>
  <c r="W46" i="7"/>
  <c r="AC46" i="7" s="1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G46" i="7"/>
  <c r="E46" i="7"/>
  <c r="B46" i="7"/>
  <c r="A46" i="7"/>
  <c r="AB45" i="7"/>
  <c r="AA45" i="7"/>
  <c r="Z45" i="7"/>
  <c r="Y45" i="7"/>
  <c r="AC45" i="7" s="1"/>
  <c r="AD45" i="7" s="1"/>
  <c r="X45" i="7"/>
  <c r="W45" i="7"/>
  <c r="V45" i="7"/>
  <c r="U45" i="7"/>
  <c r="T45" i="7"/>
  <c r="R45" i="7"/>
  <c r="Q45" i="7"/>
  <c r="P45" i="7"/>
  <c r="O45" i="7"/>
  <c r="N45" i="7"/>
  <c r="M45" i="7"/>
  <c r="L45" i="7"/>
  <c r="K45" i="7"/>
  <c r="J45" i="7"/>
  <c r="I45" i="7"/>
  <c r="G45" i="7"/>
  <c r="E45" i="7"/>
  <c r="B45" i="7"/>
  <c r="A45" i="7"/>
  <c r="AB44" i="7"/>
  <c r="AA44" i="7"/>
  <c r="Z44" i="7"/>
  <c r="Y44" i="7"/>
  <c r="X44" i="7"/>
  <c r="W44" i="7"/>
  <c r="AC44" i="7" s="1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G44" i="7"/>
  <c r="E44" i="7"/>
  <c r="B44" i="7"/>
  <c r="A44" i="7"/>
  <c r="AB43" i="7"/>
  <c r="AA43" i="7"/>
  <c r="Z43" i="7"/>
  <c r="Y43" i="7"/>
  <c r="AC43" i="7" s="1"/>
  <c r="AD43" i="7" s="1"/>
  <c r="X43" i="7"/>
  <c r="W43" i="7"/>
  <c r="V43" i="7"/>
  <c r="U43" i="7"/>
  <c r="T43" i="7"/>
  <c r="R43" i="7"/>
  <c r="Q43" i="7"/>
  <c r="P43" i="7"/>
  <c r="O43" i="7"/>
  <c r="N43" i="7"/>
  <c r="M43" i="7"/>
  <c r="L43" i="7"/>
  <c r="K43" i="7"/>
  <c r="J43" i="7"/>
  <c r="I43" i="7"/>
  <c r="G43" i="7"/>
  <c r="E43" i="7"/>
  <c r="B43" i="7"/>
  <c r="A43" i="7"/>
  <c r="AB42" i="7"/>
  <c r="AA42" i="7"/>
  <c r="Z42" i="7"/>
  <c r="Y42" i="7"/>
  <c r="X42" i="7"/>
  <c r="W42" i="7"/>
  <c r="AC42" i="7" s="1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G42" i="7"/>
  <c r="E42" i="7"/>
  <c r="B42" i="7"/>
  <c r="A42" i="7"/>
  <c r="AB41" i="7"/>
  <c r="AA41" i="7"/>
  <c r="Z41" i="7"/>
  <c r="Y41" i="7"/>
  <c r="AC41" i="7" s="1"/>
  <c r="AD41" i="7" s="1"/>
  <c r="X41" i="7"/>
  <c r="W41" i="7"/>
  <c r="V41" i="7"/>
  <c r="U41" i="7"/>
  <c r="T41" i="7"/>
  <c r="R41" i="7"/>
  <c r="Q41" i="7"/>
  <c r="P41" i="7"/>
  <c r="O41" i="7"/>
  <c r="N41" i="7"/>
  <c r="M41" i="7"/>
  <c r="L41" i="7"/>
  <c r="K41" i="7"/>
  <c r="J41" i="7"/>
  <c r="I41" i="7"/>
  <c r="G41" i="7"/>
  <c r="E41" i="7"/>
  <c r="B41" i="7"/>
  <c r="A41" i="7"/>
  <c r="AB40" i="7"/>
  <c r="AA40" i="7"/>
  <c r="Z40" i="7"/>
  <c r="Y40" i="7"/>
  <c r="X40" i="7"/>
  <c r="W40" i="7"/>
  <c r="AC40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G40" i="7"/>
  <c r="E40" i="7"/>
  <c r="B40" i="7"/>
  <c r="A40" i="7"/>
  <c r="AB39" i="7"/>
  <c r="AA39" i="7"/>
  <c r="Z39" i="7"/>
  <c r="Y39" i="7"/>
  <c r="AC39" i="7" s="1"/>
  <c r="AD39" i="7" s="1"/>
  <c r="X39" i="7"/>
  <c r="W39" i="7"/>
  <c r="V39" i="7"/>
  <c r="U39" i="7"/>
  <c r="T39" i="7"/>
  <c r="R39" i="7"/>
  <c r="Q39" i="7"/>
  <c r="P39" i="7"/>
  <c r="O39" i="7"/>
  <c r="N39" i="7"/>
  <c r="M39" i="7"/>
  <c r="L39" i="7"/>
  <c r="K39" i="7"/>
  <c r="J39" i="7"/>
  <c r="I39" i="7"/>
  <c r="G39" i="7"/>
  <c r="E39" i="7"/>
  <c r="B39" i="7"/>
  <c r="A39" i="7"/>
  <c r="AB38" i="7"/>
  <c r="AA38" i="7"/>
  <c r="Z38" i="7"/>
  <c r="Y38" i="7"/>
  <c r="X38" i="7"/>
  <c r="W38" i="7"/>
  <c r="AC38" i="7" s="1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G38" i="7"/>
  <c r="E38" i="7"/>
  <c r="B38" i="7"/>
  <c r="A38" i="7"/>
  <c r="AB37" i="7"/>
  <c r="AA37" i="7"/>
  <c r="Z37" i="7"/>
  <c r="Y37" i="7"/>
  <c r="AC37" i="7" s="1"/>
  <c r="AD37" i="7" s="1"/>
  <c r="X37" i="7"/>
  <c r="W37" i="7"/>
  <c r="V37" i="7"/>
  <c r="U37" i="7"/>
  <c r="T37" i="7"/>
  <c r="R37" i="7"/>
  <c r="Q37" i="7"/>
  <c r="P37" i="7"/>
  <c r="O37" i="7"/>
  <c r="N37" i="7"/>
  <c r="M37" i="7"/>
  <c r="L37" i="7"/>
  <c r="K37" i="7"/>
  <c r="J37" i="7"/>
  <c r="I37" i="7"/>
  <c r="G37" i="7"/>
  <c r="E37" i="7"/>
  <c r="B37" i="7"/>
  <c r="A37" i="7"/>
  <c r="AB36" i="7"/>
  <c r="AA36" i="7"/>
  <c r="Z36" i="7"/>
  <c r="Y36" i="7"/>
  <c r="X36" i="7"/>
  <c r="W36" i="7"/>
  <c r="AC36" i="7" s="1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G36" i="7"/>
  <c r="E36" i="7"/>
  <c r="B36" i="7"/>
  <c r="A36" i="7"/>
  <c r="AB35" i="7"/>
  <c r="AA35" i="7"/>
  <c r="Z35" i="7"/>
  <c r="Y35" i="7"/>
  <c r="AC35" i="7" s="1"/>
  <c r="AD35" i="7" s="1"/>
  <c r="X35" i="7"/>
  <c r="W35" i="7"/>
  <c r="V35" i="7"/>
  <c r="U35" i="7"/>
  <c r="T35" i="7"/>
  <c r="R35" i="7"/>
  <c r="Q35" i="7"/>
  <c r="P35" i="7"/>
  <c r="O35" i="7"/>
  <c r="N35" i="7"/>
  <c r="M35" i="7"/>
  <c r="L35" i="7"/>
  <c r="K35" i="7"/>
  <c r="J35" i="7"/>
  <c r="I35" i="7"/>
  <c r="G35" i="7"/>
  <c r="E35" i="7"/>
  <c r="B35" i="7"/>
  <c r="A35" i="7"/>
  <c r="AB34" i="7"/>
  <c r="AA34" i="7"/>
  <c r="Z34" i="7"/>
  <c r="Y34" i="7"/>
  <c r="X34" i="7"/>
  <c r="W34" i="7"/>
  <c r="AC34" i="7" s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G34" i="7"/>
  <c r="E34" i="7"/>
  <c r="B34" i="7"/>
  <c r="A34" i="7"/>
  <c r="AB33" i="7"/>
  <c r="AA33" i="7"/>
  <c r="Z33" i="7"/>
  <c r="Y33" i="7"/>
  <c r="AC33" i="7" s="1"/>
  <c r="AD33" i="7" s="1"/>
  <c r="X33" i="7"/>
  <c r="W33" i="7"/>
  <c r="V33" i="7"/>
  <c r="U33" i="7"/>
  <c r="T33" i="7"/>
  <c r="R33" i="7"/>
  <c r="Q33" i="7"/>
  <c r="P33" i="7"/>
  <c r="O33" i="7"/>
  <c r="N33" i="7"/>
  <c r="M33" i="7"/>
  <c r="L33" i="7"/>
  <c r="K33" i="7"/>
  <c r="J33" i="7"/>
  <c r="I33" i="7"/>
  <c r="G33" i="7"/>
  <c r="E33" i="7"/>
  <c r="B33" i="7"/>
  <c r="A33" i="7"/>
  <c r="AB32" i="7"/>
  <c r="AA32" i="7"/>
  <c r="Z32" i="7"/>
  <c r="Y32" i="7"/>
  <c r="X32" i="7"/>
  <c r="W32" i="7"/>
  <c r="AC32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G32" i="7"/>
  <c r="E32" i="7"/>
  <c r="B32" i="7"/>
  <c r="A32" i="7"/>
  <c r="AB31" i="7"/>
  <c r="AA31" i="7"/>
  <c r="Z31" i="7"/>
  <c r="Y31" i="7"/>
  <c r="AC31" i="7" s="1"/>
  <c r="AD31" i="7" s="1"/>
  <c r="X31" i="7"/>
  <c r="W31" i="7"/>
  <c r="V31" i="7"/>
  <c r="U31" i="7"/>
  <c r="T31" i="7"/>
  <c r="R31" i="7"/>
  <c r="Q31" i="7"/>
  <c r="P31" i="7"/>
  <c r="O31" i="7"/>
  <c r="N31" i="7"/>
  <c r="M31" i="7"/>
  <c r="L31" i="7"/>
  <c r="K31" i="7"/>
  <c r="J31" i="7"/>
  <c r="I31" i="7"/>
  <c r="G31" i="7"/>
  <c r="E31" i="7"/>
  <c r="B31" i="7"/>
  <c r="A31" i="7"/>
  <c r="AB30" i="7"/>
  <c r="AA30" i="7"/>
  <c r="Z30" i="7"/>
  <c r="Y30" i="7"/>
  <c r="X30" i="7"/>
  <c r="W30" i="7"/>
  <c r="AC30" i="7" s="1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G30" i="7"/>
  <c r="E30" i="7"/>
  <c r="B30" i="7"/>
  <c r="A30" i="7"/>
  <c r="AB29" i="7"/>
  <c r="AA29" i="7"/>
  <c r="Z29" i="7"/>
  <c r="Y29" i="7"/>
  <c r="AC29" i="7" s="1"/>
  <c r="AD29" i="7" s="1"/>
  <c r="X29" i="7"/>
  <c r="W29" i="7"/>
  <c r="V29" i="7"/>
  <c r="U29" i="7"/>
  <c r="T29" i="7"/>
  <c r="R29" i="7"/>
  <c r="Q29" i="7"/>
  <c r="P29" i="7"/>
  <c r="O29" i="7"/>
  <c r="N29" i="7"/>
  <c r="M29" i="7"/>
  <c r="L29" i="7"/>
  <c r="K29" i="7"/>
  <c r="J29" i="7"/>
  <c r="I29" i="7"/>
  <c r="G29" i="7"/>
  <c r="E29" i="7"/>
  <c r="B29" i="7"/>
  <c r="A29" i="7"/>
  <c r="AB28" i="7"/>
  <c r="AA28" i="7"/>
  <c r="Z28" i="7"/>
  <c r="Y28" i="7"/>
  <c r="X28" i="7"/>
  <c r="W28" i="7"/>
  <c r="AC28" i="7" s="1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G28" i="7"/>
  <c r="E28" i="7"/>
  <c r="B28" i="7"/>
  <c r="A28" i="7"/>
  <c r="AB27" i="7"/>
  <c r="AA27" i="7"/>
  <c r="Z27" i="7"/>
  <c r="Y27" i="7"/>
  <c r="AC27" i="7" s="1"/>
  <c r="AD27" i="7" s="1"/>
  <c r="X27" i="7"/>
  <c r="W27" i="7"/>
  <c r="V27" i="7"/>
  <c r="U27" i="7"/>
  <c r="T27" i="7"/>
  <c r="R27" i="7"/>
  <c r="Q27" i="7"/>
  <c r="P27" i="7"/>
  <c r="O27" i="7"/>
  <c r="N27" i="7"/>
  <c r="M27" i="7"/>
  <c r="L27" i="7"/>
  <c r="K27" i="7"/>
  <c r="J27" i="7"/>
  <c r="I27" i="7"/>
  <c r="G27" i="7"/>
  <c r="E27" i="7"/>
  <c r="B27" i="7"/>
  <c r="A27" i="7"/>
  <c r="AB26" i="7"/>
  <c r="AA26" i="7"/>
  <c r="Z26" i="7"/>
  <c r="Y26" i="7"/>
  <c r="X26" i="7"/>
  <c r="W26" i="7"/>
  <c r="AC26" i="7" s="1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G26" i="7"/>
  <c r="E26" i="7"/>
  <c r="B26" i="7"/>
  <c r="A26" i="7"/>
  <c r="AB25" i="7"/>
  <c r="AA25" i="7"/>
  <c r="Z25" i="7"/>
  <c r="Y25" i="7"/>
  <c r="AC25" i="7" s="1"/>
  <c r="AD25" i="7" s="1"/>
  <c r="X25" i="7"/>
  <c r="W25" i="7"/>
  <c r="V25" i="7"/>
  <c r="U25" i="7"/>
  <c r="T25" i="7"/>
  <c r="R25" i="7"/>
  <c r="Q25" i="7"/>
  <c r="P25" i="7"/>
  <c r="O25" i="7"/>
  <c r="N25" i="7"/>
  <c r="M25" i="7"/>
  <c r="L25" i="7"/>
  <c r="K25" i="7"/>
  <c r="J25" i="7"/>
  <c r="I25" i="7"/>
  <c r="G25" i="7"/>
  <c r="E25" i="7"/>
  <c r="B25" i="7"/>
  <c r="A25" i="7"/>
  <c r="AB24" i="7"/>
  <c r="AA24" i="7"/>
  <c r="Z24" i="7"/>
  <c r="Y24" i="7"/>
  <c r="X24" i="7"/>
  <c r="W24" i="7"/>
  <c r="AC24" i="7" s="1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G24" i="7"/>
  <c r="E24" i="7"/>
  <c r="B24" i="7"/>
  <c r="A24" i="7"/>
  <c r="AB23" i="7"/>
  <c r="AA23" i="7"/>
  <c r="Z23" i="7"/>
  <c r="Y23" i="7"/>
  <c r="AC23" i="7" s="1"/>
  <c r="AD23" i="7" s="1"/>
  <c r="X23" i="7"/>
  <c r="W23" i="7"/>
  <c r="V23" i="7"/>
  <c r="U23" i="7"/>
  <c r="T23" i="7"/>
  <c r="R23" i="7"/>
  <c r="Q23" i="7"/>
  <c r="P23" i="7"/>
  <c r="O23" i="7"/>
  <c r="N23" i="7"/>
  <c r="M23" i="7"/>
  <c r="L23" i="7"/>
  <c r="K23" i="7"/>
  <c r="J23" i="7"/>
  <c r="I23" i="7"/>
  <c r="G23" i="7"/>
  <c r="E23" i="7"/>
  <c r="B23" i="7"/>
  <c r="A23" i="7"/>
  <c r="AB22" i="7"/>
  <c r="AA22" i="7"/>
  <c r="Z22" i="7"/>
  <c r="Y22" i="7"/>
  <c r="X22" i="7"/>
  <c r="W22" i="7"/>
  <c r="AC22" i="7" s="1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E22" i="7"/>
  <c r="B22" i="7"/>
  <c r="A22" i="7"/>
  <c r="AB21" i="7"/>
  <c r="AA21" i="7"/>
  <c r="Z21" i="7"/>
  <c r="Y21" i="7"/>
  <c r="AC21" i="7" s="1"/>
  <c r="AD21" i="7" s="1"/>
  <c r="X21" i="7"/>
  <c r="W21" i="7"/>
  <c r="V21" i="7"/>
  <c r="U21" i="7"/>
  <c r="T21" i="7"/>
  <c r="R21" i="7"/>
  <c r="Q21" i="7"/>
  <c r="P21" i="7"/>
  <c r="O21" i="7"/>
  <c r="N21" i="7"/>
  <c r="M21" i="7"/>
  <c r="L21" i="7"/>
  <c r="K21" i="7"/>
  <c r="J21" i="7"/>
  <c r="I21" i="7"/>
  <c r="G21" i="7"/>
  <c r="E21" i="7"/>
  <c r="B21" i="7"/>
  <c r="A21" i="7"/>
  <c r="AB20" i="7"/>
  <c r="AA20" i="7"/>
  <c r="Z20" i="7"/>
  <c r="Y20" i="7"/>
  <c r="X20" i="7"/>
  <c r="W20" i="7"/>
  <c r="AC20" i="7" s="1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G20" i="7"/>
  <c r="E20" i="7"/>
  <c r="B20" i="7"/>
  <c r="A20" i="7"/>
  <c r="AB19" i="7"/>
  <c r="AA19" i="7"/>
  <c r="Z19" i="7"/>
  <c r="Y19" i="7"/>
  <c r="AC19" i="7" s="1"/>
  <c r="X19" i="7"/>
  <c r="W19" i="7"/>
  <c r="V19" i="7"/>
  <c r="U19" i="7"/>
  <c r="T19" i="7"/>
  <c r="R19" i="7"/>
  <c r="Q19" i="7"/>
  <c r="P19" i="7"/>
  <c r="O19" i="7"/>
  <c r="N19" i="7"/>
  <c r="M19" i="7"/>
  <c r="L19" i="7"/>
  <c r="K19" i="7"/>
  <c r="J19" i="7"/>
  <c r="I19" i="7"/>
  <c r="G19" i="7"/>
  <c r="E19" i="7"/>
  <c r="B19" i="7"/>
  <c r="A19" i="7"/>
  <c r="AB18" i="7"/>
  <c r="AA18" i="7"/>
  <c r="Z18" i="7"/>
  <c r="Y18" i="7"/>
  <c r="X18" i="7"/>
  <c r="W18" i="7"/>
  <c r="AC18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G18" i="7"/>
  <c r="E18" i="7"/>
  <c r="B18" i="7"/>
  <c r="A18" i="7"/>
  <c r="AB17" i="7"/>
  <c r="AA17" i="7"/>
  <c r="Z17" i="7"/>
  <c r="Y17" i="7"/>
  <c r="AC17" i="7" s="1"/>
  <c r="X17" i="7"/>
  <c r="W17" i="7"/>
  <c r="V17" i="7"/>
  <c r="U17" i="7"/>
  <c r="T17" i="7"/>
  <c r="R17" i="7"/>
  <c r="Q17" i="7"/>
  <c r="P17" i="7"/>
  <c r="O17" i="7"/>
  <c r="N17" i="7"/>
  <c r="M17" i="7"/>
  <c r="L17" i="7"/>
  <c r="K17" i="7"/>
  <c r="J17" i="7"/>
  <c r="I17" i="7"/>
  <c r="G17" i="7"/>
  <c r="E17" i="7"/>
  <c r="B17" i="7"/>
  <c r="A17" i="7"/>
  <c r="AB16" i="7"/>
  <c r="AA16" i="7"/>
  <c r="Z16" i="7"/>
  <c r="Y16" i="7"/>
  <c r="X16" i="7"/>
  <c r="W16" i="7"/>
  <c r="AC16" i="7" s="1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G16" i="7"/>
  <c r="E16" i="7"/>
  <c r="B16" i="7"/>
  <c r="A16" i="7"/>
  <c r="AB15" i="7"/>
  <c r="AA15" i="7"/>
  <c r="Z15" i="7"/>
  <c r="Y15" i="7"/>
  <c r="AC15" i="7" s="1"/>
  <c r="X15" i="7"/>
  <c r="W15" i="7"/>
  <c r="V15" i="7"/>
  <c r="U15" i="7"/>
  <c r="T15" i="7"/>
  <c r="R15" i="7"/>
  <c r="Q15" i="7"/>
  <c r="P15" i="7"/>
  <c r="O15" i="7"/>
  <c r="N15" i="7"/>
  <c r="M15" i="7"/>
  <c r="L15" i="7"/>
  <c r="K15" i="7"/>
  <c r="J15" i="7"/>
  <c r="I15" i="7"/>
  <c r="G15" i="7"/>
  <c r="E15" i="7"/>
  <c r="B15" i="7"/>
  <c r="A15" i="7"/>
  <c r="AB14" i="7"/>
  <c r="AA14" i="7"/>
  <c r="Z14" i="7"/>
  <c r="Y14" i="7"/>
  <c r="X14" i="7"/>
  <c r="W14" i="7"/>
  <c r="AC14" i="7" s="1"/>
  <c r="AD14" i="7" s="1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G14" i="7"/>
  <c r="E14" i="7"/>
  <c r="B14" i="7"/>
  <c r="A14" i="7"/>
  <c r="AB13" i="7"/>
  <c r="AA13" i="7"/>
  <c r="Z13" i="7"/>
  <c r="Y13" i="7"/>
  <c r="AC13" i="7" s="1"/>
  <c r="X13" i="7"/>
  <c r="W13" i="7"/>
  <c r="V13" i="7"/>
  <c r="U13" i="7"/>
  <c r="T13" i="7"/>
  <c r="R13" i="7"/>
  <c r="Q13" i="7"/>
  <c r="P13" i="7"/>
  <c r="O13" i="7"/>
  <c r="N13" i="7"/>
  <c r="M13" i="7"/>
  <c r="L13" i="7"/>
  <c r="K13" i="7"/>
  <c r="J13" i="7"/>
  <c r="I13" i="7"/>
  <c r="G13" i="7"/>
  <c r="E13" i="7"/>
  <c r="B13" i="7"/>
  <c r="A13" i="7"/>
  <c r="AB12" i="7"/>
  <c r="AA12" i="7"/>
  <c r="Z12" i="7"/>
  <c r="Y12" i="7"/>
  <c r="X12" i="7"/>
  <c r="W12" i="7"/>
  <c r="AC12" i="7" s="1"/>
  <c r="AD12" i="7" s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G12" i="7"/>
  <c r="E12" i="7"/>
  <c r="B12" i="7"/>
  <c r="A12" i="7"/>
  <c r="AB11" i="7"/>
  <c r="AA11" i="7"/>
  <c r="Z11" i="7"/>
  <c r="Y11" i="7"/>
  <c r="AC11" i="7" s="1"/>
  <c r="X11" i="7"/>
  <c r="W11" i="7"/>
  <c r="V11" i="7"/>
  <c r="U11" i="7"/>
  <c r="T11" i="7"/>
  <c r="R11" i="7"/>
  <c r="Q11" i="7"/>
  <c r="P11" i="7"/>
  <c r="O11" i="7"/>
  <c r="N11" i="7"/>
  <c r="M11" i="7"/>
  <c r="L11" i="7"/>
  <c r="K11" i="7"/>
  <c r="J11" i="7"/>
  <c r="I11" i="7"/>
  <c r="G11" i="7"/>
  <c r="E11" i="7"/>
  <c r="B11" i="7"/>
  <c r="A11" i="7"/>
  <c r="AB10" i="7"/>
  <c r="AA10" i="7"/>
  <c r="Z10" i="7"/>
  <c r="Y10" i="7"/>
  <c r="X10" i="7"/>
  <c r="W10" i="7"/>
  <c r="AC10" i="7" s="1"/>
  <c r="AD10" i="7" s="1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G10" i="7"/>
  <c r="E10" i="7"/>
  <c r="B10" i="7"/>
  <c r="A10" i="7"/>
  <c r="AB9" i="7"/>
  <c r="AA9" i="7"/>
  <c r="Z9" i="7"/>
  <c r="Y9" i="7"/>
  <c r="AC9" i="7" s="1"/>
  <c r="X9" i="7"/>
  <c r="W9" i="7"/>
  <c r="V9" i="7"/>
  <c r="U9" i="7"/>
  <c r="T9" i="7"/>
  <c r="R9" i="7"/>
  <c r="Q9" i="7"/>
  <c r="P9" i="7"/>
  <c r="O9" i="7"/>
  <c r="N9" i="7"/>
  <c r="M9" i="7"/>
  <c r="L9" i="7"/>
  <c r="K9" i="7"/>
  <c r="J9" i="7"/>
  <c r="I9" i="7"/>
  <c r="G9" i="7"/>
  <c r="E9" i="7"/>
  <c r="B9" i="7"/>
  <c r="A9" i="7"/>
  <c r="AB8" i="7"/>
  <c r="AA8" i="7"/>
  <c r="Z8" i="7"/>
  <c r="Y8" i="7"/>
  <c r="X8" i="7"/>
  <c r="W8" i="7"/>
  <c r="AC8" i="7" s="1"/>
  <c r="AD8" i="7" s="1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G8" i="7"/>
  <c r="E8" i="7"/>
  <c r="B8" i="7"/>
  <c r="A8" i="7"/>
  <c r="AB7" i="7"/>
  <c r="AA7" i="7"/>
  <c r="Z7" i="7"/>
  <c r="Y7" i="7"/>
  <c r="AC7" i="7" s="1"/>
  <c r="X7" i="7"/>
  <c r="W7" i="7"/>
  <c r="V7" i="7"/>
  <c r="U7" i="7"/>
  <c r="T7" i="7"/>
  <c r="R7" i="7"/>
  <c r="Q7" i="7"/>
  <c r="P7" i="7"/>
  <c r="O7" i="7"/>
  <c r="N7" i="7"/>
  <c r="M7" i="7"/>
  <c r="L7" i="7"/>
  <c r="K7" i="7"/>
  <c r="J7" i="7"/>
  <c r="I7" i="7"/>
  <c r="G7" i="7"/>
  <c r="E7" i="7"/>
  <c r="B7" i="7"/>
  <c r="A7" i="7"/>
  <c r="AB6" i="7"/>
  <c r="AA6" i="7"/>
  <c r="Z6" i="7"/>
  <c r="Y6" i="7"/>
  <c r="X6" i="7"/>
  <c r="W6" i="7"/>
  <c r="AC6" i="7" s="1"/>
  <c r="AD6" i="7" s="1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G6" i="7"/>
  <c r="E6" i="7"/>
  <c r="B6" i="7"/>
  <c r="A6" i="7"/>
  <c r="AB5" i="7"/>
  <c r="AA5" i="7"/>
  <c r="Z5" i="7"/>
  <c r="Y5" i="7"/>
  <c r="AC5" i="7" s="1"/>
  <c r="X5" i="7"/>
  <c r="W5" i="7"/>
  <c r="V5" i="7"/>
  <c r="U5" i="7"/>
  <c r="T5" i="7"/>
  <c r="R5" i="7"/>
  <c r="Q5" i="7"/>
  <c r="P5" i="7"/>
  <c r="O5" i="7"/>
  <c r="N5" i="7"/>
  <c r="M5" i="7"/>
  <c r="L5" i="7"/>
  <c r="K5" i="7"/>
  <c r="J5" i="7"/>
  <c r="I5" i="7"/>
  <c r="G5" i="7"/>
  <c r="E5" i="7"/>
  <c r="B5" i="7"/>
  <c r="A5" i="7"/>
  <c r="AB4" i="7"/>
  <c r="AA4" i="7"/>
  <c r="Z4" i="7"/>
  <c r="Y4" i="7"/>
  <c r="X4" i="7"/>
  <c r="W4" i="7"/>
  <c r="AC4" i="7" s="1"/>
  <c r="AD4" i="7" s="1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G4" i="7"/>
  <c r="E4" i="7"/>
  <c r="B4" i="7"/>
  <c r="A4" i="7"/>
  <c r="AB3" i="7"/>
  <c r="AA3" i="7"/>
  <c r="Z3" i="7"/>
  <c r="Y3" i="7"/>
  <c r="AC3" i="7" s="1"/>
  <c r="X3" i="7"/>
  <c r="W3" i="7"/>
  <c r="V3" i="7"/>
  <c r="U3" i="7"/>
  <c r="T3" i="7"/>
  <c r="R3" i="7"/>
  <c r="Q3" i="7"/>
  <c r="P3" i="7"/>
  <c r="O3" i="7"/>
  <c r="N3" i="7"/>
  <c r="M3" i="7"/>
  <c r="L3" i="7"/>
  <c r="K3" i="7"/>
  <c r="J3" i="7"/>
  <c r="I3" i="7"/>
  <c r="G3" i="7"/>
  <c r="E3" i="7"/>
  <c r="B3" i="7"/>
  <c r="A3" i="7"/>
  <c r="AB2" i="7"/>
  <c r="AB95" i="7" s="1"/>
  <c r="AA2" i="7"/>
  <c r="AA95" i="7" s="1"/>
  <c r="Z2" i="7"/>
  <c r="Z95" i="7" s="1"/>
  <c r="Y2" i="7"/>
  <c r="Y95" i="7" s="1"/>
  <c r="X2" i="7"/>
  <c r="X95" i="7" s="1"/>
  <c r="W2" i="7"/>
  <c r="V2" i="7"/>
  <c r="U2" i="7"/>
  <c r="T2" i="7"/>
  <c r="T95" i="7" s="1"/>
  <c r="S2" i="7"/>
  <c r="R2" i="7"/>
  <c r="Q2" i="7"/>
  <c r="P2" i="7"/>
  <c r="P95" i="7" s="1"/>
  <c r="P96" i="7" s="1"/>
  <c r="O2" i="7"/>
  <c r="O95" i="7" s="1"/>
  <c r="O96" i="7" s="1"/>
  <c r="N2" i="7"/>
  <c r="N95" i="7" s="1"/>
  <c r="N96" i="7" s="1"/>
  <c r="M2" i="7"/>
  <c r="M95" i="7" s="1"/>
  <c r="M96" i="7" s="1"/>
  <c r="L2" i="7"/>
  <c r="L95" i="7" s="1"/>
  <c r="L96" i="7" s="1"/>
  <c r="K2" i="7"/>
  <c r="J2" i="7"/>
  <c r="I2" i="7"/>
  <c r="G2" i="7"/>
  <c r="E2" i="7"/>
  <c r="B2" i="7"/>
  <c r="A2" i="7"/>
  <c r="AB85" i="6"/>
  <c r="AA85" i="6"/>
  <c r="Z85" i="6"/>
  <c r="Y85" i="6"/>
  <c r="X85" i="6"/>
  <c r="W85" i="6"/>
  <c r="V85" i="6"/>
  <c r="U85" i="6"/>
  <c r="T85" i="6"/>
  <c r="R85" i="6"/>
  <c r="Q85" i="6"/>
  <c r="S85" i="6" s="1"/>
  <c r="P85" i="6"/>
  <c r="O85" i="6"/>
  <c r="N85" i="6"/>
  <c r="M85" i="6"/>
  <c r="L85" i="6"/>
  <c r="K85" i="6"/>
  <c r="J85" i="6"/>
  <c r="I85" i="6"/>
  <c r="G85" i="6"/>
  <c r="E85" i="6"/>
  <c r="B85" i="6"/>
  <c r="A85" i="6"/>
  <c r="AB84" i="6"/>
  <c r="AA84" i="6"/>
  <c r="Z84" i="6"/>
  <c r="Y84" i="6"/>
  <c r="X84" i="6"/>
  <c r="W84" i="6"/>
  <c r="V84" i="6"/>
  <c r="U84" i="6"/>
  <c r="T84" i="6"/>
  <c r="R84" i="6"/>
  <c r="S84" i="6" s="1"/>
  <c r="Q84" i="6"/>
  <c r="P84" i="6"/>
  <c r="O84" i="6"/>
  <c r="N84" i="6"/>
  <c r="M84" i="6"/>
  <c r="L84" i="6"/>
  <c r="K84" i="6"/>
  <c r="J84" i="6"/>
  <c r="I84" i="6"/>
  <c r="G84" i="6"/>
  <c r="E84" i="6"/>
  <c r="B84" i="6"/>
  <c r="A84" i="6"/>
  <c r="AB83" i="6"/>
  <c r="AA83" i="6"/>
  <c r="Z83" i="6"/>
  <c r="Y83" i="6"/>
  <c r="X83" i="6"/>
  <c r="W83" i="6"/>
  <c r="AC83" i="6" s="1"/>
  <c r="V83" i="6"/>
  <c r="U83" i="6"/>
  <c r="T83" i="6"/>
  <c r="R83" i="6"/>
  <c r="Q83" i="6"/>
  <c r="S83" i="6" s="1"/>
  <c r="P83" i="6"/>
  <c r="O83" i="6"/>
  <c r="N83" i="6"/>
  <c r="M83" i="6"/>
  <c r="L83" i="6"/>
  <c r="K83" i="6"/>
  <c r="J83" i="6"/>
  <c r="I83" i="6"/>
  <c r="G83" i="6"/>
  <c r="E83" i="6"/>
  <c r="B83" i="6"/>
  <c r="A83" i="6"/>
  <c r="AB82" i="6"/>
  <c r="AA82" i="6"/>
  <c r="Z82" i="6"/>
  <c r="Y82" i="6"/>
  <c r="X82" i="6"/>
  <c r="W82" i="6"/>
  <c r="AC82" i="6" s="1"/>
  <c r="AD82" i="6" s="1"/>
  <c r="V82" i="6"/>
  <c r="U82" i="6"/>
  <c r="T82" i="6"/>
  <c r="R82" i="6"/>
  <c r="S82" i="6" s="1"/>
  <c r="Q82" i="6"/>
  <c r="P82" i="6"/>
  <c r="O82" i="6"/>
  <c r="N82" i="6"/>
  <c r="M82" i="6"/>
  <c r="L82" i="6"/>
  <c r="K82" i="6"/>
  <c r="J82" i="6"/>
  <c r="I82" i="6"/>
  <c r="G82" i="6"/>
  <c r="E82" i="6"/>
  <c r="B82" i="6"/>
  <c r="A82" i="6"/>
  <c r="AB81" i="6"/>
  <c r="AA81" i="6"/>
  <c r="Z81" i="6"/>
  <c r="Y81" i="6"/>
  <c r="X81" i="6"/>
  <c r="W81" i="6"/>
  <c r="V81" i="6"/>
  <c r="U81" i="6"/>
  <c r="T81" i="6"/>
  <c r="R81" i="6"/>
  <c r="Q81" i="6"/>
  <c r="S81" i="6" s="1"/>
  <c r="P81" i="6"/>
  <c r="O81" i="6"/>
  <c r="N81" i="6"/>
  <c r="M81" i="6"/>
  <c r="L81" i="6"/>
  <c r="K81" i="6"/>
  <c r="J81" i="6"/>
  <c r="I81" i="6"/>
  <c r="G81" i="6"/>
  <c r="E81" i="6"/>
  <c r="B81" i="6"/>
  <c r="A81" i="6"/>
  <c r="AB80" i="6"/>
  <c r="AA80" i="6"/>
  <c r="Z80" i="6"/>
  <c r="Y80" i="6"/>
  <c r="X80" i="6"/>
  <c r="W80" i="6"/>
  <c r="V80" i="6"/>
  <c r="U80" i="6"/>
  <c r="T80" i="6"/>
  <c r="R80" i="6"/>
  <c r="S80" i="6" s="1"/>
  <c r="Q80" i="6"/>
  <c r="P80" i="6"/>
  <c r="O80" i="6"/>
  <c r="N80" i="6"/>
  <c r="M80" i="6"/>
  <c r="L80" i="6"/>
  <c r="K80" i="6"/>
  <c r="J80" i="6"/>
  <c r="I80" i="6"/>
  <c r="G80" i="6"/>
  <c r="E80" i="6"/>
  <c r="B80" i="6"/>
  <c r="A80" i="6"/>
  <c r="AB79" i="6"/>
  <c r="AA79" i="6"/>
  <c r="Z79" i="6"/>
  <c r="Y79" i="6"/>
  <c r="X79" i="6"/>
  <c r="W79" i="6"/>
  <c r="AC79" i="6" s="1"/>
  <c r="V79" i="6"/>
  <c r="U79" i="6"/>
  <c r="T79" i="6"/>
  <c r="S79" i="6"/>
  <c r="R79" i="6"/>
  <c r="Q79" i="6"/>
  <c r="P79" i="6"/>
  <c r="O79" i="6"/>
  <c r="N79" i="6"/>
  <c r="M79" i="6"/>
  <c r="L79" i="6"/>
  <c r="K79" i="6"/>
  <c r="I79" i="6"/>
  <c r="G79" i="6"/>
  <c r="E79" i="6"/>
  <c r="B79" i="6"/>
  <c r="A79" i="6"/>
  <c r="AB78" i="6"/>
  <c r="AA78" i="6"/>
  <c r="Z78" i="6"/>
  <c r="Y78" i="6"/>
  <c r="AC78" i="6" s="1"/>
  <c r="X78" i="6"/>
  <c r="W78" i="6"/>
  <c r="V78" i="6"/>
  <c r="U78" i="6"/>
  <c r="T78" i="6"/>
  <c r="R78" i="6"/>
  <c r="S78" i="6" s="1"/>
  <c r="Q78" i="6"/>
  <c r="P78" i="6"/>
  <c r="O78" i="6"/>
  <c r="N78" i="6"/>
  <c r="M78" i="6"/>
  <c r="L78" i="6"/>
  <c r="K78" i="6"/>
  <c r="I78" i="6"/>
  <c r="G78" i="6"/>
  <c r="E78" i="6"/>
  <c r="B78" i="6"/>
  <c r="A78" i="6"/>
  <c r="AB77" i="6"/>
  <c r="AA77" i="6"/>
  <c r="Z77" i="6"/>
  <c r="Y77" i="6"/>
  <c r="X77" i="6"/>
  <c r="W77" i="6"/>
  <c r="V77" i="6"/>
  <c r="U77" i="6"/>
  <c r="T77" i="6"/>
  <c r="R77" i="6"/>
  <c r="S77" i="6" s="1"/>
  <c r="Q77" i="6"/>
  <c r="P77" i="6"/>
  <c r="O77" i="6"/>
  <c r="N77" i="6"/>
  <c r="M77" i="6"/>
  <c r="L77" i="6"/>
  <c r="K77" i="6"/>
  <c r="I77" i="6"/>
  <c r="G77" i="6"/>
  <c r="E77" i="6"/>
  <c r="B77" i="6"/>
  <c r="A77" i="6"/>
  <c r="AB76" i="6"/>
  <c r="AA76" i="6"/>
  <c r="Z76" i="6"/>
  <c r="Y76" i="6"/>
  <c r="X76" i="6"/>
  <c r="W76" i="6"/>
  <c r="AC76" i="6" s="1"/>
  <c r="AD76" i="6" s="1"/>
  <c r="V76" i="6"/>
  <c r="U76" i="6"/>
  <c r="T76" i="6"/>
  <c r="S76" i="6"/>
  <c r="R76" i="6"/>
  <c r="Q76" i="6"/>
  <c r="P76" i="6"/>
  <c r="O76" i="6"/>
  <c r="N76" i="6"/>
  <c r="M76" i="6"/>
  <c r="L76" i="6"/>
  <c r="K76" i="6"/>
  <c r="I76" i="6"/>
  <c r="G76" i="6"/>
  <c r="E76" i="6"/>
  <c r="B76" i="6"/>
  <c r="A76" i="6"/>
  <c r="AB75" i="6"/>
  <c r="AA75" i="6"/>
  <c r="Z75" i="6"/>
  <c r="Y75" i="6"/>
  <c r="X75" i="6"/>
  <c r="W75" i="6"/>
  <c r="AC75" i="6" s="1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G75" i="6"/>
  <c r="E75" i="6"/>
  <c r="B75" i="6"/>
  <c r="A75" i="6"/>
  <c r="AB74" i="6"/>
  <c r="AA74" i="6"/>
  <c r="Z74" i="6"/>
  <c r="Y74" i="6"/>
  <c r="X74" i="6"/>
  <c r="W74" i="6"/>
  <c r="V74" i="6"/>
  <c r="U74" i="6"/>
  <c r="T74" i="6"/>
  <c r="R74" i="6"/>
  <c r="S74" i="6" s="1"/>
  <c r="Q74" i="6"/>
  <c r="P74" i="6"/>
  <c r="O74" i="6"/>
  <c r="N74" i="6"/>
  <c r="M74" i="6"/>
  <c r="L74" i="6"/>
  <c r="K74" i="6"/>
  <c r="J74" i="6"/>
  <c r="I74" i="6"/>
  <c r="G74" i="6"/>
  <c r="E74" i="6"/>
  <c r="B74" i="6"/>
  <c r="A74" i="6"/>
  <c r="AB73" i="6"/>
  <c r="AA73" i="6"/>
  <c r="Z73" i="6"/>
  <c r="Y73" i="6"/>
  <c r="X73" i="6"/>
  <c r="W73" i="6"/>
  <c r="AC73" i="6" s="1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G73" i="6"/>
  <c r="E73" i="6"/>
  <c r="B73" i="6"/>
  <c r="A73" i="6"/>
  <c r="AB72" i="6"/>
  <c r="AA72" i="6"/>
  <c r="Z72" i="6"/>
  <c r="Y72" i="6"/>
  <c r="X72" i="6"/>
  <c r="W72" i="6"/>
  <c r="V72" i="6"/>
  <c r="U72" i="6"/>
  <c r="T72" i="6"/>
  <c r="R72" i="6"/>
  <c r="S72" i="6" s="1"/>
  <c r="Q72" i="6"/>
  <c r="P72" i="6"/>
  <c r="O72" i="6"/>
  <c r="N72" i="6"/>
  <c r="M72" i="6"/>
  <c r="L72" i="6"/>
  <c r="K72" i="6"/>
  <c r="J72" i="6"/>
  <c r="I72" i="6"/>
  <c r="G72" i="6"/>
  <c r="E72" i="6"/>
  <c r="B72" i="6"/>
  <c r="A72" i="6"/>
  <c r="AB71" i="6"/>
  <c r="AA71" i="6"/>
  <c r="Z71" i="6"/>
  <c r="Y71" i="6"/>
  <c r="X71" i="6"/>
  <c r="W71" i="6"/>
  <c r="AC71" i="6" s="1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G71" i="6"/>
  <c r="E71" i="6"/>
  <c r="B71" i="6"/>
  <c r="A71" i="6"/>
  <c r="AB70" i="6"/>
  <c r="AA70" i="6"/>
  <c r="Z70" i="6"/>
  <c r="Y70" i="6"/>
  <c r="X70" i="6"/>
  <c r="W70" i="6"/>
  <c r="V70" i="6"/>
  <c r="U70" i="6"/>
  <c r="T70" i="6"/>
  <c r="R70" i="6"/>
  <c r="S70" i="6" s="1"/>
  <c r="Q70" i="6"/>
  <c r="P70" i="6"/>
  <c r="O70" i="6"/>
  <c r="N70" i="6"/>
  <c r="M70" i="6"/>
  <c r="L70" i="6"/>
  <c r="K70" i="6"/>
  <c r="J70" i="6"/>
  <c r="I70" i="6"/>
  <c r="G70" i="6"/>
  <c r="E70" i="6"/>
  <c r="B70" i="6"/>
  <c r="A70" i="6"/>
  <c r="AB69" i="6"/>
  <c r="AA69" i="6"/>
  <c r="Z69" i="6"/>
  <c r="Y69" i="6"/>
  <c r="X69" i="6"/>
  <c r="W69" i="6"/>
  <c r="AC69" i="6" s="1"/>
  <c r="V69" i="6"/>
  <c r="U69" i="6"/>
  <c r="T69" i="6"/>
  <c r="R69" i="6"/>
  <c r="Q69" i="6"/>
  <c r="S69" i="6" s="1"/>
  <c r="P69" i="6"/>
  <c r="O69" i="6"/>
  <c r="N69" i="6"/>
  <c r="M69" i="6"/>
  <c r="L69" i="6"/>
  <c r="K69" i="6"/>
  <c r="J69" i="6"/>
  <c r="I69" i="6"/>
  <c r="G69" i="6"/>
  <c r="E69" i="6"/>
  <c r="B69" i="6"/>
  <c r="A69" i="6"/>
  <c r="AB68" i="6"/>
  <c r="AA68" i="6"/>
  <c r="Z68" i="6"/>
  <c r="Y68" i="6"/>
  <c r="X68" i="6"/>
  <c r="W68" i="6"/>
  <c r="V68" i="6"/>
  <c r="U68" i="6"/>
  <c r="T68" i="6"/>
  <c r="R68" i="6"/>
  <c r="S68" i="6" s="1"/>
  <c r="Q68" i="6"/>
  <c r="P68" i="6"/>
  <c r="O68" i="6"/>
  <c r="N68" i="6"/>
  <c r="M68" i="6"/>
  <c r="L68" i="6"/>
  <c r="K68" i="6"/>
  <c r="J68" i="6"/>
  <c r="I68" i="6"/>
  <c r="G68" i="6"/>
  <c r="E68" i="6"/>
  <c r="B68" i="6"/>
  <c r="A68" i="6"/>
  <c r="AB67" i="6"/>
  <c r="AA67" i="6"/>
  <c r="Z67" i="6"/>
  <c r="Y67" i="6"/>
  <c r="X67" i="6"/>
  <c r="AC67" i="6" s="1"/>
  <c r="W67" i="6"/>
  <c r="V67" i="6"/>
  <c r="U67" i="6"/>
  <c r="T67" i="6"/>
  <c r="R67" i="6"/>
  <c r="Q67" i="6"/>
  <c r="S67" i="6" s="1"/>
  <c r="P67" i="6"/>
  <c r="O67" i="6"/>
  <c r="N67" i="6"/>
  <c r="M67" i="6"/>
  <c r="L67" i="6"/>
  <c r="K67" i="6"/>
  <c r="J67" i="6"/>
  <c r="I67" i="6"/>
  <c r="G67" i="6"/>
  <c r="E67" i="6"/>
  <c r="B67" i="6"/>
  <c r="A67" i="6"/>
  <c r="AB66" i="6"/>
  <c r="AA66" i="6"/>
  <c r="Z66" i="6"/>
  <c r="Y66" i="6"/>
  <c r="X66" i="6"/>
  <c r="W66" i="6"/>
  <c r="V66" i="6"/>
  <c r="U66" i="6"/>
  <c r="T66" i="6"/>
  <c r="R66" i="6"/>
  <c r="S66" i="6" s="1"/>
  <c r="Q66" i="6"/>
  <c r="P66" i="6"/>
  <c r="O66" i="6"/>
  <c r="N66" i="6"/>
  <c r="M66" i="6"/>
  <c r="L66" i="6"/>
  <c r="K66" i="6"/>
  <c r="J66" i="6"/>
  <c r="I66" i="6"/>
  <c r="G66" i="6"/>
  <c r="E66" i="6"/>
  <c r="B66" i="6"/>
  <c r="A66" i="6"/>
  <c r="AB65" i="6"/>
  <c r="AA65" i="6"/>
  <c r="Z65" i="6"/>
  <c r="Y65" i="6"/>
  <c r="X65" i="6"/>
  <c r="AC65" i="6" s="1"/>
  <c r="W65" i="6"/>
  <c r="V65" i="6"/>
  <c r="U65" i="6"/>
  <c r="T65" i="6"/>
  <c r="R65" i="6"/>
  <c r="Q65" i="6"/>
  <c r="S65" i="6" s="1"/>
  <c r="P65" i="6"/>
  <c r="O65" i="6"/>
  <c r="N65" i="6"/>
  <c r="M65" i="6"/>
  <c r="L65" i="6"/>
  <c r="K65" i="6"/>
  <c r="J65" i="6"/>
  <c r="I65" i="6"/>
  <c r="G65" i="6"/>
  <c r="E65" i="6"/>
  <c r="B65" i="6"/>
  <c r="A65" i="6"/>
  <c r="AB64" i="6"/>
  <c r="AA64" i="6"/>
  <c r="Z64" i="6"/>
  <c r="Y64" i="6"/>
  <c r="X64" i="6"/>
  <c r="W64" i="6"/>
  <c r="AC64" i="6" s="1"/>
  <c r="AD64" i="6" s="1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G64" i="6"/>
  <c r="E64" i="6"/>
  <c r="B64" i="6"/>
  <c r="A64" i="6"/>
  <c r="AB63" i="6"/>
  <c r="AA63" i="6"/>
  <c r="Z63" i="6"/>
  <c r="Y63" i="6"/>
  <c r="X63" i="6"/>
  <c r="AC63" i="6" s="1"/>
  <c r="W63" i="6"/>
  <c r="V63" i="6"/>
  <c r="U63" i="6"/>
  <c r="T63" i="6"/>
  <c r="R63" i="6"/>
  <c r="Q63" i="6"/>
  <c r="S63" i="6" s="1"/>
  <c r="P63" i="6"/>
  <c r="O63" i="6"/>
  <c r="N63" i="6"/>
  <c r="M63" i="6"/>
  <c r="L63" i="6"/>
  <c r="K63" i="6"/>
  <c r="J63" i="6"/>
  <c r="I63" i="6"/>
  <c r="G63" i="6"/>
  <c r="E63" i="6"/>
  <c r="B63" i="6"/>
  <c r="A63" i="6"/>
  <c r="AB62" i="6"/>
  <c r="AA62" i="6"/>
  <c r="Z62" i="6"/>
  <c r="Y62" i="6"/>
  <c r="X62" i="6"/>
  <c r="W62" i="6"/>
  <c r="V62" i="6"/>
  <c r="U62" i="6"/>
  <c r="T62" i="6"/>
  <c r="R62" i="6"/>
  <c r="S62" i="6" s="1"/>
  <c r="Q62" i="6"/>
  <c r="P62" i="6"/>
  <c r="O62" i="6"/>
  <c r="N62" i="6"/>
  <c r="M62" i="6"/>
  <c r="L62" i="6"/>
  <c r="K62" i="6"/>
  <c r="J62" i="6"/>
  <c r="I62" i="6"/>
  <c r="G62" i="6"/>
  <c r="E62" i="6"/>
  <c r="B62" i="6"/>
  <c r="A62" i="6"/>
  <c r="AB61" i="6"/>
  <c r="AA61" i="6"/>
  <c r="Z61" i="6"/>
  <c r="Y61" i="6"/>
  <c r="AC61" i="6" s="1"/>
  <c r="X61" i="6"/>
  <c r="W61" i="6"/>
  <c r="V61" i="6"/>
  <c r="U61" i="6"/>
  <c r="T61" i="6"/>
  <c r="R61" i="6"/>
  <c r="Q61" i="6"/>
  <c r="S61" i="6" s="1"/>
  <c r="P61" i="6"/>
  <c r="O61" i="6"/>
  <c r="N61" i="6"/>
  <c r="M61" i="6"/>
  <c r="L61" i="6"/>
  <c r="K61" i="6"/>
  <c r="J61" i="6"/>
  <c r="I61" i="6"/>
  <c r="G61" i="6"/>
  <c r="E61" i="6"/>
  <c r="B61" i="6"/>
  <c r="A61" i="6"/>
  <c r="AB60" i="6"/>
  <c r="AA60" i="6"/>
  <c r="Z60" i="6"/>
  <c r="Y60" i="6"/>
  <c r="X60" i="6"/>
  <c r="W60" i="6"/>
  <c r="V60" i="6"/>
  <c r="U60" i="6"/>
  <c r="T60" i="6"/>
  <c r="R60" i="6"/>
  <c r="S60" i="6" s="1"/>
  <c r="Q60" i="6"/>
  <c r="P60" i="6"/>
  <c r="O60" i="6"/>
  <c r="N60" i="6"/>
  <c r="M60" i="6"/>
  <c r="L60" i="6"/>
  <c r="K60" i="6"/>
  <c r="J60" i="6"/>
  <c r="I60" i="6"/>
  <c r="G60" i="6"/>
  <c r="E60" i="6"/>
  <c r="B60" i="6"/>
  <c r="A60" i="6"/>
  <c r="AB59" i="6"/>
  <c r="AA59" i="6"/>
  <c r="Z59" i="6"/>
  <c r="Y59" i="6"/>
  <c r="X59" i="6"/>
  <c r="AC59" i="6" s="1"/>
  <c r="W59" i="6"/>
  <c r="V59" i="6"/>
  <c r="U59" i="6"/>
  <c r="T59" i="6"/>
  <c r="R59" i="6"/>
  <c r="Q59" i="6"/>
  <c r="S59" i="6" s="1"/>
  <c r="P59" i="6"/>
  <c r="O59" i="6"/>
  <c r="N59" i="6"/>
  <c r="M59" i="6"/>
  <c r="L59" i="6"/>
  <c r="K59" i="6"/>
  <c r="J59" i="6"/>
  <c r="I59" i="6"/>
  <c r="G59" i="6"/>
  <c r="E59" i="6"/>
  <c r="B59" i="6"/>
  <c r="A59" i="6"/>
  <c r="AB58" i="6"/>
  <c r="AA58" i="6"/>
  <c r="Z58" i="6"/>
  <c r="Y58" i="6"/>
  <c r="X58" i="6"/>
  <c r="W58" i="6"/>
  <c r="V58" i="6"/>
  <c r="U58" i="6"/>
  <c r="T58" i="6"/>
  <c r="R58" i="6"/>
  <c r="S58" i="6" s="1"/>
  <c r="Q58" i="6"/>
  <c r="P58" i="6"/>
  <c r="O58" i="6"/>
  <c r="N58" i="6"/>
  <c r="M58" i="6"/>
  <c r="L58" i="6"/>
  <c r="K58" i="6"/>
  <c r="J58" i="6"/>
  <c r="I58" i="6"/>
  <c r="G58" i="6"/>
  <c r="E58" i="6"/>
  <c r="B58" i="6"/>
  <c r="A58" i="6"/>
  <c r="AB57" i="6"/>
  <c r="AA57" i="6"/>
  <c r="Z57" i="6"/>
  <c r="Y57" i="6"/>
  <c r="X57" i="6"/>
  <c r="AC57" i="6" s="1"/>
  <c r="W57" i="6"/>
  <c r="V57" i="6"/>
  <c r="U57" i="6"/>
  <c r="T57" i="6"/>
  <c r="R57" i="6"/>
  <c r="Q57" i="6"/>
  <c r="S57" i="6" s="1"/>
  <c r="P57" i="6"/>
  <c r="O57" i="6"/>
  <c r="N57" i="6"/>
  <c r="M57" i="6"/>
  <c r="L57" i="6"/>
  <c r="K57" i="6"/>
  <c r="J57" i="6"/>
  <c r="I57" i="6"/>
  <c r="G57" i="6"/>
  <c r="E57" i="6"/>
  <c r="B57" i="6"/>
  <c r="A57" i="6"/>
  <c r="AB56" i="6"/>
  <c r="AA56" i="6"/>
  <c r="Z56" i="6"/>
  <c r="Y56" i="6"/>
  <c r="X56" i="6"/>
  <c r="W56" i="6"/>
  <c r="AC56" i="6" s="1"/>
  <c r="AD56" i="6" s="1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G56" i="6"/>
  <c r="E56" i="6"/>
  <c r="B56" i="6"/>
  <c r="A56" i="6"/>
  <c r="AB55" i="6"/>
  <c r="AA55" i="6"/>
  <c r="Z55" i="6"/>
  <c r="Y55" i="6"/>
  <c r="X55" i="6"/>
  <c r="AC55" i="6" s="1"/>
  <c r="W55" i="6"/>
  <c r="V55" i="6"/>
  <c r="U55" i="6"/>
  <c r="T55" i="6"/>
  <c r="R55" i="6"/>
  <c r="Q55" i="6"/>
  <c r="S55" i="6" s="1"/>
  <c r="P55" i="6"/>
  <c r="O55" i="6"/>
  <c r="N55" i="6"/>
  <c r="M55" i="6"/>
  <c r="L55" i="6"/>
  <c r="K55" i="6"/>
  <c r="J55" i="6"/>
  <c r="I55" i="6"/>
  <c r="G55" i="6"/>
  <c r="E55" i="6"/>
  <c r="B55" i="6"/>
  <c r="A55" i="6"/>
  <c r="AB54" i="6"/>
  <c r="AA54" i="6"/>
  <c r="Z54" i="6"/>
  <c r="Y54" i="6"/>
  <c r="X54" i="6"/>
  <c r="W54" i="6"/>
  <c r="V54" i="6"/>
  <c r="U54" i="6"/>
  <c r="T54" i="6"/>
  <c r="R54" i="6"/>
  <c r="S54" i="6" s="1"/>
  <c r="Q54" i="6"/>
  <c r="P54" i="6"/>
  <c r="O54" i="6"/>
  <c r="N54" i="6"/>
  <c r="M54" i="6"/>
  <c r="L54" i="6"/>
  <c r="K54" i="6"/>
  <c r="J54" i="6"/>
  <c r="I54" i="6"/>
  <c r="G54" i="6"/>
  <c r="E54" i="6"/>
  <c r="B54" i="6"/>
  <c r="A54" i="6"/>
  <c r="AB53" i="6"/>
  <c r="AA53" i="6"/>
  <c r="Z53" i="6"/>
  <c r="Y53" i="6"/>
  <c r="AC53" i="6" s="1"/>
  <c r="X53" i="6"/>
  <c r="W53" i="6"/>
  <c r="V53" i="6"/>
  <c r="U53" i="6"/>
  <c r="T53" i="6"/>
  <c r="R53" i="6"/>
  <c r="Q53" i="6"/>
  <c r="S53" i="6" s="1"/>
  <c r="P53" i="6"/>
  <c r="O53" i="6"/>
  <c r="N53" i="6"/>
  <c r="M53" i="6"/>
  <c r="L53" i="6"/>
  <c r="K53" i="6"/>
  <c r="J53" i="6"/>
  <c r="I53" i="6"/>
  <c r="G53" i="6"/>
  <c r="E53" i="6"/>
  <c r="B53" i="6"/>
  <c r="A53" i="6"/>
  <c r="AB52" i="6"/>
  <c r="AA52" i="6"/>
  <c r="Z52" i="6"/>
  <c r="Y52" i="6"/>
  <c r="X52" i="6"/>
  <c r="W52" i="6"/>
  <c r="V52" i="6"/>
  <c r="U52" i="6"/>
  <c r="T52" i="6"/>
  <c r="R52" i="6"/>
  <c r="S52" i="6" s="1"/>
  <c r="Q52" i="6"/>
  <c r="P52" i="6"/>
  <c r="O52" i="6"/>
  <c r="N52" i="6"/>
  <c r="M52" i="6"/>
  <c r="L52" i="6"/>
  <c r="K52" i="6"/>
  <c r="J52" i="6"/>
  <c r="I52" i="6"/>
  <c r="G52" i="6"/>
  <c r="E52" i="6"/>
  <c r="B52" i="6"/>
  <c r="A52" i="6"/>
  <c r="AB51" i="6"/>
  <c r="AA51" i="6"/>
  <c r="Z51" i="6"/>
  <c r="Y51" i="6"/>
  <c r="X51" i="6"/>
  <c r="AC51" i="6" s="1"/>
  <c r="W51" i="6"/>
  <c r="V51" i="6"/>
  <c r="U51" i="6"/>
  <c r="T51" i="6"/>
  <c r="R51" i="6"/>
  <c r="Q51" i="6"/>
  <c r="S51" i="6" s="1"/>
  <c r="P51" i="6"/>
  <c r="O51" i="6"/>
  <c r="N51" i="6"/>
  <c r="M51" i="6"/>
  <c r="L51" i="6"/>
  <c r="K51" i="6"/>
  <c r="J51" i="6"/>
  <c r="I51" i="6"/>
  <c r="G51" i="6"/>
  <c r="E51" i="6"/>
  <c r="B51" i="6"/>
  <c r="A51" i="6"/>
  <c r="AB50" i="6"/>
  <c r="AA50" i="6"/>
  <c r="Z50" i="6"/>
  <c r="Y50" i="6"/>
  <c r="X50" i="6"/>
  <c r="W50" i="6"/>
  <c r="V50" i="6"/>
  <c r="U50" i="6"/>
  <c r="T50" i="6"/>
  <c r="R50" i="6"/>
  <c r="S50" i="6" s="1"/>
  <c r="Q50" i="6"/>
  <c r="P50" i="6"/>
  <c r="O50" i="6"/>
  <c r="N50" i="6"/>
  <c r="M50" i="6"/>
  <c r="L50" i="6"/>
  <c r="K50" i="6"/>
  <c r="J50" i="6"/>
  <c r="I50" i="6"/>
  <c r="G50" i="6"/>
  <c r="E50" i="6"/>
  <c r="B50" i="6"/>
  <c r="A50" i="6"/>
  <c r="AB49" i="6"/>
  <c r="AA49" i="6"/>
  <c r="Z49" i="6"/>
  <c r="Y49" i="6"/>
  <c r="X49" i="6"/>
  <c r="AC49" i="6" s="1"/>
  <c r="W49" i="6"/>
  <c r="V49" i="6"/>
  <c r="U49" i="6"/>
  <c r="T49" i="6"/>
  <c r="R49" i="6"/>
  <c r="Q49" i="6"/>
  <c r="S49" i="6" s="1"/>
  <c r="P49" i="6"/>
  <c r="O49" i="6"/>
  <c r="N49" i="6"/>
  <c r="M49" i="6"/>
  <c r="L49" i="6"/>
  <c r="K49" i="6"/>
  <c r="J49" i="6"/>
  <c r="I49" i="6"/>
  <c r="G49" i="6"/>
  <c r="E49" i="6"/>
  <c r="B49" i="6"/>
  <c r="A49" i="6"/>
  <c r="AB48" i="6"/>
  <c r="AA48" i="6"/>
  <c r="Z48" i="6"/>
  <c r="Y48" i="6"/>
  <c r="X48" i="6"/>
  <c r="W48" i="6"/>
  <c r="AC48" i="6" s="1"/>
  <c r="AD48" i="6" s="1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G48" i="6"/>
  <c r="E48" i="6"/>
  <c r="B48" i="6"/>
  <c r="A48" i="6"/>
  <c r="AB47" i="6"/>
  <c r="AA47" i="6"/>
  <c r="Z47" i="6"/>
  <c r="Y47" i="6"/>
  <c r="X47" i="6"/>
  <c r="AC47" i="6" s="1"/>
  <c r="W47" i="6"/>
  <c r="V47" i="6"/>
  <c r="U47" i="6"/>
  <c r="T47" i="6"/>
  <c r="R47" i="6"/>
  <c r="Q47" i="6"/>
  <c r="S47" i="6" s="1"/>
  <c r="P47" i="6"/>
  <c r="O47" i="6"/>
  <c r="N47" i="6"/>
  <c r="M47" i="6"/>
  <c r="L47" i="6"/>
  <c r="K47" i="6"/>
  <c r="J47" i="6"/>
  <c r="I47" i="6"/>
  <c r="G47" i="6"/>
  <c r="E47" i="6"/>
  <c r="B47" i="6"/>
  <c r="A47" i="6"/>
  <c r="AB46" i="6"/>
  <c r="AA46" i="6"/>
  <c r="Z46" i="6"/>
  <c r="Y46" i="6"/>
  <c r="X46" i="6"/>
  <c r="W46" i="6"/>
  <c r="V46" i="6"/>
  <c r="U46" i="6"/>
  <c r="T46" i="6"/>
  <c r="R46" i="6"/>
  <c r="S46" i="6" s="1"/>
  <c r="Q46" i="6"/>
  <c r="P46" i="6"/>
  <c r="O46" i="6"/>
  <c r="N46" i="6"/>
  <c r="M46" i="6"/>
  <c r="L46" i="6"/>
  <c r="K46" i="6"/>
  <c r="J46" i="6"/>
  <c r="I46" i="6"/>
  <c r="G46" i="6"/>
  <c r="E46" i="6"/>
  <c r="B46" i="6"/>
  <c r="A46" i="6"/>
  <c r="AB45" i="6"/>
  <c r="AA45" i="6"/>
  <c r="Z45" i="6"/>
  <c r="Y45" i="6"/>
  <c r="AC45" i="6" s="1"/>
  <c r="X45" i="6"/>
  <c r="W45" i="6"/>
  <c r="V45" i="6"/>
  <c r="U45" i="6"/>
  <c r="T45" i="6"/>
  <c r="R45" i="6"/>
  <c r="Q45" i="6"/>
  <c r="S45" i="6" s="1"/>
  <c r="P45" i="6"/>
  <c r="O45" i="6"/>
  <c r="N45" i="6"/>
  <c r="M45" i="6"/>
  <c r="L45" i="6"/>
  <c r="K45" i="6"/>
  <c r="J45" i="6"/>
  <c r="I45" i="6"/>
  <c r="G45" i="6"/>
  <c r="E45" i="6"/>
  <c r="B45" i="6"/>
  <c r="A45" i="6"/>
  <c r="AB44" i="6"/>
  <c r="AA44" i="6"/>
  <c r="Z44" i="6"/>
  <c r="Y44" i="6"/>
  <c r="X44" i="6"/>
  <c r="W44" i="6"/>
  <c r="V44" i="6"/>
  <c r="U44" i="6"/>
  <c r="T44" i="6"/>
  <c r="R44" i="6"/>
  <c r="S44" i="6" s="1"/>
  <c r="Q44" i="6"/>
  <c r="P44" i="6"/>
  <c r="O44" i="6"/>
  <c r="N44" i="6"/>
  <c r="M44" i="6"/>
  <c r="L44" i="6"/>
  <c r="K44" i="6"/>
  <c r="J44" i="6"/>
  <c r="I44" i="6"/>
  <c r="G44" i="6"/>
  <c r="E44" i="6"/>
  <c r="B44" i="6"/>
  <c r="A44" i="6"/>
  <c r="AB43" i="6"/>
  <c r="AA43" i="6"/>
  <c r="Z43" i="6"/>
  <c r="Y43" i="6"/>
  <c r="X43" i="6"/>
  <c r="W43" i="6"/>
  <c r="AC43" i="6" s="1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G43" i="6"/>
  <c r="E43" i="6"/>
  <c r="B43" i="6"/>
  <c r="A43" i="6"/>
  <c r="AB42" i="6"/>
  <c r="AA42" i="6"/>
  <c r="Z42" i="6"/>
  <c r="Y42" i="6"/>
  <c r="AC42" i="6" s="1"/>
  <c r="AD42" i="6" s="1"/>
  <c r="X42" i="6"/>
  <c r="W42" i="6"/>
  <c r="V42" i="6"/>
  <c r="U42" i="6"/>
  <c r="T42" i="6"/>
  <c r="R42" i="6"/>
  <c r="S42" i="6" s="1"/>
  <c r="Q42" i="6"/>
  <c r="P42" i="6"/>
  <c r="O42" i="6"/>
  <c r="N42" i="6"/>
  <c r="M42" i="6"/>
  <c r="L42" i="6"/>
  <c r="K42" i="6"/>
  <c r="J42" i="6"/>
  <c r="I42" i="6"/>
  <c r="G42" i="6"/>
  <c r="E42" i="6"/>
  <c r="B42" i="6"/>
  <c r="A42" i="6"/>
  <c r="AB41" i="6"/>
  <c r="AA41" i="6"/>
  <c r="Z41" i="6"/>
  <c r="Y41" i="6"/>
  <c r="AC41" i="6" s="1"/>
  <c r="X41" i="6"/>
  <c r="W41" i="6"/>
  <c r="V41" i="6"/>
  <c r="U41" i="6"/>
  <c r="T41" i="6"/>
  <c r="R41" i="6"/>
  <c r="S41" i="6" s="1"/>
  <c r="Q41" i="6"/>
  <c r="P41" i="6"/>
  <c r="O41" i="6"/>
  <c r="N41" i="6"/>
  <c r="M41" i="6"/>
  <c r="L41" i="6"/>
  <c r="K41" i="6"/>
  <c r="J41" i="6"/>
  <c r="I41" i="6"/>
  <c r="G41" i="6"/>
  <c r="E41" i="6"/>
  <c r="B41" i="6"/>
  <c r="A41" i="6"/>
  <c r="AB40" i="6"/>
  <c r="AA40" i="6"/>
  <c r="Z40" i="6"/>
  <c r="Y40" i="6"/>
  <c r="X40" i="6"/>
  <c r="W40" i="6"/>
  <c r="AC40" i="6" s="1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G40" i="6"/>
  <c r="E40" i="6"/>
  <c r="B40" i="6"/>
  <c r="A40" i="6"/>
  <c r="AB39" i="6"/>
  <c r="AA39" i="6"/>
  <c r="Z39" i="6"/>
  <c r="Y39" i="6"/>
  <c r="AC39" i="6" s="1"/>
  <c r="AD39" i="6" s="1"/>
  <c r="X39" i="6"/>
  <c r="W39" i="6"/>
  <c r="V39" i="6"/>
  <c r="U39" i="6"/>
  <c r="T39" i="6"/>
  <c r="R39" i="6"/>
  <c r="S39" i="6" s="1"/>
  <c r="Q39" i="6"/>
  <c r="P39" i="6"/>
  <c r="O39" i="6"/>
  <c r="N39" i="6"/>
  <c r="M39" i="6"/>
  <c r="L39" i="6"/>
  <c r="K39" i="6"/>
  <c r="J39" i="6"/>
  <c r="I39" i="6"/>
  <c r="G39" i="6"/>
  <c r="E39" i="6"/>
  <c r="B39" i="6"/>
  <c r="A39" i="6"/>
  <c r="AB38" i="6"/>
  <c r="AD38" i="6" s="1"/>
  <c r="AA38" i="6"/>
  <c r="Z38" i="6"/>
  <c r="Y38" i="6"/>
  <c r="X38" i="6"/>
  <c r="W38" i="6"/>
  <c r="AC38" i="6" s="1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G38" i="6"/>
  <c r="E38" i="6"/>
  <c r="B38" i="6"/>
  <c r="A38" i="6"/>
  <c r="AB37" i="6"/>
  <c r="AA37" i="6"/>
  <c r="Z37" i="6"/>
  <c r="Y37" i="6"/>
  <c r="AC37" i="6" s="1"/>
  <c r="AD37" i="6" s="1"/>
  <c r="X37" i="6"/>
  <c r="W37" i="6"/>
  <c r="V37" i="6"/>
  <c r="U37" i="6"/>
  <c r="T37" i="6"/>
  <c r="R37" i="6"/>
  <c r="S37" i="6" s="1"/>
  <c r="Q37" i="6"/>
  <c r="P37" i="6"/>
  <c r="O37" i="6"/>
  <c r="N37" i="6"/>
  <c r="M37" i="6"/>
  <c r="L37" i="6"/>
  <c r="K37" i="6"/>
  <c r="J37" i="6"/>
  <c r="I37" i="6"/>
  <c r="G37" i="6"/>
  <c r="E37" i="6"/>
  <c r="B37" i="6"/>
  <c r="A37" i="6"/>
  <c r="AB36" i="6"/>
  <c r="AA36" i="6"/>
  <c r="Z36" i="6"/>
  <c r="Y36" i="6"/>
  <c r="X36" i="6"/>
  <c r="W36" i="6"/>
  <c r="AC36" i="6" s="1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G36" i="6"/>
  <c r="E36" i="6"/>
  <c r="B36" i="6"/>
  <c r="A36" i="6"/>
  <c r="AB35" i="6"/>
  <c r="AA35" i="6"/>
  <c r="Z35" i="6"/>
  <c r="Y35" i="6"/>
  <c r="AC35" i="6" s="1"/>
  <c r="AD35" i="6" s="1"/>
  <c r="X35" i="6"/>
  <c r="W35" i="6"/>
  <c r="V35" i="6"/>
  <c r="U35" i="6"/>
  <c r="T35" i="6"/>
  <c r="R35" i="6"/>
  <c r="S35" i="6" s="1"/>
  <c r="Q35" i="6"/>
  <c r="P35" i="6"/>
  <c r="O35" i="6"/>
  <c r="N35" i="6"/>
  <c r="M35" i="6"/>
  <c r="L35" i="6"/>
  <c r="K35" i="6"/>
  <c r="J35" i="6"/>
  <c r="I35" i="6"/>
  <c r="G35" i="6"/>
  <c r="E35" i="6"/>
  <c r="B35" i="6"/>
  <c r="A35" i="6"/>
  <c r="AB34" i="6"/>
  <c r="AD34" i="6" s="1"/>
  <c r="AA34" i="6"/>
  <c r="Z34" i="6"/>
  <c r="Y34" i="6"/>
  <c r="X34" i="6"/>
  <c r="W34" i="6"/>
  <c r="AC34" i="6" s="1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G34" i="6"/>
  <c r="E34" i="6"/>
  <c r="B34" i="6"/>
  <c r="A34" i="6"/>
  <c r="AB33" i="6"/>
  <c r="AA33" i="6"/>
  <c r="Z33" i="6"/>
  <c r="Y33" i="6"/>
  <c r="AC33" i="6" s="1"/>
  <c r="AD33" i="6" s="1"/>
  <c r="X33" i="6"/>
  <c r="W33" i="6"/>
  <c r="V33" i="6"/>
  <c r="U33" i="6"/>
  <c r="T33" i="6"/>
  <c r="R33" i="6"/>
  <c r="S33" i="6" s="1"/>
  <c r="Q33" i="6"/>
  <c r="P33" i="6"/>
  <c r="O33" i="6"/>
  <c r="N33" i="6"/>
  <c r="M33" i="6"/>
  <c r="L33" i="6"/>
  <c r="K33" i="6"/>
  <c r="J33" i="6"/>
  <c r="I33" i="6"/>
  <c r="G33" i="6"/>
  <c r="E33" i="6"/>
  <c r="B33" i="6"/>
  <c r="A33" i="6"/>
  <c r="AB32" i="6"/>
  <c r="AA32" i="6"/>
  <c r="Z32" i="6"/>
  <c r="Y32" i="6"/>
  <c r="X32" i="6"/>
  <c r="W32" i="6"/>
  <c r="AC32" i="6" s="1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G32" i="6"/>
  <c r="E32" i="6"/>
  <c r="B32" i="6"/>
  <c r="A32" i="6"/>
  <c r="AB31" i="6"/>
  <c r="AA31" i="6"/>
  <c r="Z31" i="6"/>
  <c r="Y31" i="6"/>
  <c r="AC31" i="6" s="1"/>
  <c r="AD31" i="6" s="1"/>
  <c r="X31" i="6"/>
  <c r="W31" i="6"/>
  <c r="V31" i="6"/>
  <c r="U31" i="6"/>
  <c r="T31" i="6"/>
  <c r="R31" i="6"/>
  <c r="S31" i="6" s="1"/>
  <c r="Q31" i="6"/>
  <c r="P31" i="6"/>
  <c r="O31" i="6"/>
  <c r="N31" i="6"/>
  <c r="M31" i="6"/>
  <c r="L31" i="6"/>
  <c r="K31" i="6"/>
  <c r="J31" i="6"/>
  <c r="I31" i="6"/>
  <c r="G31" i="6"/>
  <c r="E31" i="6"/>
  <c r="B31" i="6"/>
  <c r="A31" i="6"/>
  <c r="AB30" i="6"/>
  <c r="AD30" i="6" s="1"/>
  <c r="AA30" i="6"/>
  <c r="Z30" i="6"/>
  <c r="Y30" i="6"/>
  <c r="X30" i="6"/>
  <c r="W30" i="6"/>
  <c r="AC30" i="6" s="1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G30" i="6"/>
  <c r="E30" i="6"/>
  <c r="B30" i="6"/>
  <c r="A30" i="6"/>
  <c r="AB29" i="6"/>
  <c r="AA29" i="6"/>
  <c r="Z29" i="6"/>
  <c r="Y29" i="6"/>
  <c r="AC29" i="6" s="1"/>
  <c r="AD29" i="6" s="1"/>
  <c r="X29" i="6"/>
  <c r="W29" i="6"/>
  <c r="V29" i="6"/>
  <c r="U29" i="6"/>
  <c r="T29" i="6"/>
  <c r="R29" i="6"/>
  <c r="S29" i="6" s="1"/>
  <c r="Q29" i="6"/>
  <c r="P29" i="6"/>
  <c r="O29" i="6"/>
  <c r="N29" i="6"/>
  <c r="M29" i="6"/>
  <c r="L29" i="6"/>
  <c r="K29" i="6"/>
  <c r="J29" i="6"/>
  <c r="I29" i="6"/>
  <c r="G29" i="6"/>
  <c r="E29" i="6"/>
  <c r="B29" i="6"/>
  <c r="A29" i="6"/>
  <c r="AB28" i="6"/>
  <c r="AA28" i="6"/>
  <c r="Z28" i="6"/>
  <c r="Y28" i="6"/>
  <c r="X28" i="6"/>
  <c r="W28" i="6"/>
  <c r="AC28" i="6" s="1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G28" i="6"/>
  <c r="E28" i="6"/>
  <c r="B28" i="6"/>
  <c r="A28" i="6"/>
  <c r="AB27" i="6"/>
  <c r="AA27" i="6"/>
  <c r="Z27" i="6"/>
  <c r="Y27" i="6"/>
  <c r="AC27" i="6" s="1"/>
  <c r="AD27" i="6" s="1"/>
  <c r="X27" i="6"/>
  <c r="W27" i="6"/>
  <c r="V27" i="6"/>
  <c r="U27" i="6"/>
  <c r="T27" i="6"/>
  <c r="R27" i="6"/>
  <c r="S27" i="6" s="1"/>
  <c r="Q27" i="6"/>
  <c r="P27" i="6"/>
  <c r="O27" i="6"/>
  <c r="N27" i="6"/>
  <c r="M27" i="6"/>
  <c r="L27" i="6"/>
  <c r="K27" i="6"/>
  <c r="J27" i="6"/>
  <c r="I27" i="6"/>
  <c r="G27" i="6"/>
  <c r="E27" i="6"/>
  <c r="B27" i="6"/>
  <c r="A27" i="6"/>
  <c r="AB26" i="6"/>
  <c r="AD26" i="6" s="1"/>
  <c r="AA26" i="6"/>
  <c r="Z26" i="6"/>
  <c r="Y26" i="6"/>
  <c r="X26" i="6"/>
  <c r="W26" i="6"/>
  <c r="AC26" i="6" s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G26" i="6"/>
  <c r="E26" i="6"/>
  <c r="B26" i="6"/>
  <c r="A26" i="6"/>
  <c r="AB25" i="6"/>
  <c r="AA25" i="6"/>
  <c r="Z25" i="6"/>
  <c r="Y25" i="6"/>
  <c r="AC25" i="6" s="1"/>
  <c r="AD25" i="6" s="1"/>
  <c r="X25" i="6"/>
  <c r="W25" i="6"/>
  <c r="V25" i="6"/>
  <c r="U25" i="6"/>
  <c r="T25" i="6"/>
  <c r="R25" i="6"/>
  <c r="S25" i="6" s="1"/>
  <c r="Q25" i="6"/>
  <c r="P25" i="6"/>
  <c r="O25" i="6"/>
  <c r="N25" i="6"/>
  <c r="M25" i="6"/>
  <c r="L25" i="6"/>
  <c r="K25" i="6"/>
  <c r="J25" i="6"/>
  <c r="I25" i="6"/>
  <c r="G25" i="6"/>
  <c r="E25" i="6"/>
  <c r="B25" i="6"/>
  <c r="A25" i="6"/>
  <c r="AB24" i="6"/>
  <c r="AA24" i="6"/>
  <c r="Z24" i="6"/>
  <c r="Y24" i="6"/>
  <c r="X24" i="6"/>
  <c r="W24" i="6"/>
  <c r="AC24" i="6" s="1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G24" i="6"/>
  <c r="E24" i="6"/>
  <c r="B24" i="6"/>
  <c r="A24" i="6"/>
  <c r="AB23" i="6"/>
  <c r="AA23" i="6"/>
  <c r="Z23" i="6"/>
  <c r="Y23" i="6"/>
  <c r="AC23" i="6" s="1"/>
  <c r="AD23" i="6" s="1"/>
  <c r="X23" i="6"/>
  <c r="W23" i="6"/>
  <c r="V23" i="6"/>
  <c r="U23" i="6"/>
  <c r="T23" i="6"/>
  <c r="R23" i="6"/>
  <c r="S23" i="6" s="1"/>
  <c r="Q23" i="6"/>
  <c r="P23" i="6"/>
  <c r="O23" i="6"/>
  <c r="N23" i="6"/>
  <c r="M23" i="6"/>
  <c r="L23" i="6"/>
  <c r="K23" i="6"/>
  <c r="J23" i="6"/>
  <c r="I23" i="6"/>
  <c r="G23" i="6"/>
  <c r="E23" i="6"/>
  <c r="B23" i="6"/>
  <c r="A23" i="6"/>
  <c r="AB22" i="6"/>
  <c r="AD22" i="6" s="1"/>
  <c r="AA22" i="6"/>
  <c r="Z22" i="6"/>
  <c r="Y22" i="6"/>
  <c r="X22" i="6"/>
  <c r="W22" i="6"/>
  <c r="AC22" i="6" s="1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G22" i="6"/>
  <c r="E22" i="6"/>
  <c r="B22" i="6"/>
  <c r="A22" i="6"/>
  <c r="AB21" i="6"/>
  <c r="AA21" i="6"/>
  <c r="Z21" i="6"/>
  <c r="Y21" i="6"/>
  <c r="AC21" i="6" s="1"/>
  <c r="AD21" i="6" s="1"/>
  <c r="X21" i="6"/>
  <c r="W21" i="6"/>
  <c r="V21" i="6"/>
  <c r="U21" i="6"/>
  <c r="T21" i="6"/>
  <c r="R21" i="6"/>
  <c r="S21" i="6" s="1"/>
  <c r="Q21" i="6"/>
  <c r="P21" i="6"/>
  <c r="O21" i="6"/>
  <c r="N21" i="6"/>
  <c r="M21" i="6"/>
  <c r="L21" i="6"/>
  <c r="K21" i="6"/>
  <c r="J21" i="6"/>
  <c r="I21" i="6"/>
  <c r="G21" i="6"/>
  <c r="E21" i="6"/>
  <c r="B21" i="6"/>
  <c r="A21" i="6"/>
  <c r="AB20" i="6"/>
  <c r="AA20" i="6"/>
  <c r="Z20" i="6"/>
  <c r="Y20" i="6"/>
  <c r="X20" i="6"/>
  <c r="W20" i="6"/>
  <c r="AC20" i="6" s="1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G20" i="6"/>
  <c r="E20" i="6"/>
  <c r="B20" i="6"/>
  <c r="A20" i="6"/>
  <c r="AB19" i="6"/>
  <c r="AA19" i="6"/>
  <c r="Z19" i="6"/>
  <c r="Y19" i="6"/>
  <c r="AC19" i="6" s="1"/>
  <c r="AD19" i="6" s="1"/>
  <c r="X19" i="6"/>
  <c r="W19" i="6"/>
  <c r="V19" i="6"/>
  <c r="U19" i="6"/>
  <c r="T19" i="6"/>
  <c r="R19" i="6"/>
  <c r="S19" i="6" s="1"/>
  <c r="Q19" i="6"/>
  <c r="P19" i="6"/>
  <c r="O19" i="6"/>
  <c r="N19" i="6"/>
  <c r="M19" i="6"/>
  <c r="L19" i="6"/>
  <c r="K19" i="6"/>
  <c r="J19" i="6"/>
  <c r="I19" i="6"/>
  <c r="G19" i="6"/>
  <c r="E19" i="6"/>
  <c r="B19" i="6"/>
  <c r="A19" i="6"/>
  <c r="AB18" i="6"/>
  <c r="AD18" i="6" s="1"/>
  <c r="AA18" i="6"/>
  <c r="Z18" i="6"/>
  <c r="Y18" i="6"/>
  <c r="X18" i="6"/>
  <c r="W18" i="6"/>
  <c r="AC18" i="6" s="1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G18" i="6"/>
  <c r="E18" i="6"/>
  <c r="B18" i="6"/>
  <c r="A18" i="6"/>
  <c r="AB17" i="6"/>
  <c r="AA17" i="6"/>
  <c r="Z17" i="6"/>
  <c r="Y17" i="6"/>
  <c r="AC17" i="6" s="1"/>
  <c r="AD17" i="6" s="1"/>
  <c r="X17" i="6"/>
  <c r="W17" i="6"/>
  <c r="V17" i="6"/>
  <c r="U17" i="6"/>
  <c r="T17" i="6"/>
  <c r="R17" i="6"/>
  <c r="S17" i="6" s="1"/>
  <c r="Q17" i="6"/>
  <c r="P17" i="6"/>
  <c r="O17" i="6"/>
  <c r="N17" i="6"/>
  <c r="M17" i="6"/>
  <c r="L17" i="6"/>
  <c r="K17" i="6"/>
  <c r="J17" i="6"/>
  <c r="I17" i="6"/>
  <c r="G17" i="6"/>
  <c r="E17" i="6"/>
  <c r="B17" i="6"/>
  <c r="A17" i="6"/>
  <c r="AB16" i="6"/>
  <c r="AA16" i="6"/>
  <c r="Z16" i="6"/>
  <c r="Y16" i="6"/>
  <c r="X16" i="6"/>
  <c r="W16" i="6"/>
  <c r="AC16" i="6" s="1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G16" i="6"/>
  <c r="E16" i="6"/>
  <c r="B16" i="6"/>
  <c r="A16" i="6"/>
  <c r="AB15" i="6"/>
  <c r="AA15" i="6"/>
  <c r="Z15" i="6"/>
  <c r="Y15" i="6"/>
  <c r="AC15" i="6" s="1"/>
  <c r="AD15" i="6" s="1"/>
  <c r="X15" i="6"/>
  <c r="W15" i="6"/>
  <c r="V15" i="6"/>
  <c r="U15" i="6"/>
  <c r="T15" i="6"/>
  <c r="R15" i="6"/>
  <c r="S15" i="6" s="1"/>
  <c r="Q15" i="6"/>
  <c r="P15" i="6"/>
  <c r="O15" i="6"/>
  <c r="N15" i="6"/>
  <c r="M15" i="6"/>
  <c r="L15" i="6"/>
  <c r="K15" i="6"/>
  <c r="J15" i="6"/>
  <c r="I15" i="6"/>
  <c r="G15" i="6"/>
  <c r="E15" i="6"/>
  <c r="B15" i="6"/>
  <c r="A15" i="6"/>
  <c r="AB14" i="6"/>
  <c r="AD14" i="6" s="1"/>
  <c r="AA14" i="6"/>
  <c r="Z14" i="6"/>
  <c r="Y14" i="6"/>
  <c r="X14" i="6"/>
  <c r="W14" i="6"/>
  <c r="AC14" i="6" s="1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G14" i="6"/>
  <c r="E14" i="6"/>
  <c r="B14" i="6"/>
  <c r="A14" i="6"/>
  <c r="AB13" i="6"/>
  <c r="AA13" i="6"/>
  <c r="Z13" i="6"/>
  <c r="Y13" i="6"/>
  <c r="AC13" i="6" s="1"/>
  <c r="AD13" i="6" s="1"/>
  <c r="X13" i="6"/>
  <c r="W13" i="6"/>
  <c r="V13" i="6"/>
  <c r="U13" i="6"/>
  <c r="T13" i="6"/>
  <c r="R13" i="6"/>
  <c r="S13" i="6" s="1"/>
  <c r="Q13" i="6"/>
  <c r="P13" i="6"/>
  <c r="O13" i="6"/>
  <c r="N13" i="6"/>
  <c r="M13" i="6"/>
  <c r="L13" i="6"/>
  <c r="K13" i="6"/>
  <c r="J13" i="6"/>
  <c r="I13" i="6"/>
  <c r="G13" i="6"/>
  <c r="E13" i="6"/>
  <c r="B13" i="6"/>
  <c r="A13" i="6"/>
  <c r="AB12" i="6"/>
  <c r="AA12" i="6"/>
  <c r="Z12" i="6"/>
  <c r="Y12" i="6"/>
  <c r="X12" i="6"/>
  <c r="W12" i="6"/>
  <c r="AC12" i="6" s="1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G12" i="6"/>
  <c r="E12" i="6"/>
  <c r="B12" i="6"/>
  <c r="A12" i="6"/>
  <c r="AB11" i="6"/>
  <c r="AA11" i="6"/>
  <c r="Z11" i="6"/>
  <c r="Y11" i="6"/>
  <c r="AC11" i="6" s="1"/>
  <c r="AD11" i="6" s="1"/>
  <c r="X11" i="6"/>
  <c r="W11" i="6"/>
  <c r="V11" i="6"/>
  <c r="U11" i="6"/>
  <c r="T11" i="6"/>
  <c r="R11" i="6"/>
  <c r="S11" i="6" s="1"/>
  <c r="Q11" i="6"/>
  <c r="P11" i="6"/>
  <c r="O11" i="6"/>
  <c r="N11" i="6"/>
  <c r="M11" i="6"/>
  <c r="L11" i="6"/>
  <c r="K11" i="6"/>
  <c r="J11" i="6"/>
  <c r="I11" i="6"/>
  <c r="G11" i="6"/>
  <c r="E11" i="6"/>
  <c r="B11" i="6"/>
  <c r="A11" i="6"/>
  <c r="AB10" i="6"/>
  <c r="AD10" i="6" s="1"/>
  <c r="AA10" i="6"/>
  <c r="Z10" i="6"/>
  <c r="Y10" i="6"/>
  <c r="X10" i="6"/>
  <c r="W10" i="6"/>
  <c r="AC10" i="6" s="1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G10" i="6"/>
  <c r="E10" i="6"/>
  <c r="B10" i="6"/>
  <c r="A10" i="6"/>
  <c r="AB9" i="6"/>
  <c r="AA9" i="6"/>
  <c r="Z9" i="6"/>
  <c r="Y9" i="6"/>
  <c r="AC9" i="6" s="1"/>
  <c r="AD9" i="6" s="1"/>
  <c r="X9" i="6"/>
  <c r="W9" i="6"/>
  <c r="V9" i="6"/>
  <c r="U9" i="6"/>
  <c r="T9" i="6"/>
  <c r="R9" i="6"/>
  <c r="S9" i="6" s="1"/>
  <c r="Q9" i="6"/>
  <c r="P9" i="6"/>
  <c r="O9" i="6"/>
  <c r="N9" i="6"/>
  <c r="M9" i="6"/>
  <c r="L9" i="6"/>
  <c r="K9" i="6"/>
  <c r="J9" i="6"/>
  <c r="I9" i="6"/>
  <c r="G9" i="6"/>
  <c r="E9" i="6"/>
  <c r="B9" i="6"/>
  <c r="A9" i="6"/>
  <c r="AB8" i="6"/>
  <c r="AA8" i="6"/>
  <c r="Z8" i="6"/>
  <c r="Y8" i="6"/>
  <c r="X8" i="6"/>
  <c r="W8" i="6"/>
  <c r="AC8" i="6" s="1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G8" i="6"/>
  <c r="E8" i="6"/>
  <c r="B8" i="6"/>
  <c r="A8" i="6"/>
  <c r="AB7" i="6"/>
  <c r="AA7" i="6"/>
  <c r="Z7" i="6"/>
  <c r="Y7" i="6"/>
  <c r="AC7" i="6" s="1"/>
  <c r="AD7" i="6" s="1"/>
  <c r="X7" i="6"/>
  <c r="W7" i="6"/>
  <c r="V7" i="6"/>
  <c r="U7" i="6"/>
  <c r="T7" i="6"/>
  <c r="R7" i="6"/>
  <c r="S7" i="6" s="1"/>
  <c r="Q7" i="6"/>
  <c r="P7" i="6"/>
  <c r="O7" i="6"/>
  <c r="N7" i="6"/>
  <c r="M7" i="6"/>
  <c r="L7" i="6"/>
  <c r="K7" i="6"/>
  <c r="J7" i="6"/>
  <c r="I7" i="6"/>
  <c r="G7" i="6"/>
  <c r="E7" i="6"/>
  <c r="B7" i="6"/>
  <c r="A7" i="6"/>
  <c r="AB6" i="6"/>
  <c r="AD6" i="6" s="1"/>
  <c r="AA6" i="6"/>
  <c r="Z6" i="6"/>
  <c r="Y6" i="6"/>
  <c r="X6" i="6"/>
  <c r="W6" i="6"/>
  <c r="AC6" i="6" s="1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G6" i="6"/>
  <c r="E6" i="6"/>
  <c r="B6" i="6"/>
  <c r="A6" i="6"/>
  <c r="AB5" i="6"/>
  <c r="AA5" i="6"/>
  <c r="Z5" i="6"/>
  <c r="Y5" i="6"/>
  <c r="AC5" i="6" s="1"/>
  <c r="AD5" i="6" s="1"/>
  <c r="X5" i="6"/>
  <c r="W5" i="6"/>
  <c r="V5" i="6"/>
  <c r="U5" i="6"/>
  <c r="T5" i="6"/>
  <c r="R5" i="6"/>
  <c r="S5" i="6" s="1"/>
  <c r="Q5" i="6"/>
  <c r="P5" i="6"/>
  <c r="O5" i="6"/>
  <c r="N5" i="6"/>
  <c r="M5" i="6"/>
  <c r="L5" i="6"/>
  <c r="K5" i="6"/>
  <c r="J5" i="6"/>
  <c r="I5" i="6"/>
  <c r="G5" i="6"/>
  <c r="E5" i="6"/>
  <c r="B5" i="6"/>
  <c r="A5" i="6"/>
  <c r="AB4" i="6"/>
  <c r="AA4" i="6"/>
  <c r="Z4" i="6"/>
  <c r="Y4" i="6"/>
  <c r="X4" i="6"/>
  <c r="W4" i="6"/>
  <c r="AC4" i="6" s="1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G4" i="6"/>
  <c r="E4" i="6"/>
  <c r="B4" i="6"/>
  <c r="A4" i="6"/>
  <c r="AB3" i="6"/>
  <c r="AA3" i="6"/>
  <c r="Z3" i="6"/>
  <c r="Y3" i="6"/>
  <c r="AC3" i="6" s="1"/>
  <c r="AD3" i="6" s="1"/>
  <c r="X3" i="6"/>
  <c r="W3" i="6"/>
  <c r="V3" i="6"/>
  <c r="U3" i="6"/>
  <c r="T3" i="6"/>
  <c r="R3" i="6"/>
  <c r="S3" i="6" s="1"/>
  <c r="Q3" i="6"/>
  <c r="P3" i="6"/>
  <c r="O3" i="6"/>
  <c r="N3" i="6"/>
  <c r="N95" i="6" s="1"/>
  <c r="N96" i="6" s="1"/>
  <c r="M3" i="6"/>
  <c r="M95" i="6" s="1"/>
  <c r="M96" i="6" s="1"/>
  <c r="L3" i="6"/>
  <c r="K3" i="6"/>
  <c r="J3" i="6"/>
  <c r="I3" i="6"/>
  <c r="G3" i="6"/>
  <c r="E3" i="6"/>
  <c r="B3" i="6"/>
  <c r="A3" i="6"/>
  <c r="AB2" i="6"/>
  <c r="AB95" i="6" s="1"/>
  <c r="AA2" i="6"/>
  <c r="AA95" i="6" s="1"/>
  <c r="Z2" i="6"/>
  <c r="Z95" i="6" s="1"/>
  <c r="Y2" i="6"/>
  <c r="X2" i="6"/>
  <c r="X95" i="6" s="1"/>
  <c r="W2" i="6"/>
  <c r="W95" i="6" s="1"/>
  <c r="V2" i="6"/>
  <c r="U2" i="6"/>
  <c r="T2" i="6"/>
  <c r="T95" i="6" s="1"/>
  <c r="S2" i="6"/>
  <c r="R2" i="6"/>
  <c r="Q2" i="6"/>
  <c r="P2" i="6"/>
  <c r="O2" i="6"/>
  <c r="N2" i="6"/>
  <c r="M2" i="6"/>
  <c r="L2" i="6"/>
  <c r="K2" i="6"/>
  <c r="J2" i="6"/>
  <c r="I2" i="6"/>
  <c r="G2" i="6"/>
  <c r="E2" i="6"/>
  <c r="B2" i="6"/>
  <c r="A2" i="6"/>
  <c r="AB85" i="5"/>
  <c r="AD85" i="5" s="1"/>
  <c r="AA85" i="5"/>
  <c r="Z85" i="5"/>
  <c r="Y85" i="5"/>
  <c r="AC85" i="5" s="1"/>
  <c r="X85" i="5"/>
  <c r="W85" i="5"/>
  <c r="V85" i="5"/>
  <c r="U85" i="5"/>
  <c r="T85" i="5"/>
  <c r="R85" i="5"/>
  <c r="Q85" i="5"/>
  <c r="S85" i="5" s="1"/>
  <c r="P85" i="5"/>
  <c r="O85" i="5"/>
  <c r="N85" i="5"/>
  <c r="M85" i="5"/>
  <c r="L85" i="5"/>
  <c r="K85" i="5"/>
  <c r="J85" i="5"/>
  <c r="I85" i="5"/>
  <c r="G85" i="5"/>
  <c r="E85" i="5"/>
  <c r="B85" i="5"/>
  <c r="A85" i="5"/>
  <c r="AB84" i="5"/>
  <c r="AA84" i="5"/>
  <c r="Z84" i="5"/>
  <c r="Y84" i="5"/>
  <c r="X84" i="5"/>
  <c r="W84" i="5"/>
  <c r="AC84" i="5" s="1"/>
  <c r="AD84" i="5" s="1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G84" i="5"/>
  <c r="E84" i="5"/>
  <c r="B84" i="5"/>
  <c r="A84" i="5"/>
  <c r="AB83" i="5"/>
  <c r="AA83" i="5"/>
  <c r="Z83" i="5"/>
  <c r="Y83" i="5"/>
  <c r="AC83" i="5" s="1"/>
  <c r="X83" i="5"/>
  <c r="W83" i="5"/>
  <c r="V83" i="5"/>
  <c r="U83" i="5"/>
  <c r="T83" i="5"/>
  <c r="R83" i="5"/>
  <c r="S83" i="5" s="1"/>
  <c r="Q83" i="5"/>
  <c r="P83" i="5"/>
  <c r="O83" i="5"/>
  <c r="N83" i="5"/>
  <c r="M83" i="5"/>
  <c r="L83" i="5"/>
  <c r="K83" i="5"/>
  <c r="J83" i="5"/>
  <c r="I83" i="5"/>
  <c r="G83" i="5"/>
  <c r="E83" i="5"/>
  <c r="B83" i="5"/>
  <c r="A83" i="5"/>
  <c r="AB82" i="5"/>
  <c r="AA82" i="5"/>
  <c r="Z82" i="5"/>
  <c r="Y82" i="5"/>
  <c r="X82" i="5"/>
  <c r="W82" i="5"/>
  <c r="AC82" i="5" s="1"/>
  <c r="AD82" i="5" s="1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G82" i="5"/>
  <c r="E82" i="5"/>
  <c r="B82" i="5"/>
  <c r="A82" i="5"/>
  <c r="AB81" i="5"/>
  <c r="AA81" i="5"/>
  <c r="Z81" i="5"/>
  <c r="Y81" i="5"/>
  <c r="X81" i="5"/>
  <c r="AC81" i="5" s="1"/>
  <c r="W81" i="5"/>
  <c r="V81" i="5"/>
  <c r="U81" i="5"/>
  <c r="T81" i="5"/>
  <c r="R81" i="5"/>
  <c r="S81" i="5" s="1"/>
  <c r="Q81" i="5"/>
  <c r="P81" i="5"/>
  <c r="O81" i="5"/>
  <c r="N81" i="5"/>
  <c r="M81" i="5"/>
  <c r="L81" i="5"/>
  <c r="K81" i="5"/>
  <c r="J81" i="5"/>
  <c r="I81" i="5"/>
  <c r="G81" i="5"/>
  <c r="E81" i="5"/>
  <c r="B81" i="5"/>
  <c r="A81" i="5"/>
  <c r="AB80" i="5"/>
  <c r="AA80" i="5"/>
  <c r="Z80" i="5"/>
  <c r="Y80" i="5"/>
  <c r="X80" i="5"/>
  <c r="W80" i="5"/>
  <c r="AC80" i="5" s="1"/>
  <c r="AD80" i="5" s="1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G80" i="5"/>
  <c r="E80" i="5"/>
  <c r="B80" i="5"/>
  <c r="A80" i="5"/>
  <c r="AB79" i="5"/>
  <c r="AA79" i="5"/>
  <c r="Z79" i="5"/>
  <c r="Y79" i="5"/>
  <c r="X79" i="5"/>
  <c r="AC79" i="5" s="1"/>
  <c r="W79" i="5"/>
  <c r="V79" i="5"/>
  <c r="U79" i="5"/>
  <c r="T79" i="5"/>
  <c r="R79" i="5"/>
  <c r="S79" i="5" s="1"/>
  <c r="Q79" i="5"/>
  <c r="P79" i="5"/>
  <c r="O79" i="5"/>
  <c r="N79" i="5"/>
  <c r="M79" i="5"/>
  <c r="L79" i="5"/>
  <c r="K79" i="5"/>
  <c r="I79" i="5"/>
  <c r="G79" i="5"/>
  <c r="E79" i="5"/>
  <c r="B79" i="5"/>
  <c r="A79" i="5"/>
  <c r="AB78" i="5"/>
  <c r="AA78" i="5"/>
  <c r="Z78" i="5"/>
  <c r="Y78" i="5"/>
  <c r="AC78" i="5" s="1"/>
  <c r="AD78" i="5" s="1"/>
  <c r="X78" i="5"/>
  <c r="W78" i="5"/>
  <c r="V78" i="5"/>
  <c r="U78" i="5"/>
  <c r="T78" i="5"/>
  <c r="R78" i="5"/>
  <c r="S78" i="5" s="1"/>
  <c r="Q78" i="5"/>
  <c r="P78" i="5"/>
  <c r="O78" i="5"/>
  <c r="N78" i="5"/>
  <c r="M78" i="5"/>
  <c r="L78" i="5"/>
  <c r="K78" i="5"/>
  <c r="I78" i="5"/>
  <c r="G78" i="5"/>
  <c r="E78" i="5"/>
  <c r="B78" i="5"/>
  <c r="A78" i="5"/>
  <c r="AB77" i="5"/>
  <c r="AA77" i="5"/>
  <c r="Z77" i="5"/>
  <c r="Y77" i="5"/>
  <c r="X77" i="5"/>
  <c r="W77" i="5"/>
  <c r="AC77" i="5" s="1"/>
  <c r="AD77" i="5" s="1"/>
  <c r="V77" i="5"/>
  <c r="U77" i="5"/>
  <c r="T77" i="5"/>
  <c r="R77" i="5"/>
  <c r="S77" i="5" s="1"/>
  <c r="Q77" i="5"/>
  <c r="P77" i="5"/>
  <c r="O77" i="5"/>
  <c r="N77" i="5"/>
  <c r="M77" i="5"/>
  <c r="L77" i="5"/>
  <c r="K77" i="5"/>
  <c r="I77" i="5"/>
  <c r="G77" i="5"/>
  <c r="E77" i="5"/>
  <c r="B77" i="5"/>
  <c r="A77" i="5"/>
  <c r="AB76" i="5"/>
  <c r="AA76" i="5"/>
  <c r="Z76" i="5"/>
  <c r="Y76" i="5"/>
  <c r="X76" i="5"/>
  <c r="W76" i="5"/>
  <c r="AC76" i="5" s="1"/>
  <c r="V76" i="5"/>
  <c r="U76" i="5"/>
  <c r="T76" i="5"/>
  <c r="S76" i="5"/>
  <c r="R76" i="5"/>
  <c r="Q76" i="5"/>
  <c r="P76" i="5"/>
  <c r="O76" i="5"/>
  <c r="N76" i="5"/>
  <c r="M76" i="5"/>
  <c r="L76" i="5"/>
  <c r="K76" i="5"/>
  <c r="I76" i="5"/>
  <c r="G76" i="5"/>
  <c r="E76" i="5"/>
  <c r="B76" i="5"/>
  <c r="A76" i="5"/>
  <c r="AB75" i="5"/>
  <c r="AA75" i="5"/>
  <c r="Z75" i="5"/>
  <c r="Y75" i="5"/>
  <c r="X75" i="5"/>
  <c r="AC75" i="5" s="1"/>
  <c r="W75" i="5"/>
  <c r="V75" i="5"/>
  <c r="U75" i="5"/>
  <c r="T75" i="5"/>
  <c r="R75" i="5"/>
  <c r="S75" i="5" s="1"/>
  <c r="Q75" i="5"/>
  <c r="P75" i="5"/>
  <c r="O75" i="5"/>
  <c r="N75" i="5"/>
  <c r="M75" i="5"/>
  <c r="L75" i="5"/>
  <c r="K75" i="5"/>
  <c r="J75" i="5"/>
  <c r="I75" i="5"/>
  <c r="G75" i="5"/>
  <c r="E75" i="5"/>
  <c r="B75" i="5"/>
  <c r="A75" i="5"/>
  <c r="AB74" i="5"/>
  <c r="AA74" i="5"/>
  <c r="Z74" i="5"/>
  <c r="Y74" i="5"/>
  <c r="X74" i="5"/>
  <c r="W74" i="5"/>
  <c r="AC74" i="5" s="1"/>
  <c r="AD74" i="5" s="1"/>
  <c r="V74" i="5"/>
  <c r="U74" i="5"/>
  <c r="T74" i="5"/>
  <c r="R74" i="5"/>
  <c r="S74" i="5" s="1"/>
  <c r="Q74" i="5"/>
  <c r="P74" i="5"/>
  <c r="O74" i="5"/>
  <c r="N74" i="5"/>
  <c r="M74" i="5"/>
  <c r="L74" i="5"/>
  <c r="K74" i="5"/>
  <c r="J74" i="5"/>
  <c r="I74" i="5"/>
  <c r="G74" i="5"/>
  <c r="E74" i="5"/>
  <c r="B74" i="5"/>
  <c r="A74" i="5"/>
  <c r="AB73" i="5"/>
  <c r="AA73" i="5"/>
  <c r="Z73" i="5"/>
  <c r="Y73" i="5"/>
  <c r="X73" i="5"/>
  <c r="AC73" i="5" s="1"/>
  <c r="W73" i="5"/>
  <c r="V73" i="5"/>
  <c r="U73" i="5"/>
  <c r="T73" i="5"/>
  <c r="R73" i="5"/>
  <c r="S73" i="5" s="1"/>
  <c r="Q73" i="5"/>
  <c r="P73" i="5"/>
  <c r="O73" i="5"/>
  <c r="N73" i="5"/>
  <c r="M73" i="5"/>
  <c r="L73" i="5"/>
  <c r="K73" i="5"/>
  <c r="J73" i="5"/>
  <c r="I73" i="5"/>
  <c r="G73" i="5"/>
  <c r="E73" i="5"/>
  <c r="B73" i="5"/>
  <c r="A73" i="5"/>
  <c r="AB72" i="5"/>
  <c r="AA72" i="5"/>
  <c r="Z72" i="5"/>
  <c r="Y72" i="5"/>
  <c r="X72" i="5"/>
  <c r="W72" i="5"/>
  <c r="AC72" i="5" s="1"/>
  <c r="AD72" i="5" s="1"/>
  <c r="V72" i="5"/>
  <c r="U72" i="5"/>
  <c r="T72" i="5"/>
  <c r="R72" i="5"/>
  <c r="S72" i="5" s="1"/>
  <c r="Q72" i="5"/>
  <c r="P72" i="5"/>
  <c r="O72" i="5"/>
  <c r="N72" i="5"/>
  <c r="M72" i="5"/>
  <c r="L72" i="5"/>
  <c r="K72" i="5"/>
  <c r="J72" i="5"/>
  <c r="I72" i="5"/>
  <c r="G72" i="5"/>
  <c r="E72" i="5"/>
  <c r="B72" i="5"/>
  <c r="A72" i="5"/>
  <c r="AB71" i="5"/>
  <c r="AA71" i="5"/>
  <c r="Z71" i="5"/>
  <c r="Y71" i="5"/>
  <c r="X71" i="5"/>
  <c r="AC71" i="5" s="1"/>
  <c r="W71" i="5"/>
  <c r="V71" i="5"/>
  <c r="U71" i="5"/>
  <c r="T71" i="5"/>
  <c r="R71" i="5"/>
  <c r="S71" i="5" s="1"/>
  <c r="Q71" i="5"/>
  <c r="P71" i="5"/>
  <c r="O71" i="5"/>
  <c r="N71" i="5"/>
  <c r="M71" i="5"/>
  <c r="L71" i="5"/>
  <c r="K71" i="5"/>
  <c r="J71" i="5"/>
  <c r="I71" i="5"/>
  <c r="G71" i="5"/>
  <c r="E71" i="5"/>
  <c r="B71" i="5"/>
  <c r="A71" i="5"/>
  <c r="AB70" i="5"/>
  <c r="AA70" i="5"/>
  <c r="Z70" i="5"/>
  <c r="Y70" i="5"/>
  <c r="X70" i="5"/>
  <c r="W70" i="5"/>
  <c r="AC70" i="5" s="1"/>
  <c r="AD70" i="5" s="1"/>
  <c r="V70" i="5"/>
  <c r="U70" i="5"/>
  <c r="T70" i="5"/>
  <c r="R70" i="5"/>
  <c r="S70" i="5" s="1"/>
  <c r="Q70" i="5"/>
  <c r="P70" i="5"/>
  <c r="O70" i="5"/>
  <c r="N70" i="5"/>
  <c r="M70" i="5"/>
  <c r="L70" i="5"/>
  <c r="K70" i="5"/>
  <c r="J70" i="5"/>
  <c r="I70" i="5"/>
  <c r="G70" i="5"/>
  <c r="E70" i="5"/>
  <c r="B70" i="5"/>
  <c r="A70" i="5"/>
  <c r="AB69" i="5"/>
  <c r="AA69" i="5"/>
  <c r="Z69" i="5"/>
  <c r="Y69" i="5"/>
  <c r="X69" i="5"/>
  <c r="AC69" i="5" s="1"/>
  <c r="W69" i="5"/>
  <c r="V69" i="5"/>
  <c r="U69" i="5"/>
  <c r="T69" i="5"/>
  <c r="R69" i="5"/>
  <c r="S69" i="5" s="1"/>
  <c r="Q69" i="5"/>
  <c r="P69" i="5"/>
  <c r="O69" i="5"/>
  <c r="N69" i="5"/>
  <c r="M69" i="5"/>
  <c r="L69" i="5"/>
  <c r="K69" i="5"/>
  <c r="J69" i="5"/>
  <c r="I69" i="5"/>
  <c r="G69" i="5"/>
  <c r="E69" i="5"/>
  <c r="B69" i="5"/>
  <c r="A69" i="5"/>
  <c r="AB68" i="5"/>
  <c r="AA68" i="5"/>
  <c r="Z68" i="5"/>
  <c r="Y68" i="5"/>
  <c r="X68" i="5"/>
  <c r="W68" i="5"/>
  <c r="AC68" i="5" s="1"/>
  <c r="AD68" i="5" s="1"/>
  <c r="V68" i="5"/>
  <c r="U68" i="5"/>
  <c r="T68" i="5"/>
  <c r="R68" i="5"/>
  <c r="S68" i="5" s="1"/>
  <c r="Q68" i="5"/>
  <c r="P68" i="5"/>
  <c r="O68" i="5"/>
  <c r="N68" i="5"/>
  <c r="M68" i="5"/>
  <c r="L68" i="5"/>
  <c r="K68" i="5"/>
  <c r="J68" i="5"/>
  <c r="I68" i="5"/>
  <c r="G68" i="5"/>
  <c r="E68" i="5"/>
  <c r="B68" i="5"/>
  <c r="A68" i="5"/>
  <c r="AB67" i="5"/>
  <c r="AA67" i="5"/>
  <c r="Z67" i="5"/>
  <c r="Y67" i="5"/>
  <c r="X67" i="5"/>
  <c r="AC67" i="5" s="1"/>
  <c r="W67" i="5"/>
  <c r="V67" i="5"/>
  <c r="U67" i="5"/>
  <c r="T67" i="5"/>
  <c r="R67" i="5"/>
  <c r="S67" i="5" s="1"/>
  <c r="Q67" i="5"/>
  <c r="P67" i="5"/>
  <c r="O67" i="5"/>
  <c r="N67" i="5"/>
  <c r="M67" i="5"/>
  <c r="L67" i="5"/>
  <c r="K67" i="5"/>
  <c r="J67" i="5"/>
  <c r="I67" i="5"/>
  <c r="G67" i="5"/>
  <c r="E67" i="5"/>
  <c r="B67" i="5"/>
  <c r="A67" i="5"/>
  <c r="AB66" i="5"/>
  <c r="AA66" i="5"/>
  <c r="Z66" i="5"/>
  <c r="Y66" i="5"/>
  <c r="X66" i="5"/>
  <c r="W66" i="5"/>
  <c r="AC66" i="5" s="1"/>
  <c r="AD66" i="5" s="1"/>
  <c r="V66" i="5"/>
  <c r="U66" i="5"/>
  <c r="T66" i="5"/>
  <c r="R66" i="5"/>
  <c r="S66" i="5" s="1"/>
  <c r="Q66" i="5"/>
  <c r="P66" i="5"/>
  <c r="O66" i="5"/>
  <c r="N66" i="5"/>
  <c r="M66" i="5"/>
  <c r="L66" i="5"/>
  <c r="K66" i="5"/>
  <c r="J66" i="5"/>
  <c r="I66" i="5"/>
  <c r="G66" i="5"/>
  <c r="E66" i="5"/>
  <c r="B66" i="5"/>
  <c r="A66" i="5"/>
  <c r="AB65" i="5"/>
  <c r="AA65" i="5"/>
  <c r="Z65" i="5"/>
  <c r="Y65" i="5"/>
  <c r="X65" i="5"/>
  <c r="AC65" i="5" s="1"/>
  <c r="W65" i="5"/>
  <c r="V65" i="5"/>
  <c r="U65" i="5"/>
  <c r="T65" i="5"/>
  <c r="R65" i="5"/>
  <c r="S65" i="5" s="1"/>
  <c r="Q65" i="5"/>
  <c r="P65" i="5"/>
  <c r="O65" i="5"/>
  <c r="N65" i="5"/>
  <c r="M65" i="5"/>
  <c r="L65" i="5"/>
  <c r="K65" i="5"/>
  <c r="J65" i="5"/>
  <c r="I65" i="5"/>
  <c r="G65" i="5"/>
  <c r="E65" i="5"/>
  <c r="B65" i="5"/>
  <c r="A65" i="5"/>
  <c r="AB64" i="5"/>
  <c r="AA64" i="5"/>
  <c r="Z64" i="5"/>
  <c r="Y64" i="5"/>
  <c r="X64" i="5"/>
  <c r="W64" i="5"/>
  <c r="AC64" i="5" s="1"/>
  <c r="AD64" i="5" s="1"/>
  <c r="V64" i="5"/>
  <c r="U64" i="5"/>
  <c r="T64" i="5"/>
  <c r="R64" i="5"/>
  <c r="S64" i="5" s="1"/>
  <c r="Q64" i="5"/>
  <c r="P64" i="5"/>
  <c r="O64" i="5"/>
  <c r="N64" i="5"/>
  <c r="M64" i="5"/>
  <c r="L64" i="5"/>
  <c r="K64" i="5"/>
  <c r="J64" i="5"/>
  <c r="I64" i="5"/>
  <c r="G64" i="5"/>
  <c r="E64" i="5"/>
  <c r="B64" i="5"/>
  <c r="A64" i="5"/>
  <c r="AB63" i="5"/>
  <c r="AA63" i="5"/>
  <c r="Z63" i="5"/>
  <c r="Y63" i="5"/>
  <c r="X63" i="5"/>
  <c r="AC63" i="5" s="1"/>
  <c r="W63" i="5"/>
  <c r="V63" i="5"/>
  <c r="U63" i="5"/>
  <c r="T63" i="5"/>
  <c r="R63" i="5"/>
  <c r="S63" i="5" s="1"/>
  <c r="Q63" i="5"/>
  <c r="P63" i="5"/>
  <c r="O63" i="5"/>
  <c r="N63" i="5"/>
  <c r="M63" i="5"/>
  <c r="L63" i="5"/>
  <c r="K63" i="5"/>
  <c r="J63" i="5"/>
  <c r="I63" i="5"/>
  <c r="G63" i="5"/>
  <c r="E63" i="5"/>
  <c r="B63" i="5"/>
  <c r="A63" i="5"/>
  <c r="AB62" i="5"/>
  <c r="AA62" i="5"/>
  <c r="Z62" i="5"/>
  <c r="Y62" i="5"/>
  <c r="X62" i="5"/>
  <c r="W62" i="5"/>
  <c r="AC62" i="5" s="1"/>
  <c r="AD62" i="5" s="1"/>
  <c r="V62" i="5"/>
  <c r="U62" i="5"/>
  <c r="T62" i="5"/>
  <c r="R62" i="5"/>
  <c r="S62" i="5" s="1"/>
  <c r="Q62" i="5"/>
  <c r="P62" i="5"/>
  <c r="O62" i="5"/>
  <c r="N62" i="5"/>
  <c r="M62" i="5"/>
  <c r="L62" i="5"/>
  <c r="K62" i="5"/>
  <c r="J62" i="5"/>
  <c r="I62" i="5"/>
  <c r="G62" i="5"/>
  <c r="E62" i="5"/>
  <c r="B62" i="5"/>
  <c r="A62" i="5"/>
  <c r="AB61" i="5"/>
  <c r="AA61" i="5"/>
  <c r="Z61" i="5"/>
  <c r="Y61" i="5"/>
  <c r="X61" i="5"/>
  <c r="AC61" i="5" s="1"/>
  <c r="W61" i="5"/>
  <c r="V61" i="5"/>
  <c r="U61" i="5"/>
  <c r="T61" i="5"/>
  <c r="R61" i="5"/>
  <c r="S61" i="5" s="1"/>
  <c r="Q61" i="5"/>
  <c r="P61" i="5"/>
  <c r="O61" i="5"/>
  <c r="N61" i="5"/>
  <c r="M61" i="5"/>
  <c r="L61" i="5"/>
  <c r="K61" i="5"/>
  <c r="J61" i="5"/>
  <c r="I61" i="5"/>
  <c r="G61" i="5"/>
  <c r="E61" i="5"/>
  <c r="B61" i="5"/>
  <c r="A61" i="5"/>
  <c r="AB60" i="5"/>
  <c r="AA60" i="5"/>
  <c r="Z60" i="5"/>
  <c r="Y60" i="5"/>
  <c r="X60" i="5"/>
  <c r="W60" i="5"/>
  <c r="AC60" i="5" s="1"/>
  <c r="AD60" i="5" s="1"/>
  <c r="V60" i="5"/>
  <c r="U60" i="5"/>
  <c r="T60" i="5"/>
  <c r="R60" i="5"/>
  <c r="S60" i="5" s="1"/>
  <c r="Q60" i="5"/>
  <c r="P60" i="5"/>
  <c r="O60" i="5"/>
  <c r="N60" i="5"/>
  <c r="M60" i="5"/>
  <c r="L60" i="5"/>
  <c r="K60" i="5"/>
  <c r="J60" i="5"/>
  <c r="I60" i="5"/>
  <c r="G60" i="5"/>
  <c r="E60" i="5"/>
  <c r="B60" i="5"/>
  <c r="A60" i="5"/>
  <c r="AB59" i="5"/>
  <c r="AA59" i="5"/>
  <c r="Z59" i="5"/>
  <c r="Y59" i="5"/>
  <c r="X59" i="5"/>
  <c r="AC59" i="5" s="1"/>
  <c r="W59" i="5"/>
  <c r="V59" i="5"/>
  <c r="U59" i="5"/>
  <c r="T59" i="5"/>
  <c r="R59" i="5"/>
  <c r="S59" i="5" s="1"/>
  <c r="Q59" i="5"/>
  <c r="P59" i="5"/>
  <c r="O59" i="5"/>
  <c r="N59" i="5"/>
  <c r="M59" i="5"/>
  <c r="L59" i="5"/>
  <c r="K59" i="5"/>
  <c r="J59" i="5"/>
  <c r="I59" i="5"/>
  <c r="G59" i="5"/>
  <c r="E59" i="5"/>
  <c r="B59" i="5"/>
  <c r="A59" i="5"/>
  <c r="AB58" i="5"/>
  <c r="AA58" i="5"/>
  <c r="Z58" i="5"/>
  <c r="Y58" i="5"/>
  <c r="X58" i="5"/>
  <c r="W58" i="5"/>
  <c r="AC58" i="5" s="1"/>
  <c r="AD58" i="5" s="1"/>
  <c r="V58" i="5"/>
  <c r="U58" i="5"/>
  <c r="T58" i="5"/>
  <c r="R58" i="5"/>
  <c r="S58" i="5" s="1"/>
  <c r="Q58" i="5"/>
  <c r="P58" i="5"/>
  <c r="O58" i="5"/>
  <c r="N58" i="5"/>
  <c r="M58" i="5"/>
  <c r="L58" i="5"/>
  <c r="K58" i="5"/>
  <c r="J58" i="5"/>
  <c r="I58" i="5"/>
  <c r="G58" i="5"/>
  <c r="E58" i="5"/>
  <c r="B58" i="5"/>
  <c r="A58" i="5"/>
  <c r="AB57" i="5"/>
  <c r="AA57" i="5"/>
  <c r="Z57" i="5"/>
  <c r="Y57" i="5"/>
  <c r="X57" i="5"/>
  <c r="AC57" i="5" s="1"/>
  <c r="W57" i="5"/>
  <c r="V57" i="5"/>
  <c r="U57" i="5"/>
  <c r="T57" i="5"/>
  <c r="R57" i="5"/>
  <c r="S57" i="5" s="1"/>
  <c r="Q57" i="5"/>
  <c r="P57" i="5"/>
  <c r="O57" i="5"/>
  <c r="N57" i="5"/>
  <c r="M57" i="5"/>
  <c r="L57" i="5"/>
  <c r="K57" i="5"/>
  <c r="J57" i="5"/>
  <c r="I57" i="5"/>
  <c r="G57" i="5"/>
  <c r="E57" i="5"/>
  <c r="B57" i="5"/>
  <c r="A57" i="5"/>
  <c r="AB56" i="5"/>
  <c r="AA56" i="5"/>
  <c r="Z56" i="5"/>
  <c r="Y56" i="5"/>
  <c r="X56" i="5"/>
  <c r="W56" i="5"/>
  <c r="AC56" i="5" s="1"/>
  <c r="AD56" i="5" s="1"/>
  <c r="V56" i="5"/>
  <c r="U56" i="5"/>
  <c r="T56" i="5"/>
  <c r="R56" i="5"/>
  <c r="S56" i="5" s="1"/>
  <c r="Q56" i="5"/>
  <c r="P56" i="5"/>
  <c r="O56" i="5"/>
  <c r="N56" i="5"/>
  <c r="M56" i="5"/>
  <c r="L56" i="5"/>
  <c r="K56" i="5"/>
  <c r="J56" i="5"/>
  <c r="I56" i="5"/>
  <c r="G56" i="5"/>
  <c r="E56" i="5"/>
  <c r="B56" i="5"/>
  <c r="A56" i="5"/>
  <c r="AB55" i="5"/>
  <c r="AA55" i="5"/>
  <c r="Z55" i="5"/>
  <c r="Y55" i="5"/>
  <c r="X55" i="5"/>
  <c r="AC55" i="5" s="1"/>
  <c r="W55" i="5"/>
  <c r="V55" i="5"/>
  <c r="U55" i="5"/>
  <c r="T55" i="5"/>
  <c r="R55" i="5"/>
  <c r="S55" i="5" s="1"/>
  <c r="Q55" i="5"/>
  <c r="P55" i="5"/>
  <c r="O55" i="5"/>
  <c r="N55" i="5"/>
  <c r="M55" i="5"/>
  <c r="L55" i="5"/>
  <c r="K55" i="5"/>
  <c r="J55" i="5"/>
  <c r="I55" i="5"/>
  <c r="G55" i="5"/>
  <c r="E55" i="5"/>
  <c r="B55" i="5"/>
  <c r="A55" i="5"/>
  <c r="AB54" i="5"/>
  <c r="AA54" i="5"/>
  <c r="Z54" i="5"/>
  <c r="Y54" i="5"/>
  <c r="X54" i="5"/>
  <c r="W54" i="5"/>
  <c r="AC54" i="5" s="1"/>
  <c r="AD54" i="5" s="1"/>
  <c r="V54" i="5"/>
  <c r="U54" i="5"/>
  <c r="T54" i="5"/>
  <c r="R54" i="5"/>
  <c r="S54" i="5" s="1"/>
  <c r="Q54" i="5"/>
  <c r="P54" i="5"/>
  <c r="O54" i="5"/>
  <c r="N54" i="5"/>
  <c r="M54" i="5"/>
  <c r="L54" i="5"/>
  <c r="K54" i="5"/>
  <c r="J54" i="5"/>
  <c r="I54" i="5"/>
  <c r="G54" i="5"/>
  <c r="E54" i="5"/>
  <c r="B54" i="5"/>
  <c r="A54" i="5"/>
  <c r="AB53" i="5"/>
  <c r="AA53" i="5"/>
  <c r="Z53" i="5"/>
  <c r="Y53" i="5"/>
  <c r="X53" i="5"/>
  <c r="AC53" i="5" s="1"/>
  <c r="W53" i="5"/>
  <c r="V53" i="5"/>
  <c r="U53" i="5"/>
  <c r="T53" i="5"/>
  <c r="R53" i="5"/>
  <c r="S53" i="5" s="1"/>
  <c r="Q53" i="5"/>
  <c r="P53" i="5"/>
  <c r="O53" i="5"/>
  <c r="N53" i="5"/>
  <c r="M53" i="5"/>
  <c r="L53" i="5"/>
  <c r="K53" i="5"/>
  <c r="J53" i="5"/>
  <c r="I53" i="5"/>
  <c r="G53" i="5"/>
  <c r="E53" i="5"/>
  <c r="B53" i="5"/>
  <c r="A53" i="5"/>
  <c r="AB52" i="5"/>
  <c r="AA52" i="5"/>
  <c r="Z52" i="5"/>
  <c r="Y52" i="5"/>
  <c r="X52" i="5"/>
  <c r="W52" i="5"/>
  <c r="AC52" i="5" s="1"/>
  <c r="AD52" i="5" s="1"/>
  <c r="V52" i="5"/>
  <c r="U52" i="5"/>
  <c r="T52" i="5"/>
  <c r="R52" i="5"/>
  <c r="S52" i="5" s="1"/>
  <c r="Q52" i="5"/>
  <c r="P52" i="5"/>
  <c r="O52" i="5"/>
  <c r="N52" i="5"/>
  <c r="M52" i="5"/>
  <c r="L52" i="5"/>
  <c r="K52" i="5"/>
  <c r="J52" i="5"/>
  <c r="I52" i="5"/>
  <c r="G52" i="5"/>
  <c r="E52" i="5"/>
  <c r="B52" i="5"/>
  <c r="A52" i="5"/>
  <c r="AB51" i="5"/>
  <c r="AA51" i="5"/>
  <c r="Z51" i="5"/>
  <c r="Y51" i="5"/>
  <c r="X51" i="5"/>
  <c r="AC51" i="5" s="1"/>
  <c r="W51" i="5"/>
  <c r="V51" i="5"/>
  <c r="U51" i="5"/>
  <c r="T51" i="5"/>
  <c r="R51" i="5"/>
  <c r="S51" i="5" s="1"/>
  <c r="Q51" i="5"/>
  <c r="P51" i="5"/>
  <c r="O51" i="5"/>
  <c r="N51" i="5"/>
  <c r="M51" i="5"/>
  <c r="L51" i="5"/>
  <c r="K51" i="5"/>
  <c r="J51" i="5"/>
  <c r="I51" i="5"/>
  <c r="G51" i="5"/>
  <c r="E51" i="5"/>
  <c r="B51" i="5"/>
  <c r="A51" i="5"/>
  <c r="AB50" i="5"/>
  <c r="AA50" i="5"/>
  <c r="Z50" i="5"/>
  <c r="Y50" i="5"/>
  <c r="X50" i="5"/>
  <c r="W50" i="5"/>
  <c r="AC50" i="5" s="1"/>
  <c r="AD50" i="5" s="1"/>
  <c r="V50" i="5"/>
  <c r="U50" i="5"/>
  <c r="T50" i="5"/>
  <c r="R50" i="5"/>
  <c r="S50" i="5" s="1"/>
  <c r="Q50" i="5"/>
  <c r="P50" i="5"/>
  <c r="O50" i="5"/>
  <c r="N50" i="5"/>
  <c r="M50" i="5"/>
  <c r="L50" i="5"/>
  <c r="K50" i="5"/>
  <c r="J50" i="5"/>
  <c r="I50" i="5"/>
  <c r="G50" i="5"/>
  <c r="E50" i="5"/>
  <c r="B50" i="5"/>
  <c r="A50" i="5"/>
  <c r="AB49" i="5"/>
  <c r="AA49" i="5"/>
  <c r="Z49" i="5"/>
  <c r="Y49" i="5"/>
  <c r="X49" i="5"/>
  <c r="AC49" i="5" s="1"/>
  <c r="W49" i="5"/>
  <c r="V49" i="5"/>
  <c r="U49" i="5"/>
  <c r="T49" i="5"/>
  <c r="R49" i="5"/>
  <c r="S49" i="5" s="1"/>
  <c r="Q49" i="5"/>
  <c r="P49" i="5"/>
  <c r="O49" i="5"/>
  <c r="N49" i="5"/>
  <c r="M49" i="5"/>
  <c r="L49" i="5"/>
  <c r="K49" i="5"/>
  <c r="J49" i="5"/>
  <c r="I49" i="5"/>
  <c r="G49" i="5"/>
  <c r="E49" i="5"/>
  <c r="B49" i="5"/>
  <c r="A49" i="5"/>
  <c r="AB48" i="5"/>
  <c r="AA48" i="5"/>
  <c r="Z48" i="5"/>
  <c r="Y48" i="5"/>
  <c r="X48" i="5"/>
  <c r="W48" i="5"/>
  <c r="AC48" i="5" s="1"/>
  <c r="AD48" i="5" s="1"/>
  <c r="V48" i="5"/>
  <c r="U48" i="5"/>
  <c r="T48" i="5"/>
  <c r="R48" i="5"/>
  <c r="S48" i="5" s="1"/>
  <c r="Q48" i="5"/>
  <c r="P48" i="5"/>
  <c r="O48" i="5"/>
  <c r="N48" i="5"/>
  <c r="M48" i="5"/>
  <c r="L48" i="5"/>
  <c r="K48" i="5"/>
  <c r="J48" i="5"/>
  <c r="I48" i="5"/>
  <c r="G48" i="5"/>
  <c r="E48" i="5"/>
  <c r="B48" i="5"/>
  <c r="A48" i="5"/>
  <c r="AB47" i="5"/>
  <c r="AA47" i="5"/>
  <c r="Z47" i="5"/>
  <c r="Y47" i="5"/>
  <c r="X47" i="5"/>
  <c r="AC47" i="5" s="1"/>
  <c r="W47" i="5"/>
  <c r="V47" i="5"/>
  <c r="U47" i="5"/>
  <c r="T47" i="5"/>
  <c r="R47" i="5"/>
  <c r="S47" i="5" s="1"/>
  <c r="Q47" i="5"/>
  <c r="P47" i="5"/>
  <c r="O47" i="5"/>
  <c r="N47" i="5"/>
  <c r="M47" i="5"/>
  <c r="L47" i="5"/>
  <c r="K47" i="5"/>
  <c r="J47" i="5"/>
  <c r="I47" i="5"/>
  <c r="G47" i="5"/>
  <c r="E47" i="5"/>
  <c r="B47" i="5"/>
  <c r="A47" i="5"/>
  <c r="AB46" i="5"/>
  <c r="AA46" i="5"/>
  <c r="Z46" i="5"/>
  <c r="Y46" i="5"/>
  <c r="X46" i="5"/>
  <c r="W46" i="5"/>
  <c r="AC46" i="5" s="1"/>
  <c r="AD46" i="5" s="1"/>
  <c r="V46" i="5"/>
  <c r="U46" i="5"/>
  <c r="T46" i="5"/>
  <c r="R46" i="5"/>
  <c r="S46" i="5" s="1"/>
  <c r="Q46" i="5"/>
  <c r="P46" i="5"/>
  <c r="O46" i="5"/>
  <c r="N46" i="5"/>
  <c r="M46" i="5"/>
  <c r="L46" i="5"/>
  <c r="K46" i="5"/>
  <c r="J46" i="5"/>
  <c r="I46" i="5"/>
  <c r="G46" i="5"/>
  <c r="E46" i="5"/>
  <c r="B46" i="5"/>
  <c r="A46" i="5"/>
  <c r="AB45" i="5"/>
  <c r="AA45" i="5"/>
  <c r="Z45" i="5"/>
  <c r="Y45" i="5"/>
  <c r="X45" i="5"/>
  <c r="AC45" i="5" s="1"/>
  <c r="W45" i="5"/>
  <c r="V45" i="5"/>
  <c r="U45" i="5"/>
  <c r="T45" i="5"/>
  <c r="R45" i="5"/>
  <c r="S45" i="5" s="1"/>
  <c r="Q45" i="5"/>
  <c r="P45" i="5"/>
  <c r="O45" i="5"/>
  <c r="N45" i="5"/>
  <c r="M45" i="5"/>
  <c r="L45" i="5"/>
  <c r="K45" i="5"/>
  <c r="J45" i="5"/>
  <c r="I45" i="5"/>
  <c r="G45" i="5"/>
  <c r="E45" i="5"/>
  <c r="B45" i="5"/>
  <c r="A45" i="5"/>
  <c r="AB44" i="5"/>
  <c r="AA44" i="5"/>
  <c r="Z44" i="5"/>
  <c r="Y44" i="5"/>
  <c r="X44" i="5"/>
  <c r="W44" i="5"/>
  <c r="AC44" i="5" s="1"/>
  <c r="AD44" i="5" s="1"/>
  <c r="V44" i="5"/>
  <c r="U44" i="5"/>
  <c r="T44" i="5"/>
  <c r="R44" i="5"/>
  <c r="S44" i="5" s="1"/>
  <c r="Q44" i="5"/>
  <c r="P44" i="5"/>
  <c r="O44" i="5"/>
  <c r="N44" i="5"/>
  <c r="M44" i="5"/>
  <c r="L44" i="5"/>
  <c r="K44" i="5"/>
  <c r="J44" i="5"/>
  <c r="I44" i="5"/>
  <c r="G44" i="5"/>
  <c r="E44" i="5"/>
  <c r="B44" i="5"/>
  <c r="A44" i="5"/>
  <c r="AB43" i="5"/>
  <c r="AA43" i="5"/>
  <c r="Z43" i="5"/>
  <c r="Y43" i="5"/>
  <c r="X43" i="5"/>
  <c r="AC43" i="5" s="1"/>
  <c r="W43" i="5"/>
  <c r="V43" i="5"/>
  <c r="U43" i="5"/>
  <c r="T43" i="5"/>
  <c r="R43" i="5"/>
  <c r="S43" i="5" s="1"/>
  <c r="Q43" i="5"/>
  <c r="P43" i="5"/>
  <c r="O43" i="5"/>
  <c r="N43" i="5"/>
  <c r="M43" i="5"/>
  <c r="L43" i="5"/>
  <c r="K43" i="5"/>
  <c r="J43" i="5"/>
  <c r="I43" i="5"/>
  <c r="G43" i="5"/>
  <c r="E43" i="5"/>
  <c r="B43" i="5"/>
  <c r="A43" i="5"/>
  <c r="AB42" i="5"/>
  <c r="AA42" i="5"/>
  <c r="Z42" i="5"/>
  <c r="Y42" i="5"/>
  <c r="X42" i="5"/>
  <c r="W42" i="5"/>
  <c r="AC42" i="5" s="1"/>
  <c r="AD42" i="5" s="1"/>
  <c r="V42" i="5"/>
  <c r="U42" i="5"/>
  <c r="T42" i="5"/>
  <c r="R42" i="5"/>
  <c r="S42" i="5" s="1"/>
  <c r="Q42" i="5"/>
  <c r="P42" i="5"/>
  <c r="O42" i="5"/>
  <c r="N42" i="5"/>
  <c r="M42" i="5"/>
  <c r="L42" i="5"/>
  <c r="K42" i="5"/>
  <c r="J42" i="5"/>
  <c r="I42" i="5"/>
  <c r="G42" i="5"/>
  <c r="E42" i="5"/>
  <c r="B42" i="5"/>
  <c r="A42" i="5"/>
  <c r="AB41" i="5"/>
  <c r="AA41" i="5"/>
  <c r="Z41" i="5"/>
  <c r="Y41" i="5"/>
  <c r="X41" i="5"/>
  <c r="AC41" i="5" s="1"/>
  <c r="W41" i="5"/>
  <c r="V41" i="5"/>
  <c r="U41" i="5"/>
  <c r="T41" i="5"/>
  <c r="R41" i="5"/>
  <c r="S41" i="5" s="1"/>
  <c r="Q41" i="5"/>
  <c r="P41" i="5"/>
  <c r="O41" i="5"/>
  <c r="N41" i="5"/>
  <c r="M41" i="5"/>
  <c r="L41" i="5"/>
  <c r="K41" i="5"/>
  <c r="J41" i="5"/>
  <c r="I41" i="5"/>
  <c r="G41" i="5"/>
  <c r="E41" i="5"/>
  <c r="B41" i="5"/>
  <c r="A41" i="5"/>
  <c r="AB40" i="5"/>
  <c r="AA40" i="5"/>
  <c r="Z40" i="5"/>
  <c r="Y40" i="5"/>
  <c r="X40" i="5"/>
  <c r="W40" i="5"/>
  <c r="AC40" i="5" s="1"/>
  <c r="AD40" i="5" s="1"/>
  <c r="V40" i="5"/>
  <c r="U40" i="5"/>
  <c r="T40" i="5"/>
  <c r="R40" i="5"/>
  <c r="S40" i="5" s="1"/>
  <c r="Q40" i="5"/>
  <c r="P40" i="5"/>
  <c r="O40" i="5"/>
  <c r="N40" i="5"/>
  <c r="M40" i="5"/>
  <c r="L40" i="5"/>
  <c r="K40" i="5"/>
  <c r="J40" i="5"/>
  <c r="I40" i="5"/>
  <c r="G40" i="5"/>
  <c r="E40" i="5"/>
  <c r="B40" i="5"/>
  <c r="A40" i="5"/>
  <c r="AB39" i="5"/>
  <c r="AA39" i="5"/>
  <c r="Z39" i="5"/>
  <c r="Y39" i="5"/>
  <c r="X39" i="5"/>
  <c r="AC39" i="5" s="1"/>
  <c r="W39" i="5"/>
  <c r="V39" i="5"/>
  <c r="U39" i="5"/>
  <c r="T39" i="5"/>
  <c r="R39" i="5"/>
  <c r="S39" i="5" s="1"/>
  <c r="Q39" i="5"/>
  <c r="P39" i="5"/>
  <c r="O39" i="5"/>
  <c r="N39" i="5"/>
  <c r="M39" i="5"/>
  <c r="L39" i="5"/>
  <c r="K39" i="5"/>
  <c r="J39" i="5"/>
  <c r="I39" i="5"/>
  <c r="G39" i="5"/>
  <c r="E39" i="5"/>
  <c r="B39" i="5"/>
  <c r="A39" i="5"/>
  <c r="AB38" i="5"/>
  <c r="AA38" i="5"/>
  <c r="Z38" i="5"/>
  <c r="Y38" i="5"/>
  <c r="X38" i="5"/>
  <c r="W38" i="5"/>
  <c r="AC38" i="5" s="1"/>
  <c r="AD38" i="5" s="1"/>
  <c r="V38" i="5"/>
  <c r="U38" i="5"/>
  <c r="T38" i="5"/>
  <c r="R38" i="5"/>
  <c r="S38" i="5" s="1"/>
  <c r="Q38" i="5"/>
  <c r="P38" i="5"/>
  <c r="O38" i="5"/>
  <c r="N38" i="5"/>
  <c r="M38" i="5"/>
  <c r="L38" i="5"/>
  <c r="K38" i="5"/>
  <c r="J38" i="5"/>
  <c r="I38" i="5"/>
  <c r="G38" i="5"/>
  <c r="E38" i="5"/>
  <c r="B38" i="5"/>
  <c r="A38" i="5"/>
  <c r="AB37" i="5"/>
  <c r="AA37" i="5"/>
  <c r="Z37" i="5"/>
  <c r="Y37" i="5"/>
  <c r="X37" i="5"/>
  <c r="AC37" i="5" s="1"/>
  <c r="W37" i="5"/>
  <c r="V37" i="5"/>
  <c r="U37" i="5"/>
  <c r="T37" i="5"/>
  <c r="R37" i="5"/>
  <c r="S37" i="5" s="1"/>
  <c r="Q37" i="5"/>
  <c r="P37" i="5"/>
  <c r="O37" i="5"/>
  <c r="N37" i="5"/>
  <c r="M37" i="5"/>
  <c r="L37" i="5"/>
  <c r="K37" i="5"/>
  <c r="J37" i="5"/>
  <c r="I37" i="5"/>
  <c r="G37" i="5"/>
  <c r="E37" i="5"/>
  <c r="B37" i="5"/>
  <c r="A37" i="5"/>
  <c r="AB36" i="5"/>
  <c r="AA36" i="5"/>
  <c r="Z36" i="5"/>
  <c r="Y36" i="5"/>
  <c r="X36" i="5"/>
  <c r="W36" i="5"/>
  <c r="AC36" i="5" s="1"/>
  <c r="AD36" i="5" s="1"/>
  <c r="V36" i="5"/>
  <c r="U36" i="5"/>
  <c r="T36" i="5"/>
  <c r="R36" i="5"/>
  <c r="S36" i="5" s="1"/>
  <c r="Q36" i="5"/>
  <c r="P36" i="5"/>
  <c r="O36" i="5"/>
  <c r="N36" i="5"/>
  <c r="M36" i="5"/>
  <c r="L36" i="5"/>
  <c r="K36" i="5"/>
  <c r="J36" i="5"/>
  <c r="I36" i="5"/>
  <c r="G36" i="5"/>
  <c r="E36" i="5"/>
  <c r="B36" i="5"/>
  <c r="A36" i="5"/>
  <c r="AB35" i="5"/>
  <c r="AA35" i="5"/>
  <c r="Z35" i="5"/>
  <c r="Y35" i="5"/>
  <c r="X35" i="5"/>
  <c r="AC35" i="5" s="1"/>
  <c r="W35" i="5"/>
  <c r="V35" i="5"/>
  <c r="U35" i="5"/>
  <c r="T35" i="5"/>
  <c r="R35" i="5"/>
  <c r="S35" i="5" s="1"/>
  <c r="Q35" i="5"/>
  <c r="P35" i="5"/>
  <c r="O35" i="5"/>
  <c r="N35" i="5"/>
  <c r="M35" i="5"/>
  <c r="L35" i="5"/>
  <c r="K35" i="5"/>
  <c r="J35" i="5"/>
  <c r="I35" i="5"/>
  <c r="G35" i="5"/>
  <c r="E35" i="5"/>
  <c r="B35" i="5"/>
  <c r="A35" i="5"/>
  <c r="AB34" i="5"/>
  <c r="AA34" i="5"/>
  <c r="Z34" i="5"/>
  <c r="Y34" i="5"/>
  <c r="X34" i="5"/>
  <c r="W34" i="5"/>
  <c r="AC34" i="5" s="1"/>
  <c r="AD34" i="5" s="1"/>
  <c r="V34" i="5"/>
  <c r="U34" i="5"/>
  <c r="T34" i="5"/>
  <c r="R34" i="5"/>
  <c r="S34" i="5" s="1"/>
  <c r="Q34" i="5"/>
  <c r="P34" i="5"/>
  <c r="O34" i="5"/>
  <c r="N34" i="5"/>
  <c r="M34" i="5"/>
  <c r="L34" i="5"/>
  <c r="K34" i="5"/>
  <c r="J34" i="5"/>
  <c r="I34" i="5"/>
  <c r="G34" i="5"/>
  <c r="E34" i="5"/>
  <c r="B34" i="5"/>
  <c r="A34" i="5"/>
  <c r="AB33" i="5"/>
  <c r="AA33" i="5"/>
  <c r="Z33" i="5"/>
  <c r="Y33" i="5"/>
  <c r="X33" i="5"/>
  <c r="AC33" i="5" s="1"/>
  <c r="W33" i="5"/>
  <c r="V33" i="5"/>
  <c r="U33" i="5"/>
  <c r="T33" i="5"/>
  <c r="R33" i="5"/>
  <c r="S33" i="5" s="1"/>
  <c r="Q33" i="5"/>
  <c r="P33" i="5"/>
  <c r="O33" i="5"/>
  <c r="N33" i="5"/>
  <c r="M33" i="5"/>
  <c r="L33" i="5"/>
  <c r="K33" i="5"/>
  <c r="J33" i="5"/>
  <c r="I33" i="5"/>
  <c r="G33" i="5"/>
  <c r="E33" i="5"/>
  <c r="B33" i="5"/>
  <c r="A33" i="5"/>
  <c r="AB32" i="5"/>
  <c r="AA32" i="5"/>
  <c r="Z32" i="5"/>
  <c r="Y32" i="5"/>
  <c r="X32" i="5"/>
  <c r="W32" i="5"/>
  <c r="AC32" i="5" s="1"/>
  <c r="AD32" i="5" s="1"/>
  <c r="V32" i="5"/>
  <c r="U32" i="5"/>
  <c r="T32" i="5"/>
  <c r="R32" i="5"/>
  <c r="S32" i="5" s="1"/>
  <c r="Q32" i="5"/>
  <c r="P32" i="5"/>
  <c r="O32" i="5"/>
  <c r="N32" i="5"/>
  <c r="M32" i="5"/>
  <c r="L32" i="5"/>
  <c r="K32" i="5"/>
  <c r="J32" i="5"/>
  <c r="I32" i="5"/>
  <c r="G32" i="5"/>
  <c r="E32" i="5"/>
  <c r="B32" i="5"/>
  <c r="A32" i="5"/>
  <c r="AB31" i="5"/>
  <c r="AA31" i="5"/>
  <c r="Z31" i="5"/>
  <c r="Y31" i="5"/>
  <c r="X31" i="5"/>
  <c r="AC31" i="5" s="1"/>
  <c r="W31" i="5"/>
  <c r="V31" i="5"/>
  <c r="U31" i="5"/>
  <c r="T31" i="5"/>
  <c r="R31" i="5"/>
  <c r="S31" i="5" s="1"/>
  <c r="Q31" i="5"/>
  <c r="P31" i="5"/>
  <c r="O31" i="5"/>
  <c r="N31" i="5"/>
  <c r="M31" i="5"/>
  <c r="L31" i="5"/>
  <c r="K31" i="5"/>
  <c r="J31" i="5"/>
  <c r="I31" i="5"/>
  <c r="G31" i="5"/>
  <c r="E31" i="5"/>
  <c r="B31" i="5"/>
  <c r="A31" i="5"/>
  <c r="AB30" i="5"/>
  <c r="AA30" i="5"/>
  <c r="Z30" i="5"/>
  <c r="Y30" i="5"/>
  <c r="X30" i="5"/>
  <c r="W30" i="5"/>
  <c r="AC30" i="5" s="1"/>
  <c r="AD30" i="5" s="1"/>
  <c r="V30" i="5"/>
  <c r="U30" i="5"/>
  <c r="T30" i="5"/>
  <c r="R30" i="5"/>
  <c r="S30" i="5" s="1"/>
  <c r="Q30" i="5"/>
  <c r="P30" i="5"/>
  <c r="O30" i="5"/>
  <c r="N30" i="5"/>
  <c r="M30" i="5"/>
  <c r="L30" i="5"/>
  <c r="K30" i="5"/>
  <c r="J30" i="5"/>
  <c r="I30" i="5"/>
  <c r="G30" i="5"/>
  <c r="E30" i="5"/>
  <c r="B30" i="5"/>
  <c r="A30" i="5"/>
  <c r="AB29" i="5"/>
  <c r="AA29" i="5"/>
  <c r="Z29" i="5"/>
  <c r="Y29" i="5"/>
  <c r="X29" i="5"/>
  <c r="AC29" i="5" s="1"/>
  <c r="W29" i="5"/>
  <c r="V29" i="5"/>
  <c r="U29" i="5"/>
  <c r="T29" i="5"/>
  <c r="R29" i="5"/>
  <c r="S29" i="5" s="1"/>
  <c r="Q29" i="5"/>
  <c r="P29" i="5"/>
  <c r="O29" i="5"/>
  <c r="N29" i="5"/>
  <c r="M29" i="5"/>
  <c r="L29" i="5"/>
  <c r="K29" i="5"/>
  <c r="J29" i="5"/>
  <c r="I29" i="5"/>
  <c r="G29" i="5"/>
  <c r="E29" i="5"/>
  <c r="B29" i="5"/>
  <c r="A29" i="5"/>
  <c r="AB28" i="5"/>
  <c r="AA28" i="5"/>
  <c r="Z28" i="5"/>
  <c r="Y28" i="5"/>
  <c r="X28" i="5"/>
  <c r="W28" i="5"/>
  <c r="AC28" i="5" s="1"/>
  <c r="AD28" i="5" s="1"/>
  <c r="V28" i="5"/>
  <c r="U28" i="5"/>
  <c r="T28" i="5"/>
  <c r="R28" i="5"/>
  <c r="S28" i="5" s="1"/>
  <c r="Q28" i="5"/>
  <c r="P28" i="5"/>
  <c r="O28" i="5"/>
  <c r="N28" i="5"/>
  <c r="M28" i="5"/>
  <c r="L28" i="5"/>
  <c r="K28" i="5"/>
  <c r="J28" i="5"/>
  <c r="I28" i="5"/>
  <c r="G28" i="5"/>
  <c r="E28" i="5"/>
  <c r="B28" i="5"/>
  <c r="A28" i="5"/>
  <c r="AB27" i="5"/>
  <c r="AA27" i="5"/>
  <c r="Z27" i="5"/>
  <c r="Y27" i="5"/>
  <c r="X27" i="5"/>
  <c r="AC27" i="5" s="1"/>
  <c r="W27" i="5"/>
  <c r="V27" i="5"/>
  <c r="U27" i="5"/>
  <c r="T27" i="5"/>
  <c r="R27" i="5"/>
  <c r="S27" i="5" s="1"/>
  <c r="Q27" i="5"/>
  <c r="P27" i="5"/>
  <c r="O27" i="5"/>
  <c r="N27" i="5"/>
  <c r="M27" i="5"/>
  <c r="L27" i="5"/>
  <c r="K27" i="5"/>
  <c r="J27" i="5"/>
  <c r="I27" i="5"/>
  <c r="G27" i="5"/>
  <c r="E27" i="5"/>
  <c r="B27" i="5"/>
  <c r="A27" i="5"/>
  <c r="AB26" i="5"/>
  <c r="AA26" i="5"/>
  <c r="Z26" i="5"/>
  <c r="Y26" i="5"/>
  <c r="X26" i="5"/>
  <c r="W26" i="5"/>
  <c r="AC26" i="5" s="1"/>
  <c r="AD26" i="5" s="1"/>
  <c r="V26" i="5"/>
  <c r="U26" i="5"/>
  <c r="T26" i="5"/>
  <c r="R26" i="5"/>
  <c r="S26" i="5" s="1"/>
  <c r="Q26" i="5"/>
  <c r="P26" i="5"/>
  <c r="O26" i="5"/>
  <c r="N26" i="5"/>
  <c r="M26" i="5"/>
  <c r="L26" i="5"/>
  <c r="K26" i="5"/>
  <c r="J26" i="5"/>
  <c r="I26" i="5"/>
  <c r="G26" i="5"/>
  <c r="E26" i="5"/>
  <c r="B26" i="5"/>
  <c r="A26" i="5"/>
  <c r="AB25" i="5"/>
  <c r="AA25" i="5"/>
  <c r="Z25" i="5"/>
  <c r="Y25" i="5"/>
  <c r="X25" i="5"/>
  <c r="AC25" i="5" s="1"/>
  <c r="W25" i="5"/>
  <c r="V25" i="5"/>
  <c r="U25" i="5"/>
  <c r="T25" i="5"/>
  <c r="R25" i="5"/>
  <c r="S25" i="5" s="1"/>
  <c r="Q25" i="5"/>
  <c r="P25" i="5"/>
  <c r="O25" i="5"/>
  <c r="N25" i="5"/>
  <c r="M25" i="5"/>
  <c r="L25" i="5"/>
  <c r="K25" i="5"/>
  <c r="J25" i="5"/>
  <c r="I25" i="5"/>
  <c r="G25" i="5"/>
  <c r="E25" i="5"/>
  <c r="B25" i="5"/>
  <c r="A25" i="5"/>
  <c r="AB24" i="5"/>
  <c r="AA24" i="5"/>
  <c r="Z24" i="5"/>
  <c r="Y24" i="5"/>
  <c r="X24" i="5"/>
  <c r="W24" i="5"/>
  <c r="AC24" i="5" s="1"/>
  <c r="AD24" i="5" s="1"/>
  <c r="V24" i="5"/>
  <c r="U24" i="5"/>
  <c r="T24" i="5"/>
  <c r="R24" i="5"/>
  <c r="S24" i="5" s="1"/>
  <c r="Q24" i="5"/>
  <c r="P24" i="5"/>
  <c r="O24" i="5"/>
  <c r="N24" i="5"/>
  <c r="M24" i="5"/>
  <c r="L24" i="5"/>
  <c r="K24" i="5"/>
  <c r="J24" i="5"/>
  <c r="I24" i="5"/>
  <c r="G24" i="5"/>
  <c r="E24" i="5"/>
  <c r="B24" i="5"/>
  <c r="A24" i="5"/>
  <c r="AB23" i="5"/>
  <c r="AA23" i="5"/>
  <c r="Z23" i="5"/>
  <c r="Y23" i="5"/>
  <c r="X23" i="5"/>
  <c r="AC23" i="5" s="1"/>
  <c r="W23" i="5"/>
  <c r="V23" i="5"/>
  <c r="U23" i="5"/>
  <c r="T23" i="5"/>
  <c r="R23" i="5"/>
  <c r="S23" i="5" s="1"/>
  <c r="Q23" i="5"/>
  <c r="P23" i="5"/>
  <c r="O23" i="5"/>
  <c r="N23" i="5"/>
  <c r="M23" i="5"/>
  <c r="L23" i="5"/>
  <c r="K23" i="5"/>
  <c r="J23" i="5"/>
  <c r="I23" i="5"/>
  <c r="G23" i="5"/>
  <c r="E23" i="5"/>
  <c r="B23" i="5"/>
  <c r="A23" i="5"/>
  <c r="AB22" i="5"/>
  <c r="AA22" i="5"/>
  <c r="Z22" i="5"/>
  <c r="Y22" i="5"/>
  <c r="X22" i="5"/>
  <c r="W22" i="5"/>
  <c r="V22" i="5"/>
  <c r="U22" i="5"/>
  <c r="T22" i="5"/>
  <c r="R22" i="5"/>
  <c r="S22" i="5" s="1"/>
  <c r="Q22" i="5"/>
  <c r="P22" i="5"/>
  <c r="O22" i="5"/>
  <c r="N22" i="5"/>
  <c r="M22" i="5"/>
  <c r="L22" i="5"/>
  <c r="K22" i="5"/>
  <c r="J22" i="5"/>
  <c r="I22" i="5"/>
  <c r="G22" i="5"/>
  <c r="E22" i="5"/>
  <c r="B22" i="5"/>
  <c r="A22" i="5"/>
  <c r="AB21" i="5"/>
  <c r="AA21" i="5"/>
  <c r="Z21" i="5"/>
  <c r="Y21" i="5"/>
  <c r="X21" i="5"/>
  <c r="AC21" i="5" s="1"/>
  <c r="W21" i="5"/>
  <c r="V21" i="5"/>
  <c r="U21" i="5"/>
  <c r="T21" i="5"/>
  <c r="R21" i="5"/>
  <c r="S21" i="5" s="1"/>
  <c r="Q21" i="5"/>
  <c r="P21" i="5"/>
  <c r="O21" i="5"/>
  <c r="N21" i="5"/>
  <c r="M21" i="5"/>
  <c r="L21" i="5"/>
  <c r="K21" i="5"/>
  <c r="J21" i="5"/>
  <c r="I21" i="5"/>
  <c r="G21" i="5"/>
  <c r="E21" i="5"/>
  <c r="B21" i="5"/>
  <c r="A21" i="5"/>
  <c r="AD20" i="5"/>
  <c r="AB20" i="5"/>
  <c r="AA20" i="5"/>
  <c r="Z20" i="5"/>
  <c r="Y20" i="5"/>
  <c r="X20" i="5"/>
  <c r="W20" i="5"/>
  <c r="AC20" i="5" s="1"/>
  <c r="V20" i="5"/>
  <c r="U20" i="5"/>
  <c r="T20" i="5"/>
  <c r="R20" i="5"/>
  <c r="S20" i="5" s="1"/>
  <c r="Q20" i="5"/>
  <c r="P20" i="5"/>
  <c r="O20" i="5"/>
  <c r="N20" i="5"/>
  <c r="M20" i="5"/>
  <c r="L20" i="5"/>
  <c r="K20" i="5"/>
  <c r="J20" i="5"/>
  <c r="I20" i="5"/>
  <c r="G20" i="5"/>
  <c r="E20" i="5"/>
  <c r="B20" i="5"/>
  <c r="A20" i="5"/>
  <c r="AD19" i="5"/>
  <c r="AB19" i="5"/>
  <c r="AA19" i="5"/>
  <c r="Z19" i="5"/>
  <c r="Y19" i="5"/>
  <c r="X19" i="5"/>
  <c r="AC19" i="5" s="1"/>
  <c r="W19" i="5"/>
  <c r="V19" i="5"/>
  <c r="U19" i="5"/>
  <c r="T19" i="5"/>
  <c r="R19" i="5"/>
  <c r="S19" i="5" s="1"/>
  <c r="Q19" i="5"/>
  <c r="P19" i="5"/>
  <c r="O19" i="5"/>
  <c r="N19" i="5"/>
  <c r="M19" i="5"/>
  <c r="L19" i="5"/>
  <c r="K19" i="5"/>
  <c r="J19" i="5"/>
  <c r="I19" i="5"/>
  <c r="G19" i="5"/>
  <c r="E19" i="5"/>
  <c r="B19" i="5"/>
  <c r="A19" i="5"/>
  <c r="AB18" i="5"/>
  <c r="AA18" i="5"/>
  <c r="Z18" i="5"/>
  <c r="Y18" i="5"/>
  <c r="X18" i="5"/>
  <c r="W18" i="5"/>
  <c r="AC18" i="5" s="1"/>
  <c r="AD18" i="5" s="1"/>
  <c r="V18" i="5"/>
  <c r="U18" i="5"/>
  <c r="T18" i="5"/>
  <c r="R18" i="5"/>
  <c r="S18" i="5" s="1"/>
  <c r="Q18" i="5"/>
  <c r="P18" i="5"/>
  <c r="O18" i="5"/>
  <c r="N18" i="5"/>
  <c r="M18" i="5"/>
  <c r="L18" i="5"/>
  <c r="K18" i="5"/>
  <c r="J18" i="5"/>
  <c r="I18" i="5"/>
  <c r="G18" i="5"/>
  <c r="E18" i="5"/>
  <c r="B18" i="5"/>
  <c r="A18" i="5"/>
  <c r="AD17" i="5"/>
  <c r="AB17" i="5"/>
  <c r="AA17" i="5"/>
  <c r="Z17" i="5"/>
  <c r="Y17" i="5"/>
  <c r="X17" i="5"/>
  <c r="AC17" i="5" s="1"/>
  <c r="W17" i="5"/>
  <c r="V17" i="5"/>
  <c r="U17" i="5"/>
  <c r="T17" i="5"/>
  <c r="R17" i="5"/>
  <c r="S17" i="5" s="1"/>
  <c r="Q17" i="5"/>
  <c r="P17" i="5"/>
  <c r="O17" i="5"/>
  <c r="N17" i="5"/>
  <c r="M17" i="5"/>
  <c r="L17" i="5"/>
  <c r="K17" i="5"/>
  <c r="J17" i="5"/>
  <c r="I17" i="5"/>
  <c r="G17" i="5"/>
  <c r="E17" i="5"/>
  <c r="B17" i="5"/>
  <c r="A17" i="5"/>
  <c r="AB16" i="5"/>
  <c r="AA16" i="5"/>
  <c r="Z16" i="5"/>
  <c r="Y16" i="5"/>
  <c r="X16" i="5"/>
  <c r="W16" i="5"/>
  <c r="AC16" i="5" s="1"/>
  <c r="AD16" i="5" s="1"/>
  <c r="V16" i="5"/>
  <c r="U16" i="5"/>
  <c r="T16" i="5"/>
  <c r="R16" i="5"/>
  <c r="S16" i="5" s="1"/>
  <c r="Q16" i="5"/>
  <c r="P16" i="5"/>
  <c r="O16" i="5"/>
  <c r="N16" i="5"/>
  <c r="M16" i="5"/>
  <c r="L16" i="5"/>
  <c r="K16" i="5"/>
  <c r="J16" i="5"/>
  <c r="I16" i="5"/>
  <c r="G16" i="5"/>
  <c r="E16" i="5"/>
  <c r="B16" i="5"/>
  <c r="A16" i="5"/>
  <c r="AD15" i="5"/>
  <c r="AB15" i="5"/>
  <c r="AA15" i="5"/>
  <c r="Z15" i="5"/>
  <c r="Y15" i="5"/>
  <c r="X15" i="5"/>
  <c r="AC15" i="5" s="1"/>
  <c r="W15" i="5"/>
  <c r="V15" i="5"/>
  <c r="U15" i="5"/>
  <c r="T15" i="5"/>
  <c r="R15" i="5"/>
  <c r="S15" i="5" s="1"/>
  <c r="Q15" i="5"/>
  <c r="P15" i="5"/>
  <c r="O15" i="5"/>
  <c r="N15" i="5"/>
  <c r="M15" i="5"/>
  <c r="L15" i="5"/>
  <c r="K15" i="5"/>
  <c r="J15" i="5"/>
  <c r="I15" i="5"/>
  <c r="G15" i="5"/>
  <c r="E15" i="5"/>
  <c r="B15" i="5"/>
  <c r="A15" i="5"/>
  <c r="AB14" i="5"/>
  <c r="AA14" i="5"/>
  <c r="Z14" i="5"/>
  <c r="Y14" i="5"/>
  <c r="X14" i="5"/>
  <c r="W14" i="5"/>
  <c r="AC14" i="5" s="1"/>
  <c r="AD14" i="5" s="1"/>
  <c r="V14" i="5"/>
  <c r="U14" i="5"/>
  <c r="T14" i="5"/>
  <c r="R14" i="5"/>
  <c r="S14" i="5" s="1"/>
  <c r="Q14" i="5"/>
  <c r="P14" i="5"/>
  <c r="O14" i="5"/>
  <c r="N14" i="5"/>
  <c r="M14" i="5"/>
  <c r="L14" i="5"/>
  <c r="K14" i="5"/>
  <c r="J14" i="5"/>
  <c r="I14" i="5"/>
  <c r="G14" i="5"/>
  <c r="E14" i="5"/>
  <c r="B14" i="5"/>
  <c r="A14" i="5"/>
  <c r="AD13" i="5"/>
  <c r="AB13" i="5"/>
  <c r="AA13" i="5"/>
  <c r="Z13" i="5"/>
  <c r="Y13" i="5"/>
  <c r="X13" i="5"/>
  <c r="AC13" i="5" s="1"/>
  <c r="W13" i="5"/>
  <c r="V13" i="5"/>
  <c r="U13" i="5"/>
  <c r="T13" i="5"/>
  <c r="R13" i="5"/>
  <c r="S13" i="5" s="1"/>
  <c r="Q13" i="5"/>
  <c r="P13" i="5"/>
  <c r="O13" i="5"/>
  <c r="N13" i="5"/>
  <c r="M13" i="5"/>
  <c r="L13" i="5"/>
  <c r="K13" i="5"/>
  <c r="J13" i="5"/>
  <c r="I13" i="5"/>
  <c r="G13" i="5"/>
  <c r="E13" i="5"/>
  <c r="B13" i="5"/>
  <c r="A13" i="5"/>
  <c r="AB12" i="5"/>
  <c r="AA12" i="5"/>
  <c r="Z12" i="5"/>
  <c r="Y12" i="5"/>
  <c r="X12" i="5"/>
  <c r="W12" i="5"/>
  <c r="AC12" i="5" s="1"/>
  <c r="AD12" i="5" s="1"/>
  <c r="V12" i="5"/>
  <c r="U12" i="5"/>
  <c r="T12" i="5"/>
  <c r="R12" i="5"/>
  <c r="S12" i="5" s="1"/>
  <c r="Q12" i="5"/>
  <c r="P12" i="5"/>
  <c r="O12" i="5"/>
  <c r="N12" i="5"/>
  <c r="M12" i="5"/>
  <c r="L12" i="5"/>
  <c r="K12" i="5"/>
  <c r="J12" i="5"/>
  <c r="I12" i="5"/>
  <c r="G12" i="5"/>
  <c r="E12" i="5"/>
  <c r="B12" i="5"/>
  <c r="A12" i="5"/>
  <c r="AD11" i="5"/>
  <c r="AB11" i="5"/>
  <c r="AA11" i="5"/>
  <c r="Z11" i="5"/>
  <c r="Y11" i="5"/>
  <c r="X11" i="5"/>
  <c r="AC11" i="5" s="1"/>
  <c r="W11" i="5"/>
  <c r="V11" i="5"/>
  <c r="U11" i="5"/>
  <c r="T11" i="5"/>
  <c r="R11" i="5"/>
  <c r="S11" i="5" s="1"/>
  <c r="Q11" i="5"/>
  <c r="P11" i="5"/>
  <c r="O11" i="5"/>
  <c r="N11" i="5"/>
  <c r="M11" i="5"/>
  <c r="L11" i="5"/>
  <c r="K11" i="5"/>
  <c r="J11" i="5"/>
  <c r="I11" i="5"/>
  <c r="G11" i="5"/>
  <c r="E11" i="5"/>
  <c r="B11" i="5"/>
  <c r="A11" i="5"/>
  <c r="AB10" i="5"/>
  <c r="AA10" i="5"/>
  <c r="Z10" i="5"/>
  <c r="Y10" i="5"/>
  <c r="X10" i="5"/>
  <c r="W10" i="5"/>
  <c r="AC10" i="5" s="1"/>
  <c r="AD10" i="5" s="1"/>
  <c r="V10" i="5"/>
  <c r="U10" i="5"/>
  <c r="T10" i="5"/>
  <c r="R10" i="5"/>
  <c r="S10" i="5" s="1"/>
  <c r="Q10" i="5"/>
  <c r="P10" i="5"/>
  <c r="O10" i="5"/>
  <c r="N10" i="5"/>
  <c r="M10" i="5"/>
  <c r="L10" i="5"/>
  <c r="K10" i="5"/>
  <c r="J10" i="5"/>
  <c r="I10" i="5"/>
  <c r="G10" i="5"/>
  <c r="E10" i="5"/>
  <c r="B10" i="5"/>
  <c r="A10" i="5"/>
  <c r="AB9" i="5"/>
  <c r="AA9" i="5"/>
  <c r="Z9" i="5"/>
  <c r="Y9" i="5"/>
  <c r="X9" i="5"/>
  <c r="AC9" i="5" s="1"/>
  <c r="W9" i="5"/>
  <c r="V9" i="5"/>
  <c r="U9" i="5"/>
  <c r="T9" i="5"/>
  <c r="R9" i="5"/>
  <c r="Q9" i="5"/>
  <c r="P9" i="5"/>
  <c r="O9" i="5"/>
  <c r="N9" i="5"/>
  <c r="M9" i="5"/>
  <c r="L9" i="5"/>
  <c r="K9" i="5"/>
  <c r="J9" i="5"/>
  <c r="I9" i="5"/>
  <c r="G9" i="5"/>
  <c r="E9" i="5"/>
  <c r="B9" i="5"/>
  <c r="A9" i="5"/>
  <c r="AB8" i="5"/>
  <c r="AA8" i="5"/>
  <c r="Z8" i="5"/>
  <c r="Y8" i="5"/>
  <c r="X8" i="5"/>
  <c r="W8" i="5"/>
  <c r="V8" i="5"/>
  <c r="U8" i="5"/>
  <c r="T8" i="5"/>
  <c r="R8" i="5"/>
  <c r="S8" i="5" s="1"/>
  <c r="Q8" i="5"/>
  <c r="P8" i="5"/>
  <c r="O8" i="5"/>
  <c r="N8" i="5"/>
  <c r="M8" i="5"/>
  <c r="L8" i="5"/>
  <c r="K8" i="5"/>
  <c r="J8" i="5"/>
  <c r="I8" i="5"/>
  <c r="G8" i="5"/>
  <c r="E8" i="5"/>
  <c r="B8" i="5"/>
  <c r="A8" i="5"/>
  <c r="AB7" i="5"/>
  <c r="AA7" i="5"/>
  <c r="Z7" i="5"/>
  <c r="Y7" i="5"/>
  <c r="X7" i="5"/>
  <c r="AC7" i="5" s="1"/>
  <c r="AD7" i="5" s="1"/>
  <c r="W7" i="5"/>
  <c r="V7" i="5"/>
  <c r="U7" i="5"/>
  <c r="T7" i="5"/>
  <c r="R7" i="5"/>
  <c r="Q7" i="5"/>
  <c r="P7" i="5"/>
  <c r="O7" i="5"/>
  <c r="N7" i="5"/>
  <c r="M7" i="5"/>
  <c r="L7" i="5"/>
  <c r="K7" i="5"/>
  <c r="J7" i="5"/>
  <c r="I7" i="5"/>
  <c r="G7" i="5"/>
  <c r="E7" i="5"/>
  <c r="B7" i="5"/>
  <c r="A7" i="5"/>
  <c r="AB6" i="5"/>
  <c r="AA6" i="5"/>
  <c r="Z6" i="5"/>
  <c r="Y6" i="5"/>
  <c r="X6" i="5"/>
  <c r="W6" i="5"/>
  <c r="V6" i="5"/>
  <c r="U6" i="5"/>
  <c r="T6" i="5"/>
  <c r="R6" i="5"/>
  <c r="S6" i="5" s="1"/>
  <c r="Q6" i="5"/>
  <c r="P6" i="5"/>
  <c r="O6" i="5"/>
  <c r="N6" i="5"/>
  <c r="M6" i="5"/>
  <c r="L6" i="5"/>
  <c r="K6" i="5"/>
  <c r="J6" i="5"/>
  <c r="I6" i="5"/>
  <c r="G6" i="5"/>
  <c r="E6" i="5"/>
  <c r="B6" i="5"/>
  <c r="A6" i="5"/>
  <c r="AB5" i="5"/>
  <c r="AA5" i="5"/>
  <c r="Z5" i="5"/>
  <c r="Y5" i="5"/>
  <c r="X5" i="5"/>
  <c r="AC5" i="5" s="1"/>
  <c r="W5" i="5"/>
  <c r="V5" i="5"/>
  <c r="U5" i="5"/>
  <c r="T5" i="5"/>
  <c r="R5" i="5"/>
  <c r="Q5" i="5"/>
  <c r="P5" i="5"/>
  <c r="O5" i="5"/>
  <c r="N5" i="5"/>
  <c r="M5" i="5"/>
  <c r="L5" i="5"/>
  <c r="K5" i="5"/>
  <c r="J5" i="5"/>
  <c r="I5" i="5"/>
  <c r="G5" i="5"/>
  <c r="E5" i="5"/>
  <c r="B5" i="5"/>
  <c r="A5" i="5"/>
  <c r="AB4" i="5"/>
  <c r="AA4" i="5"/>
  <c r="Z4" i="5"/>
  <c r="Y4" i="5"/>
  <c r="X4" i="5"/>
  <c r="W4" i="5"/>
  <c r="V4" i="5"/>
  <c r="U4" i="5"/>
  <c r="T4" i="5"/>
  <c r="R4" i="5"/>
  <c r="S4" i="5" s="1"/>
  <c r="Q4" i="5"/>
  <c r="P4" i="5"/>
  <c r="O4" i="5"/>
  <c r="N4" i="5"/>
  <c r="M4" i="5"/>
  <c r="L4" i="5"/>
  <c r="K4" i="5"/>
  <c r="J4" i="5"/>
  <c r="I4" i="5"/>
  <c r="G4" i="5"/>
  <c r="E4" i="5"/>
  <c r="B4" i="5"/>
  <c r="A4" i="5"/>
  <c r="AB3" i="5"/>
  <c r="AA3" i="5"/>
  <c r="Z3" i="5"/>
  <c r="Y3" i="5"/>
  <c r="X3" i="5"/>
  <c r="W3" i="5"/>
  <c r="AC3" i="5" s="1"/>
  <c r="AD3" i="5" s="1"/>
  <c r="V3" i="5"/>
  <c r="U3" i="5"/>
  <c r="T3" i="5"/>
  <c r="R3" i="5"/>
  <c r="S3" i="5" s="1"/>
  <c r="Q3" i="5"/>
  <c r="P3" i="5"/>
  <c r="O3" i="5"/>
  <c r="N3" i="5"/>
  <c r="M3" i="5"/>
  <c r="L3" i="5"/>
  <c r="K3" i="5"/>
  <c r="J3" i="5"/>
  <c r="I3" i="5"/>
  <c r="G3" i="5"/>
  <c r="E3" i="5"/>
  <c r="B3" i="5"/>
  <c r="A3" i="5"/>
  <c r="AB2" i="5"/>
  <c r="AB95" i="5" s="1"/>
  <c r="AA2" i="5"/>
  <c r="Z2" i="5"/>
  <c r="Y2" i="5"/>
  <c r="Y95" i="5" s="1"/>
  <c r="X2" i="5"/>
  <c r="X95" i="5" s="1"/>
  <c r="W2" i="5"/>
  <c r="V2" i="5"/>
  <c r="U2" i="5"/>
  <c r="T2" i="5"/>
  <c r="T95" i="5" s="1"/>
  <c r="R2" i="5"/>
  <c r="S2" i="5" s="1"/>
  <c r="Q2" i="5"/>
  <c r="P2" i="5"/>
  <c r="P95" i="5" s="1"/>
  <c r="P96" i="5" s="1"/>
  <c r="O2" i="5"/>
  <c r="N2" i="5"/>
  <c r="M2" i="5"/>
  <c r="L2" i="5"/>
  <c r="L95" i="5" s="1"/>
  <c r="L96" i="5" s="1"/>
  <c r="K2" i="5"/>
  <c r="J2" i="5"/>
  <c r="I2" i="5"/>
  <c r="G2" i="5"/>
  <c r="E2" i="5"/>
  <c r="B2" i="5"/>
  <c r="A2" i="5"/>
  <c r="AB85" i="4"/>
  <c r="AD85" i="4" s="1"/>
  <c r="AA85" i="4"/>
  <c r="Z85" i="4"/>
  <c r="Y85" i="4"/>
  <c r="AC85" i="4" s="1"/>
  <c r="X85" i="4"/>
  <c r="W85" i="4"/>
  <c r="V85" i="4"/>
  <c r="U85" i="4"/>
  <c r="T85" i="4"/>
  <c r="R85" i="4"/>
  <c r="Q85" i="4"/>
  <c r="S85" i="4" s="1"/>
  <c r="P85" i="4"/>
  <c r="O85" i="4"/>
  <c r="N85" i="4"/>
  <c r="M85" i="4"/>
  <c r="L85" i="4"/>
  <c r="K85" i="4"/>
  <c r="J85" i="4"/>
  <c r="I85" i="4"/>
  <c r="G85" i="4"/>
  <c r="E85" i="4"/>
  <c r="B85" i="4"/>
  <c r="A85" i="4"/>
  <c r="AB84" i="4"/>
  <c r="AA84" i="4"/>
  <c r="Z84" i="4"/>
  <c r="Y84" i="4"/>
  <c r="X84" i="4"/>
  <c r="W84" i="4"/>
  <c r="AC84" i="4" s="1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G84" i="4"/>
  <c r="E84" i="4"/>
  <c r="B84" i="4"/>
  <c r="A84" i="4"/>
  <c r="AB83" i="4"/>
  <c r="AA83" i="4"/>
  <c r="Z83" i="4"/>
  <c r="Y83" i="4"/>
  <c r="AC83" i="4" s="1"/>
  <c r="X83" i="4"/>
  <c r="W83" i="4"/>
  <c r="V83" i="4"/>
  <c r="U83" i="4"/>
  <c r="T83" i="4"/>
  <c r="R83" i="4"/>
  <c r="Q83" i="4"/>
  <c r="S83" i="4" s="1"/>
  <c r="P83" i="4"/>
  <c r="O83" i="4"/>
  <c r="N83" i="4"/>
  <c r="M83" i="4"/>
  <c r="L83" i="4"/>
  <c r="K83" i="4"/>
  <c r="J83" i="4"/>
  <c r="I83" i="4"/>
  <c r="G83" i="4"/>
  <c r="E83" i="4"/>
  <c r="B83" i="4"/>
  <c r="A83" i="4"/>
  <c r="AB82" i="4"/>
  <c r="AA82" i="4"/>
  <c r="Z82" i="4"/>
  <c r="Y82" i="4"/>
  <c r="X82" i="4"/>
  <c r="W82" i="4"/>
  <c r="AC82" i="4" s="1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G82" i="4"/>
  <c r="E82" i="4"/>
  <c r="B82" i="4"/>
  <c r="A82" i="4"/>
  <c r="AB81" i="4"/>
  <c r="AD81" i="4" s="1"/>
  <c r="AA81" i="4"/>
  <c r="Z81" i="4"/>
  <c r="Y81" i="4"/>
  <c r="AC81" i="4" s="1"/>
  <c r="X81" i="4"/>
  <c r="W81" i="4"/>
  <c r="V81" i="4"/>
  <c r="U81" i="4"/>
  <c r="T81" i="4"/>
  <c r="R81" i="4"/>
  <c r="Q81" i="4"/>
  <c r="S81" i="4" s="1"/>
  <c r="P81" i="4"/>
  <c r="O81" i="4"/>
  <c r="N81" i="4"/>
  <c r="M81" i="4"/>
  <c r="L81" i="4"/>
  <c r="K81" i="4"/>
  <c r="J81" i="4"/>
  <c r="I81" i="4"/>
  <c r="G81" i="4"/>
  <c r="E81" i="4"/>
  <c r="B81" i="4"/>
  <c r="A81" i="4"/>
  <c r="AB80" i="4"/>
  <c r="AA80" i="4"/>
  <c r="Z80" i="4"/>
  <c r="Y80" i="4"/>
  <c r="X80" i="4"/>
  <c r="W80" i="4"/>
  <c r="AC80" i="4" s="1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G80" i="4"/>
  <c r="E80" i="4"/>
  <c r="B80" i="4"/>
  <c r="A80" i="4"/>
  <c r="AB79" i="4"/>
  <c r="AA79" i="4"/>
  <c r="Z79" i="4"/>
  <c r="Y79" i="4"/>
  <c r="AC79" i="4" s="1"/>
  <c r="X79" i="4"/>
  <c r="W79" i="4"/>
  <c r="V79" i="4"/>
  <c r="U79" i="4"/>
  <c r="T79" i="4"/>
  <c r="R79" i="4"/>
  <c r="Q79" i="4"/>
  <c r="S79" i="4" s="1"/>
  <c r="P79" i="4"/>
  <c r="O79" i="4"/>
  <c r="N79" i="4"/>
  <c r="M79" i="4"/>
  <c r="L79" i="4"/>
  <c r="K79" i="4"/>
  <c r="I79" i="4"/>
  <c r="G79" i="4"/>
  <c r="E79" i="4"/>
  <c r="B79" i="4"/>
  <c r="A79" i="4"/>
  <c r="AB78" i="4"/>
  <c r="AA78" i="4"/>
  <c r="Z78" i="4"/>
  <c r="Y78" i="4"/>
  <c r="X78" i="4"/>
  <c r="W78" i="4"/>
  <c r="AC78" i="4" s="1"/>
  <c r="AD78" i="4" s="1"/>
  <c r="V78" i="4"/>
  <c r="U78" i="4"/>
  <c r="T78" i="4"/>
  <c r="R78" i="4"/>
  <c r="S78" i="4" s="1"/>
  <c r="Q78" i="4"/>
  <c r="P78" i="4"/>
  <c r="O78" i="4"/>
  <c r="N78" i="4"/>
  <c r="M78" i="4"/>
  <c r="L78" i="4"/>
  <c r="K78" i="4"/>
  <c r="I78" i="4"/>
  <c r="G78" i="4"/>
  <c r="E78" i="4"/>
  <c r="B78" i="4"/>
  <c r="A78" i="4"/>
  <c r="AB77" i="4"/>
  <c r="AA77" i="4"/>
  <c r="Z77" i="4"/>
  <c r="Y77" i="4"/>
  <c r="X77" i="4"/>
  <c r="W77" i="4"/>
  <c r="AC77" i="4" s="1"/>
  <c r="V77" i="4"/>
  <c r="U77" i="4"/>
  <c r="T77" i="4"/>
  <c r="S77" i="4"/>
  <c r="R77" i="4"/>
  <c r="Q77" i="4"/>
  <c r="P77" i="4"/>
  <c r="O77" i="4"/>
  <c r="N77" i="4"/>
  <c r="M77" i="4"/>
  <c r="L77" i="4"/>
  <c r="K77" i="4"/>
  <c r="I77" i="4"/>
  <c r="G77" i="4"/>
  <c r="E77" i="4"/>
  <c r="B77" i="4"/>
  <c r="A77" i="4"/>
  <c r="AB76" i="4"/>
  <c r="AD76" i="4" s="1"/>
  <c r="AA76" i="4"/>
  <c r="Z76" i="4"/>
  <c r="Y76" i="4"/>
  <c r="X76" i="4"/>
  <c r="W76" i="4"/>
  <c r="AC76" i="4" s="1"/>
  <c r="V76" i="4"/>
  <c r="U76" i="4"/>
  <c r="T76" i="4"/>
  <c r="R76" i="4"/>
  <c r="S76" i="4" s="1"/>
  <c r="Q76" i="4"/>
  <c r="P76" i="4"/>
  <c r="O76" i="4"/>
  <c r="N76" i="4"/>
  <c r="M76" i="4"/>
  <c r="L76" i="4"/>
  <c r="K76" i="4"/>
  <c r="I76" i="4"/>
  <c r="G76" i="4"/>
  <c r="E76" i="4"/>
  <c r="B76" i="4"/>
  <c r="A76" i="4"/>
  <c r="AB75" i="4"/>
  <c r="AA75" i="4"/>
  <c r="Z75" i="4"/>
  <c r="Y75" i="4"/>
  <c r="AC75" i="4" s="1"/>
  <c r="X75" i="4"/>
  <c r="W75" i="4"/>
  <c r="V75" i="4"/>
  <c r="U75" i="4"/>
  <c r="T75" i="4"/>
  <c r="R75" i="4"/>
  <c r="Q75" i="4"/>
  <c r="S75" i="4" s="1"/>
  <c r="P75" i="4"/>
  <c r="O75" i="4"/>
  <c r="N75" i="4"/>
  <c r="M75" i="4"/>
  <c r="L75" i="4"/>
  <c r="K75" i="4"/>
  <c r="J75" i="4"/>
  <c r="I75" i="4"/>
  <c r="G75" i="4"/>
  <c r="E75" i="4"/>
  <c r="B75" i="4"/>
  <c r="A75" i="4"/>
  <c r="AB74" i="4"/>
  <c r="AA74" i="4"/>
  <c r="Z74" i="4"/>
  <c r="Y74" i="4"/>
  <c r="X74" i="4"/>
  <c r="W74" i="4"/>
  <c r="AC74" i="4" s="1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G74" i="4"/>
  <c r="E74" i="4"/>
  <c r="B74" i="4"/>
  <c r="A74" i="4"/>
  <c r="AB73" i="4"/>
  <c r="AA73" i="4"/>
  <c r="Z73" i="4"/>
  <c r="Y73" i="4"/>
  <c r="AC73" i="4" s="1"/>
  <c r="X73" i="4"/>
  <c r="W73" i="4"/>
  <c r="V73" i="4"/>
  <c r="U73" i="4"/>
  <c r="T73" i="4"/>
  <c r="R73" i="4"/>
  <c r="Q73" i="4"/>
  <c r="S73" i="4" s="1"/>
  <c r="P73" i="4"/>
  <c r="O73" i="4"/>
  <c r="N73" i="4"/>
  <c r="M73" i="4"/>
  <c r="L73" i="4"/>
  <c r="K73" i="4"/>
  <c r="J73" i="4"/>
  <c r="I73" i="4"/>
  <c r="G73" i="4"/>
  <c r="E73" i="4"/>
  <c r="B73" i="4"/>
  <c r="A73" i="4"/>
  <c r="AB72" i="4"/>
  <c r="AD72" i="4" s="1"/>
  <c r="AA72" i="4"/>
  <c r="Z72" i="4"/>
  <c r="Y72" i="4"/>
  <c r="X72" i="4"/>
  <c r="W72" i="4"/>
  <c r="AC72" i="4" s="1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G72" i="4"/>
  <c r="E72" i="4"/>
  <c r="B72" i="4"/>
  <c r="A72" i="4"/>
  <c r="AB71" i="4"/>
  <c r="AD71" i="4" s="1"/>
  <c r="AA71" i="4"/>
  <c r="Z71" i="4"/>
  <c r="Y71" i="4"/>
  <c r="AC71" i="4" s="1"/>
  <c r="X71" i="4"/>
  <c r="W71" i="4"/>
  <c r="V71" i="4"/>
  <c r="U71" i="4"/>
  <c r="T71" i="4"/>
  <c r="R71" i="4"/>
  <c r="S71" i="4" s="1"/>
  <c r="Q71" i="4"/>
  <c r="P71" i="4"/>
  <c r="O71" i="4"/>
  <c r="N71" i="4"/>
  <c r="M71" i="4"/>
  <c r="L71" i="4"/>
  <c r="K71" i="4"/>
  <c r="J71" i="4"/>
  <c r="I71" i="4"/>
  <c r="G71" i="4"/>
  <c r="E71" i="4"/>
  <c r="B71" i="4"/>
  <c r="A71" i="4"/>
  <c r="AB70" i="4"/>
  <c r="AA70" i="4"/>
  <c r="Z70" i="4"/>
  <c r="Y70" i="4"/>
  <c r="X70" i="4"/>
  <c r="W70" i="4"/>
  <c r="AC70" i="4" s="1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G70" i="4"/>
  <c r="E70" i="4"/>
  <c r="B70" i="4"/>
  <c r="A70" i="4"/>
  <c r="AB69" i="4"/>
  <c r="AA69" i="4"/>
  <c r="Z69" i="4"/>
  <c r="Y69" i="4"/>
  <c r="AC69" i="4" s="1"/>
  <c r="X69" i="4"/>
  <c r="W69" i="4"/>
  <c r="V69" i="4"/>
  <c r="U69" i="4"/>
  <c r="T69" i="4"/>
  <c r="R69" i="4"/>
  <c r="S69" i="4" s="1"/>
  <c r="Q69" i="4"/>
  <c r="P69" i="4"/>
  <c r="O69" i="4"/>
  <c r="N69" i="4"/>
  <c r="M69" i="4"/>
  <c r="L69" i="4"/>
  <c r="K69" i="4"/>
  <c r="J69" i="4"/>
  <c r="I69" i="4"/>
  <c r="G69" i="4"/>
  <c r="E69" i="4"/>
  <c r="B69" i="4"/>
  <c r="A69" i="4"/>
  <c r="AB68" i="4"/>
  <c r="AA68" i="4"/>
  <c r="Z68" i="4"/>
  <c r="Y68" i="4"/>
  <c r="X68" i="4"/>
  <c r="W68" i="4"/>
  <c r="AC68" i="4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G68" i="4"/>
  <c r="E68" i="4"/>
  <c r="B68" i="4"/>
  <c r="A68" i="4"/>
  <c r="AB67" i="4"/>
  <c r="AA67" i="4"/>
  <c r="Z67" i="4"/>
  <c r="Y67" i="4"/>
  <c r="X67" i="4"/>
  <c r="AC67" i="4" s="1"/>
  <c r="W67" i="4"/>
  <c r="V67" i="4"/>
  <c r="U67" i="4"/>
  <c r="T67" i="4"/>
  <c r="R67" i="4"/>
  <c r="S67" i="4" s="1"/>
  <c r="Q67" i="4"/>
  <c r="P67" i="4"/>
  <c r="O67" i="4"/>
  <c r="N67" i="4"/>
  <c r="M67" i="4"/>
  <c r="L67" i="4"/>
  <c r="K67" i="4"/>
  <c r="J67" i="4"/>
  <c r="I67" i="4"/>
  <c r="G67" i="4"/>
  <c r="E67" i="4"/>
  <c r="B67" i="4"/>
  <c r="A67" i="4"/>
  <c r="AB66" i="4"/>
  <c r="AA66" i="4"/>
  <c r="Z66" i="4"/>
  <c r="Y66" i="4"/>
  <c r="X66" i="4"/>
  <c r="W66" i="4"/>
  <c r="AC66" i="4" s="1"/>
  <c r="V66" i="4"/>
  <c r="U66" i="4"/>
  <c r="T66" i="4"/>
  <c r="R66" i="4"/>
  <c r="S66" i="4" s="1"/>
  <c r="Q66" i="4"/>
  <c r="P66" i="4"/>
  <c r="O66" i="4"/>
  <c r="N66" i="4"/>
  <c r="M66" i="4"/>
  <c r="L66" i="4"/>
  <c r="K66" i="4"/>
  <c r="J66" i="4"/>
  <c r="I66" i="4"/>
  <c r="G66" i="4"/>
  <c r="E66" i="4"/>
  <c r="B66" i="4"/>
  <c r="A66" i="4"/>
  <c r="AB65" i="4"/>
  <c r="AA65" i="4"/>
  <c r="Z65" i="4"/>
  <c r="Y65" i="4"/>
  <c r="X65" i="4"/>
  <c r="AC65" i="4" s="1"/>
  <c r="W65" i="4"/>
  <c r="V65" i="4"/>
  <c r="U65" i="4"/>
  <c r="T65" i="4"/>
  <c r="R65" i="4"/>
  <c r="S65" i="4" s="1"/>
  <c r="Q65" i="4"/>
  <c r="P65" i="4"/>
  <c r="O65" i="4"/>
  <c r="N65" i="4"/>
  <c r="M65" i="4"/>
  <c r="L65" i="4"/>
  <c r="K65" i="4"/>
  <c r="J65" i="4"/>
  <c r="I65" i="4"/>
  <c r="G65" i="4"/>
  <c r="E65" i="4"/>
  <c r="B65" i="4"/>
  <c r="A65" i="4"/>
  <c r="AB64" i="4"/>
  <c r="AA64" i="4"/>
  <c r="Z64" i="4"/>
  <c r="Y64" i="4"/>
  <c r="X64" i="4"/>
  <c r="W64" i="4"/>
  <c r="AC64" i="4" s="1"/>
  <c r="V64" i="4"/>
  <c r="U64" i="4"/>
  <c r="T64" i="4"/>
  <c r="R64" i="4"/>
  <c r="S64" i="4" s="1"/>
  <c r="Q64" i="4"/>
  <c r="P64" i="4"/>
  <c r="O64" i="4"/>
  <c r="N64" i="4"/>
  <c r="M64" i="4"/>
  <c r="L64" i="4"/>
  <c r="K64" i="4"/>
  <c r="J64" i="4"/>
  <c r="I64" i="4"/>
  <c r="G64" i="4"/>
  <c r="E64" i="4"/>
  <c r="B64" i="4"/>
  <c r="A64" i="4"/>
  <c r="AB63" i="4"/>
  <c r="AA63" i="4"/>
  <c r="Z63" i="4"/>
  <c r="Y63" i="4"/>
  <c r="X63" i="4"/>
  <c r="AC63" i="4" s="1"/>
  <c r="W63" i="4"/>
  <c r="V63" i="4"/>
  <c r="U63" i="4"/>
  <c r="T63" i="4"/>
  <c r="R63" i="4"/>
  <c r="S63" i="4" s="1"/>
  <c r="Q63" i="4"/>
  <c r="P63" i="4"/>
  <c r="O63" i="4"/>
  <c r="N63" i="4"/>
  <c r="M63" i="4"/>
  <c r="L63" i="4"/>
  <c r="K63" i="4"/>
  <c r="J63" i="4"/>
  <c r="I63" i="4"/>
  <c r="G63" i="4"/>
  <c r="E63" i="4"/>
  <c r="B63" i="4"/>
  <c r="A63" i="4"/>
  <c r="AB62" i="4"/>
  <c r="AA62" i="4"/>
  <c r="Z62" i="4"/>
  <c r="Y62" i="4"/>
  <c r="X62" i="4"/>
  <c r="W62" i="4"/>
  <c r="AC62" i="4" s="1"/>
  <c r="V62" i="4"/>
  <c r="U62" i="4"/>
  <c r="T62" i="4"/>
  <c r="R62" i="4"/>
  <c r="S62" i="4" s="1"/>
  <c r="Q62" i="4"/>
  <c r="P62" i="4"/>
  <c r="O62" i="4"/>
  <c r="N62" i="4"/>
  <c r="M62" i="4"/>
  <c r="L62" i="4"/>
  <c r="K62" i="4"/>
  <c r="J62" i="4"/>
  <c r="I62" i="4"/>
  <c r="G62" i="4"/>
  <c r="E62" i="4"/>
  <c r="B62" i="4"/>
  <c r="A62" i="4"/>
  <c r="AB61" i="4"/>
  <c r="AA61" i="4"/>
  <c r="Z61" i="4"/>
  <c r="Y61" i="4"/>
  <c r="X61" i="4"/>
  <c r="AC61" i="4" s="1"/>
  <c r="W61" i="4"/>
  <c r="V61" i="4"/>
  <c r="U61" i="4"/>
  <c r="T61" i="4"/>
  <c r="R61" i="4"/>
  <c r="S61" i="4" s="1"/>
  <c r="Q61" i="4"/>
  <c r="P61" i="4"/>
  <c r="O61" i="4"/>
  <c r="N61" i="4"/>
  <c r="M61" i="4"/>
  <c r="L61" i="4"/>
  <c r="K61" i="4"/>
  <c r="J61" i="4"/>
  <c r="I61" i="4"/>
  <c r="G61" i="4"/>
  <c r="E61" i="4"/>
  <c r="B61" i="4"/>
  <c r="A61" i="4"/>
  <c r="AB60" i="4"/>
  <c r="AA60" i="4"/>
  <c r="Z60" i="4"/>
  <c r="Y60" i="4"/>
  <c r="X60" i="4"/>
  <c r="W60" i="4"/>
  <c r="AC60" i="4" s="1"/>
  <c r="V60" i="4"/>
  <c r="U60" i="4"/>
  <c r="T60" i="4"/>
  <c r="R60" i="4"/>
  <c r="S60" i="4" s="1"/>
  <c r="Q60" i="4"/>
  <c r="P60" i="4"/>
  <c r="O60" i="4"/>
  <c r="N60" i="4"/>
  <c r="M60" i="4"/>
  <c r="L60" i="4"/>
  <c r="K60" i="4"/>
  <c r="J60" i="4"/>
  <c r="I60" i="4"/>
  <c r="G60" i="4"/>
  <c r="E60" i="4"/>
  <c r="B60" i="4"/>
  <c r="A60" i="4"/>
  <c r="AB59" i="4"/>
  <c r="AA59" i="4"/>
  <c r="Z59" i="4"/>
  <c r="Y59" i="4"/>
  <c r="X59" i="4"/>
  <c r="AC59" i="4" s="1"/>
  <c r="W59" i="4"/>
  <c r="V59" i="4"/>
  <c r="U59" i="4"/>
  <c r="T59" i="4"/>
  <c r="R59" i="4"/>
  <c r="S59" i="4" s="1"/>
  <c r="Q59" i="4"/>
  <c r="P59" i="4"/>
  <c r="O59" i="4"/>
  <c r="N59" i="4"/>
  <c r="M59" i="4"/>
  <c r="L59" i="4"/>
  <c r="K59" i="4"/>
  <c r="J59" i="4"/>
  <c r="I59" i="4"/>
  <c r="G59" i="4"/>
  <c r="E59" i="4"/>
  <c r="B59" i="4"/>
  <c r="A59" i="4"/>
  <c r="AB58" i="4"/>
  <c r="AA58" i="4"/>
  <c r="Z58" i="4"/>
  <c r="Y58" i="4"/>
  <c r="X58" i="4"/>
  <c r="W58" i="4"/>
  <c r="AC58" i="4" s="1"/>
  <c r="V58" i="4"/>
  <c r="U58" i="4"/>
  <c r="T58" i="4"/>
  <c r="R58" i="4"/>
  <c r="S58" i="4" s="1"/>
  <c r="Q58" i="4"/>
  <c r="P58" i="4"/>
  <c r="O58" i="4"/>
  <c r="N58" i="4"/>
  <c r="M58" i="4"/>
  <c r="L58" i="4"/>
  <c r="K58" i="4"/>
  <c r="J58" i="4"/>
  <c r="I58" i="4"/>
  <c r="G58" i="4"/>
  <c r="E58" i="4"/>
  <c r="B58" i="4"/>
  <c r="A58" i="4"/>
  <c r="AB57" i="4"/>
  <c r="AA57" i="4"/>
  <c r="Z57" i="4"/>
  <c r="Y57" i="4"/>
  <c r="X57" i="4"/>
  <c r="AC57" i="4" s="1"/>
  <c r="W57" i="4"/>
  <c r="V57" i="4"/>
  <c r="U57" i="4"/>
  <c r="T57" i="4"/>
  <c r="R57" i="4"/>
  <c r="S57" i="4" s="1"/>
  <c r="Q57" i="4"/>
  <c r="P57" i="4"/>
  <c r="O57" i="4"/>
  <c r="N57" i="4"/>
  <c r="M57" i="4"/>
  <c r="L57" i="4"/>
  <c r="K57" i="4"/>
  <c r="J57" i="4"/>
  <c r="I57" i="4"/>
  <c r="G57" i="4"/>
  <c r="E57" i="4"/>
  <c r="B57" i="4"/>
  <c r="A57" i="4"/>
  <c r="AB56" i="4"/>
  <c r="AA56" i="4"/>
  <c r="Z56" i="4"/>
  <c r="Y56" i="4"/>
  <c r="X56" i="4"/>
  <c r="W56" i="4"/>
  <c r="AC56" i="4" s="1"/>
  <c r="V56" i="4"/>
  <c r="U56" i="4"/>
  <c r="T56" i="4"/>
  <c r="R56" i="4"/>
  <c r="S56" i="4" s="1"/>
  <c r="Q56" i="4"/>
  <c r="P56" i="4"/>
  <c r="O56" i="4"/>
  <c r="N56" i="4"/>
  <c r="M56" i="4"/>
  <c r="L56" i="4"/>
  <c r="K56" i="4"/>
  <c r="J56" i="4"/>
  <c r="I56" i="4"/>
  <c r="G56" i="4"/>
  <c r="E56" i="4"/>
  <c r="B56" i="4"/>
  <c r="A56" i="4"/>
  <c r="AB55" i="4"/>
  <c r="AA55" i="4"/>
  <c r="Z55" i="4"/>
  <c r="Y55" i="4"/>
  <c r="X55" i="4"/>
  <c r="AC55" i="4" s="1"/>
  <c r="W55" i="4"/>
  <c r="V55" i="4"/>
  <c r="U55" i="4"/>
  <c r="T55" i="4"/>
  <c r="R55" i="4"/>
  <c r="S55" i="4" s="1"/>
  <c r="Q55" i="4"/>
  <c r="P55" i="4"/>
  <c r="O55" i="4"/>
  <c r="N55" i="4"/>
  <c r="M55" i="4"/>
  <c r="L55" i="4"/>
  <c r="K55" i="4"/>
  <c r="J55" i="4"/>
  <c r="I55" i="4"/>
  <c r="G55" i="4"/>
  <c r="E55" i="4"/>
  <c r="B55" i="4"/>
  <c r="A55" i="4"/>
  <c r="AB54" i="4"/>
  <c r="AA54" i="4"/>
  <c r="Z54" i="4"/>
  <c r="Y54" i="4"/>
  <c r="X54" i="4"/>
  <c r="W54" i="4"/>
  <c r="AC54" i="4" s="1"/>
  <c r="V54" i="4"/>
  <c r="U54" i="4"/>
  <c r="T54" i="4"/>
  <c r="R54" i="4"/>
  <c r="S54" i="4" s="1"/>
  <c r="Q54" i="4"/>
  <c r="P54" i="4"/>
  <c r="O54" i="4"/>
  <c r="N54" i="4"/>
  <c r="M54" i="4"/>
  <c r="L54" i="4"/>
  <c r="K54" i="4"/>
  <c r="J54" i="4"/>
  <c r="I54" i="4"/>
  <c r="G54" i="4"/>
  <c r="E54" i="4"/>
  <c r="B54" i="4"/>
  <c r="A54" i="4"/>
  <c r="AB53" i="4"/>
  <c r="AA53" i="4"/>
  <c r="Z53" i="4"/>
  <c r="Y53" i="4"/>
  <c r="X53" i="4"/>
  <c r="AC53" i="4" s="1"/>
  <c r="W53" i="4"/>
  <c r="V53" i="4"/>
  <c r="U53" i="4"/>
  <c r="T53" i="4"/>
  <c r="R53" i="4"/>
  <c r="S53" i="4" s="1"/>
  <c r="Q53" i="4"/>
  <c r="P53" i="4"/>
  <c r="O53" i="4"/>
  <c r="N53" i="4"/>
  <c r="M53" i="4"/>
  <c r="L53" i="4"/>
  <c r="K53" i="4"/>
  <c r="J53" i="4"/>
  <c r="I53" i="4"/>
  <c r="G53" i="4"/>
  <c r="E53" i="4"/>
  <c r="B53" i="4"/>
  <c r="A53" i="4"/>
  <c r="AB52" i="4"/>
  <c r="AA52" i="4"/>
  <c r="Z52" i="4"/>
  <c r="Y52" i="4"/>
  <c r="X52" i="4"/>
  <c r="W52" i="4"/>
  <c r="AC52" i="4" s="1"/>
  <c r="V52" i="4"/>
  <c r="U52" i="4"/>
  <c r="T52" i="4"/>
  <c r="R52" i="4"/>
  <c r="S52" i="4" s="1"/>
  <c r="Q52" i="4"/>
  <c r="P52" i="4"/>
  <c r="O52" i="4"/>
  <c r="N52" i="4"/>
  <c r="M52" i="4"/>
  <c r="L52" i="4"/>
  <c r="K52" i="4"/>
  <c r="J52" i="4"/>
  <c r="I52" i="4"/>
  <c r="G52" i="4"/>
  <c r="E52" i="4"/>
  <c r="B52" i="4"/>
  <c r="A52" i="4"/>
  <c r="AB51" i="4"/>
  <c r="AA51" i="4"/>
  <c r="Z51" i="4"/>
  <c r="Y51" i="4"/>
  <c r="X51" i="4"/>
  <c r="AC51" i="4" s="1"/>
  <c r="W51" i="4"/>
  <c r="V51" i="4"/>
  <c r="U51" i="4"/>
  <c r="T51" i="4"/>
  <c r="R51" i="4"/>
  <c r="S51" i="4" s="1"/>
  <c r="Q51" i="4"/>
  <c r="P51" i="4"/>
  <c r="O51" i="4"/>
  <c r="N51" i="4"/>
  <c r="M51" i="4"/>
  <c r="L51" i="4"/>
  <c r="K51" i="4"/>
  <c r="J51" i="4"/>
  <c r="I51" i="4"/>
  <c r="G51" i="4"/>
  <c r="E51" i="4"/>
  <c r="B51" i="4"/>
  <c r="A51" i="4"/>
  <c r="AB50" i="4"/>
  <c r="AA50" i="4"/>
  <c r="Z50" i="4"/>
  <c r="Y50" i="4"/>
  <c r="X50" i="4"/>
  <c r="W50" i="4"/>
  <c r="AC50" i="4" s="1"/>
  <c r="V50" i="4"/>
  <c r="U50" i="4"/>
  <c r="T50" i="4"/>
  <c r="R50" i="4"/>
  <c r="S50" i="4" s="1"/>
  <c r="Q50" i="4"/>
  <c r="P50" i="4"/>
  <c r="O50" i="4"/>
  <c r="N50" i="4"/>
  <c r="M50" i="4"/>
  <c r="L50" i="4"/>
  <c r="K50" i="4"/>
  <c r="J50" i="4"/>
  <c r="I50" i="4"/>
  <c r="G50" i="4"/>
  <c r="E50" i="4"/>
  <c r="B50" i="4"/>
  <c r="A50" i="4"/>
  <c r="AB49" i="4"/>
  <c r="AA49" i="4"/>
  <c r="Z49" i="4"/>
  <c r="Y49" i="4"/>
  <c r="X49" i="4"/>
  <c r="AC49" i="4" s="1"/>
  <c r="W49" i="4"/>
  <c r="V49" i="4"/>
  <c r="U49" i="4"/>
  <c r="T49" i="4"/>
  <c r="R49" i="4"/>
  <c r="S49" i="4" s="1"/>
  <c r="Q49" i="4"/>
  <c r="P49" i="4"/>
  <c r="O49" i="4"/>
  <c r="N49" i="4"/>
  <c r="M49" i="4"/>
  <c r="L49" i="4"/>
  <c r="K49" i="4"/>
  <c r="J49" i="4"/>
  <c r="I49" i="4"/>
  <c r="G49" i="4"/>
  <c r="E49" i="4"/>
  <c r="B49" i="4"/>
  <c r="A49" i="4"/>
  <c r="AB48" i="4"/>
  <c r="AA48" i="4"/>
  <c r="Z48" i="4"/>
  <c r="Y48" i="4"/>
  <c r="X48" i="4"/>
  <c r="W48" i="4"/>
  <c r="AC48" i="4" s="1"/>
  <c r="V48" i="4"/>
  <c r="U48" i="4"/>
  <c r="T48" i="4"/>
  <c r="R48" i="4"/>
  <c r="S48" i="4" s="1"/>
  <c r="Q48" i="4"/>
  <c r="P48" i="4"/>
  <c r="O48" i="4"/>
  <c r="N48" i="4"/>
  <c r="M48" i="4"/>
  <c r="L48" i="4"/>
  <c r="K48" i="4"/>
  <c r="J48" i="4"/>
  <c r="I48" i="4"/>
  <c r="G48" i="4"/>
  <c r="E48" i="4"/>
  <c r="B48" i="4"/>
  <c r="A48" i="4"/>
  <c r="AB47" i="4"/>
  <c r="AA47" i="4"/>
  <c r="Z47" i="4"/>
  <c r="Y47" i="4"/>
  <c r="X47" i="4"/>
  <c r="AC47" i="4" s="1"/>
  <c r="W47" i="4"/>
  <c r="V47" i="4"/>
  <c r="U47" i="4"/>
  <c r="T47" i="4"/>
  <c r="R47" i="4"/>
  <c r="S47" i="4" s="1"/>
  <c r="Q47" i="4"/>
  <c r="P47" i="4"/>
  <c r="O47" i="4"/>
  <c r="N47" i="4"/>
  <c r="M47" i="4"/>
  <c r="L47" i="4"/>
  <c r="K47" i="4"/>
  <c r="J47" i="4"/>
  <c r="I47" i="4"/>
  <c r="G47" i="4"/>
  <c r="E47" i="4"/>
  <c r="B47" i="4"/>
  <c r="A47" i="4"/>
  <c r="AB46" i="4"/>
  <c r="AA46" i="4"/>
  <c r="Z46" i="4"/>
  <c r="Y46" i="4"/>
  <c r="X46" i="4"/>
  <c r="W46" i="4"/>
  <c r="AC46" i="4" s="1"/>
  <c r="V46" i="4"/>
  <c r="U46" i="4"/>
  <c r="T46" i="4"/>
  <c r="R46" i="4"/>
  <c r="S46" i="4" s="1"/>
  <c r="Q46" i="4"/>
  <c r="P46" i="4"/>
  <c r="O46" i="4"/>
  <c r="N46" i="4"/>
  <c r="M46" i="4"/>
  <c r="L46" i="4"/>
  <c r="K46" i="4"/>
  <c r="J46" i="4"/>
  <c r="I46" i="4"/>
  <c r="G46" i="4"/>
  <c r="E46" i="4"/>
  <c r="B46" i="4"/>
  <c r="A46" i="4"/>
  <c r="AB45" i="4"/>
  <c r="AA45" i="4"/>
  <c r="Z45" i="4"/>
  <c r="Y45" i="4"/>
  <c r="X45" i="4"/>
  <c r="AC45" i="4" s="1"/>
  <c r="W45" i="4"/>
  <c r="V45" i="4"/>
  <c r="U45" i="4"/>
  <c r="T45" i="4"/>
  <c r="R45" i="4"/>
  <c r="S45" i="4" s="1"/>
  <c r="Q45" i="4"/>
  <c r="P45" i="4"/>
  <c r="O45" i="4"/>
  <c r="N45" i="4"/>
  <c r="M45" i="4"/>
  <c r="L45" i="4"/>
  <c r="K45" i="4"/>
  <c r="J45" i="4"/>
  <c r="I45" i="4"/>
  <c r="G45" i="4"/>
  <c r="E45" i="4"/>
  <c r="B45" i="4"/>
  <c r="A45" i="4"/>
  <c r="AB44" i="4"/>
  <c r="AA44" i="4"/>
  <c r="Z44" i="4"/>
  <c r="Y44" i="4"/>
  <c r="X44" i="4"/>
  <c r="W44" i="4"/>
  <c r="AC44" i="4" s="1"/>
  <c r="V44" i="4"/>
  <c r="U44" i="4"/>
  <c r="T44" i="4"/>
  <c r="R44" i="4"/>
  <c r="S44" i="4" s="1"/>
  <c r="Q44" i="4"/>
  <c r="P44" i="4"/>
  <c r="O44" i="4"/>
  <c r="N44" i="4"/>
  <c r="M44" i="4"/>
  <c r="L44" i="4"/>
  <c r="K44" i="4"/>
  <c r="J44" i="4"/>
  <c r="I44" i="4"/>
  <c r="G44" i="4"/>
  <c r="E44" i="4"/>
  <c r="B44" i="4"/>
  <c r="A44" i="4"/>
  <c r="AB43" i="4"/>
  <c r="AA43" i="4"/>
  <c r="Z43" i="4"/>
  <c r="Y43" i="4"/>
  <c r="X43" i="4"/>
  <c r="AC43" i="4" s="1"/>
  <c r="W43" i="4"/>
  <c r="V43" i="4"/>
  <c r="U43" i="4"/>
  <c r="T43" i="4"/>
  <c r="R43" i="4"/>
  <c r="S43" i="4" s="1"/>
  <c r="Q43" i="4"/>
  <c r="P43" i="4"/>
  <c r="O43" i="4"/>
  <c r="N43" i="4"/>
  <c r="M43" i="4"/>
  <c r="L43" i="4"/>
  <c r="K43" i="4"/>
  <c r="J43" i="4"/>
  <c r="I43" i="4"/>
  <c r="G43" i="4"/>
  <c r="E43" i="4"/>
  <c r="B43" i="4"/>
  <c r="A43" i="4"/>
  <c r="AB42" i="4"/>
  <c r="AA42" i="4"/>
  <c r="Z42" i="4"/>
  <c r="Y42" i="4"/>
  <c r="X42" i="4"/>
  <c r="W42" i="4"/>
  <c r="AC42" i="4" s="1"/>
  <c r="V42" i="4"/>
  <c r="U42" i="4"/>
  <c r="T42" i="4"/>
  <c r="R42" i="4"/>
  <c r="S42" i="4" s="1"/>
  <c r="Q42" i="4"/>
  <c r="P42" i="4"/>
  <c r="O42" i="4"/>
  <c r="N42" i="4"/>
  <c r="M42" i="4"/>
  <c r="L42" i="4"/>
  <c r="K42" i="4"/>
  <c r="J42" i="4"/>
  <c r="I42" i="4"/>
  <c r="G42" i="4"/>
  <c r="E42" i="4"/>
  <c r="B42" i="4"/>
  <c r="A42" i="4"/>
  <c r="AB41" i="4"/>
  <c r="AA41" i="4"/>
  <c r="Z41" i="4"/>
  <c r="Y41" i="4"/>
  <c r="X41" i="4"/>
  <c r="AC41" i="4" s="1"/>
  <c r="W41" i="4"/>
  <c r="V41" i="4"/>
  <c r="U41" i="4"/>
  <c r="T41" i="4"/>
  <c r="R41" i="4"/>
  <c r="S41" i="4" s="1"/>
  <c r="Q41" i="4"/>
  <c r="P41" i="4"/>
  <c r="O41" i="4"/>
  <c r="N41" i="4"/>
  <c r="M41" i="4"/>
  <c r="L41" i="4"/>
  <c r="K41" i="4"/>
  <c r="J41" i="4"/>
  <c r="I41" i="4"/>
  <c r="G41" i="4"/>
  <c r="E41" i="4"/>
  <c r="B41" i="4"/>
  <c r="A41" i="4"/>
  <c r="AB40" i="4"/>
  <c r="AA40" i="4"/>
  <c r="Z40" i="4"/>
  <c r="Y40" i="4"/>
  <c r="X40" i="4"/>
  <c r="W40" i="4"/>
  <c r="AC40" i="4" s="1"/>
  <c r="V40" i="4"/>
  <c r="U40" i="4"/>
  <c r="T40" i="4"/>
  <c r="R40" i="4"/>
  <c r="S40" i="4" s="1"/>
  <c r="Q40" i="4"/>
  <c r="P40" i="4"/>
  <c r="O40" i="4"/>
  <c r="N40" i="4"/>
  <c r="M40" i="4"/>
  <c r="L40" i="4"/>
  <c r="K40" i="4"/>
  <c r="J40" i="4"/>
  <c r="I40" i="4"/>
  <c r="G40" i="4"/>
  <c r="E40" i="4"/>
  <c r="B40" i="4"/>
  <c r="A40" i="4"/>
  <c r="AB39" i="4"/>
  <c r="AA39" i="4"/>
  <c r="Z39" i="4"/>
  <c r="Y39" i="4"/>
  <c r="X39" i="4"/>
  <c r="AC39" i="4" s="1"/>
  <c r="W39" i="4"/>
  <c r="V39" i="4"/>
  <c r="U39" i="4"/>
  <c r="T39" i="4"/>
  <c r="R39" i="4"/>
  <c r="S39" i="4" s="1"/>
  <c r="Q39" i="4"/>
  <c r="P39" i="4"/>
  <c r="O39" i="4"/>
  <c r="N39" i="4"/>
  <c r="M39" i="4"/>
  <c r="L39" i="4"/>
  <c r="K39" i="4"/>
  <c r="J39" i="4"/>
  <c r="I39" i="4"/>
  <c r="G39" i="4"/>
  <c r="E39" i="4"/>
  <c r="B39" i="4"/>
  <c r="A39" i="4"/>
  <c r="AB38" i="4"/>
  <c r="AA38" i="4"/>
  <c r="Z38" i="4"/>
  <c r="Y38" i="4"/>
  <c r="X38" i="4"/>
  <c r="W38" i="4"/>
  <c r="AC38" i="4" s="1"/>
  <c r="V38" i="4"/>
  <c r="U38" i="4"/>
  <c r="T38" i="4"/>
  <c r="R38" i="4"/>
  <c r="S38" i="4" s="1"/>
  <c r="Q38" i="4"/>
  <c r="P38" i="4"/>
  <c r="O38" i="4"/>
  <c r="N38" i="4"/>
  <c r="M38" i="4"/>
  <c r="L38" i="4"/>
  <c r="K38" i="4"/>
  <c r="J38" i="4"/>
  <c r="I38" i="4"/>
  <c r="G38" i="4"/>
  <c r="E38" i="4"/>
  <c r="B38" i="4"/>
  <c r="A38" i="4"/>
  <c r="AB37" i="4"/>
  <c r="AA37" i="4"/>
  <c r="Z37" i="4"/>
  <c r="Y37" i="4"/>
  <c r="X37" i="4"/>
  <c r="AC37" i="4" s="1"/>
  <c r="W37" i="4"/>
  <c r="V37" i="4"/>
  <c r="U37" i="4"/>
  <c r="T37" i="4"/>
  <c r="R37" i="4"/>
  <c r="S37" i="4" s="1"/>
  <c r="Q37" i="4"/>
  <c r="P37" i="4"/>
  <c r="O37" i="4"/>
  <c r="N37" i="4"/>
  <c r="M37" i="4"/>
  <c r="L37" i="4"/>
  <c r="K37" i="4"/>
  <c r="J37" i="4"/>
  <c r="I37" i="4"/>
  <c r="G37" i="4"/>
  <c r="E37" i="4"/>
  <c r="B37" i="4"/>
  <c r="A37" i="4"/>
  <c r="AB36" i="4"/>
  <c r="AA36" i="4"/>
  <c r="Z36" i="4"/>
  <c r="Y36" i="4"/>
  <c r="X36" i="4"/>
  <c r="W36" i="4"/>
  <c r="AC36" i="4" s="1"/>
  <c r="V36" i="4"/>
  <c r="U36" i="4"/>
  <c r="T36" i="4"/>
  <c r="R36" i="4"/>
  <c r="S36" i="4" s="1"/>
  <c r="Q36" i="4"/>
  <c r="P36" i="4"/>
  <c r="O36" i="4"/>
  <c r="N36" i="4"/>
  <c r="M36" i="4"/>
  <c r="L36" i="4"/>
  <c r="K36" i="4"/>
  <c r="J36" i="4"/>
  <c r="I36" i="4"/>
  <c r="G36" i="4"/>
  <c r="E36" i="4"/>
  <c r="B36" i="4"/>
  <c r="A36" i="4"/>
  <c r="AB35" i="4"/>
  <c r="AA35" i="4"/>
  <c r="Z35" i="4"/>
  <c r="Y35" i="4"/>
  <c r="X35" i="4"/>
  <c r="AC35" i="4" s="1"/>
  <c r="W35" i="4"/>
  <c r="V35" i="4"/>
  <c r="U35" i="4"/>
  <c r="T35" i="4"/>
  <c r="R35" i="4"/>
  <c r="S35" i="4" s="1"/>
  <c r="Q35" i="4"/>
  <c r="P35" i="4"/>
  <c r="O35" i="4"/>
  <c r="N35" i="4"/>
  <c r="M35" i="4"/>
  <c r="L35" i="4"/>
  <c r="K35" i="4"/>
  <c r="J35" i="4"/>
  <c r="I35" i="4"/>
  <c r="G35" i="4"/>
  <c r="E35" i="4"/>
  <c r="B35" i="4"/>
  <c r="A35" i="4"/>
  <c r="AB34" i="4"/>
  <c r="AA34" i="4"/>
  <c r="Z34" i="4"/>
  <c r="Y34" i="4"/>
  <c r="X34" i="4"/>
  <c r="W34" i="4"/>
  <c r="AC34" i="4" s="1"/>
  <c r="V34" i="4"/>
  <c r="U34" i="4"/>
  <c r="T34" i="4"/>
  <c r="R34" i="4"/>
  <c r="S34" i="4" s="1"/>
  <c r="Q34" i="4"/>
  <c r="P34" i="4"/>
  <c r="O34" i="4"/>
  <c r="N34" i="4"/>
  <c r="M34" i="4"/>
  <c r="L34" i="4"/>
  <c r="K34" i="4"/>
  <c r="J34" i="4"/>
  <c r="I34" i="4"/>
  <c r="G34" i="4"/>
  <c r="E34" i="4"/>
  <c r="B34" i="4"/>
  <c r="A34" i="4"/>
  <c r="AB33" i="4"/>
  <c r="AA33" i="4"/>
  <c r="Z33" i="4"/>
  <c r="Y33" i="4"/>
  <c r="X33" i="4"/>
  <c r="AC33" i="4" s="1"/>
  <c r="W33" i="4"/>
  <c r="V33" i="4"/>
  <c r="U33" i="4"/>
  <c r="T33" i="4"/>
  <c r="R33" i="4"/>
  <c r="S33" i="4" s="1"/>
  <c r="Q33" i="4"/>
  <c r="P33" i="4"/>
  <c r="O33" i="4"/>
  <c r="N33" i="4"/>
  <c r="M33" i="4"/>
  <c r="L33" i="4"/>
  <c r="K33" i="4"/>
  <c r="J33" i="4"/>
  <c r="I33" i="4"/>
  <c r="G33" i="4"/>
  <c r="E33" i="4"/>
  <c r="B33" i="4"/>
  <c r="A33" i="4"/>
  <c r="AB32" i="4"/>
  <c r="AA32" i="4"/>
  <c r="Z32" i="4"/>
  <c r="Y32" i="4"/>
  <c r="X32" i="4"/>
  <c r="W32" i="4"/>
  <c r="AC32" i="4" s="1"/>
  <c r="V32" i="4"/>
  <c r="U32" i="4"/>
  <c r="T32" i="4"/>
  <c r="R32" i="4"/>
  <c r="S32" i="4" s="1"/>
  <c r="Q32" i="4"/>
  <c r="P32" i="4"/>
  <c r="O32" i="4"/>
  <c r="N32" i="4"/>
  <c r="M32" i="4"/>
  <c r="L32" i="4"/>
  <c r="K32" i="4"/>
  <c r="J32" i="4"/>
  <c r="I32" i="4"/>
  <c r="G32" i="4"/>
  <c r="E32" i="4"/>
  <c r="B32" i="4"/>
  <c r="A32" i="4"/>
  <c r="AB31" i="4"/>
  <c r="AA31" i="4"/>
  <c r="Z31" i="4"/>
  <c r="Y31" i="4"/>
  <c r="X31" i="4"/>
  <c r="AC31" i="4" s="1"/>
  <c r="W31" i="4"/>
  <c r="V31" i="4"/>
  <c r="U31" i="4"/>
  <c r="T31" i="4"/>
  <c r="R31" i="4"/>
  <c r="S31" i="4" s="1"/>
  <c r="Q31" i="4"/>
  <c r="P31" i="4"/>
  <c r="O31" i="4"/>
  <c r="N31" i="4"/>
  <c r="M31" i="4"/>
  <c r="L31" i="4"/>
  <c r="K31" i="4"/>
  <c r="J31" i="4"/>
  <c r="I31" i="4"/>
  <c r="G31" i="4"/>
  <c r="E31" i="4"/>
  <c r="B31" i="4"/>
  <c r="A31" i="4"/>
  <c r="AB30" i="4"/>
  <c r="AA30" i="4"/>
  <c r="Z30" i="4"/>
  <c r="Y30" i="4"/>
  <c r="X30" i="4"/>
  <c r="W30" i="4"/>
  <c r="AC30" i="4" s="1"/>
  <c r="V30" i="4"/>
  <c r="U30" i="4"/>
  <c r="T30" i="4"/>
  <c r="R30" i="4"/>
  <c r="S30" i="4" s="1"/>
  <c r="Q30" i="4"/>
  <c r="P30" i="4"/>
  <c r="O30" i="4"/>
  <c r="N30" i="4"/>
  <c r="M30" i="4"/>
  <c r="L30" i="4"/>
  <c r="K30" i="4"/>
  <c r="J30" i="4"/>
  <c r="I30" i="4"/>
  <c r="G30" i="4"/>
  <c r="E30" i="4"/>
  <c r="B30" i="4"/>
  <c r="A30" i="4"/>
  <c r="AB29" i="4"/>
  <c r="AA29" i="4"/>
  <c r="Z29" i="4"/>
  <c r="Y29" i="4"/>
  <c r="X29" i="4"/>
  <c r="AC29" i="4" s="1"/>
  <c r="W29" i="4"/>
  <c r="V29" i="4"/>
  <c r="U29" i="4"/>
  <c r="T29" i="4"/>
  <c r="R29" i="4"/>
  <c r="S29" i="4" s="1"/>
  <c r="Q29" i="4"/>
  <c r="P29" i="4"/>
  <c r="O29" i="4"/>
  <c r="N29" i="4"/>
  <c r="M29" i="4"/>
  <c r="L29" i="4"/>
  <c r="K29" i="4"/>
  <c r="J29" i="4"/>
  <c r="I29" i="4"/>
  <c r="G29" i="4"/>
  <c r="E29" i="4"/>
  <c r="B29" i="4"/>
  <c r="A29" i="4"/>
  <c r="AB28" i="4"/>
  <c r="AA28" i="4"/>
  <c r="Z28" i="4"/>
  <c r="Y28" i="4"/>
  <c r="X28" i="4"/>
  <c r="W28" i="4"/>
  <c r="AC28" i="4" s="1"/>
  <c r="V28" i="4"/>
  <c r="U28" i="4"/>
  <c r="T28" i="4"/>
  <c r="R28" i="4"/>
  <c r="S28" i="4" s="1"/>
  <c r="Q28" i="4"/>
  <c r="P28" i="4"/>
  <c r="O28" i="4"/>
  <c r="N28" i="4"/>
  <c r="M28" i="4"/>
  <c r="L28" i="4"/>
  <c r="K28" i="4"/>
  <c r="J28" i="4"/>
  <c r="I28" i="4"/>
  <c r="G28" i="4"/>
  <c r="E28" i="4"/>
  <c r="B28" i="4"/>
  <c r="A28" i="4"/>
  <c r="AB27" i="4"/>
  <c r="AA27" i="4"/>
  <c r="Z27" i="4"/>
  <c r="Y27" i="4"/>
  <c r="X27" i="4"/>
  <c r="AC27" i="4" s="1"/>
  <c r="W27" i="4"/>
  <c r="V27" i="4"/>
  <c r="U27" i="4"/>
  <c r="T27" i="4"/>
  <c r="R27" i="4"/>
  <c r="S27" i="4" s="1"/>
  <c r="Q27" i="4"/>
  <c r="P27" i="4"/>
  <c r="O27" i="4"/>
  <c r="N27" i="4"/>
  <c r="M27" i="4"/>
  <c r="L27" i="4"/>
  <c r="K27" i="4"/>
  <c r="J27" i="4"/>
  <c r="I27" i="4"/>
  <c r="G27" i="4"/>
  <c r="E27" i="4"/>
  <c r="B27" i="4"/>
  <c r="A27" i="4"/>
  <c r="AB26" i="4"/>
  <c r="AA26" i="4"/>
  <c r="Z26" i="4"/>
  <c r="Y26" i="4"/>
  <c r="X26" i="4"/>
  <c r="W26" i="4"/>
  <c r="AC26" i="4" s="1"/>
  <c r="V26" i="4"/>
  <c r="U26" i="4"/>
  <c r="T26" i="4"/>
  <c r="R26" i="4"/>
  <c r="S26" i="4" s="1"/>
  <c r="Q26" i="4"/>
  <c r="P26" i="4"/>
  <c r="O26" i="4"/>
  <c r="N26" i="4"/>
  <c r="M26" i="4"/>
  <c r="L26" i="4"/>
  <c r="K26" i="4"/>
  <c r="J26" i="4"/>
  <c r="I26" i="4"/>
  <c r="G26" i="4"/>
  <c r="E26" i="4"/>
  <c r="B26" i="4"/>
  <c r="A26" i="4"/>
  <c r="AB25" i="4"/>
  <c r="AA25" i="4"/>
  <c r="Z25" i="4"/>
  <c r="Y25" i="4"/>
  <c r="X25" i="4"/>
  <c r="AC25" i="4" s="1"/>
  <c r="W25" i="4"/>
  <c r="V25" i="4"/>
  <c r="U25" i="4"/>
  <c r="T25" i="4"/>
  <c r="R25" i="4"/>
  <c r="S25" i="4" s="1"/>
  <c r="Q25" i="4"/>
  <c r="P25" i="4"/>
  <c r="O25" i="4"/>
  <c r="N25" i="4"/>
  <c r="M25" i="4"/>
  <c r="L25" i="4"/>
  <c r="K25" i="4"/>
  <c r="J25" i="4"/>
  <c r="I25" i="4"/>
  <c r="G25" i="4"/>
  <c r="E25" i="4"/>
  <c r="B25" i="4"/>
  <c r="A25" i="4"/>
  <c r="AB24" i="4"/>
  <c r="AA24" i="4"/>
  <c r="Z24" i="4"/>
  <c r="Y24" i="4"/>
  <c r="X24" i="4"/>
  <c r="W24" i="4"/>
  <c r="AC24" i="4" s="1"/>
  <c r="V24" i="4"/>
  <c r="U24" i="4"/>
  <c r="T24" i="4"/>
  <c r="R24" i="4"/>
  <c r="S24" i="4" s="1"/>
  <c r="Q24" i="4"/>
  <c r="P24" i="4"/>
  <c r="O24" i="4"/>
  <c r="N24" i="4"/>
  <c r="M24" i="4"/>
  <c r="L24" i="4"/>
  <c r="K24" i="4"/>
  <c r="J24" i="4"/>
  <c r="I24" i="4"/>
  <c r="G24" i="4"/>
  <c r="E24" i="4"/>
  <c r="B24" i="4"/>
  <c r="A24" i="4"/>
  <c r="AB23" i="4"/>
  <c r="AA23" i="4"/>
  <c r="Z23" i="4"/>
  <c r="Y23" i="4"/>
  <c r="X23" i="4"/>
  <c r="AC23" i="4" s="1"/>
  <c r="W23" i="4"/>
  <c r="V23" i="4"/>
  <c r="U23" i="4"/>
  <c r="T23" i="4"/>
  <c r="R23" i="4"/>
  <c r="S23" i="4" s="1"/>
  <c r="Q23" i="4"/>
  <c r="P23" i="4"/>
  <c r="O23" i="4"/>
  <c r="N23" i="4"/>
  <c r="M23" i="4"/>
  <c r="L23" i="4"/>
  <c r="K23" i="4"/>
  <c r="J23" i="4"/>
  <c r="I23" i="4"/>
  <c r="G23" i="4"/>
  <c r="E23" i="4"/>
  <c r="B23" i="4"/>
  <c r="A23" i="4"/>
  <c r="AB22" i="4"/>
  <c r="AA22" i="4"/>
  <c r="Z22" i="4"/>
  <c r="Y22" i="4"/>
  <c r="X22" i="4"/>
  <c r="W22" i="4"/>
  <c r="AC22" i="4" s="1"/>
  <c r="V22" i="4"/>
  <c r="U22" i="4"/>
  <c r="T22" i="4"/>
  <c r="R22" i="4"/>
  <c r="S22" i="4" s="1"/>
  <c r="Q22" i="4"/>
  <c r="P22" i="4"/>
  <c r="O22" i="4"/>
  <c r="N22" i="4"/>
  <c r="M22" i="4"/>
  <c r="L22" i="4"/>
  <c r="K22" i="4"/>
  <c r="J22" i="4"/>
  <c r="I22" i="4"/>
  <c r="G22" i="4"/>
  <c r="E22" i="4"/>
  <c r="B22" i="4"/>
  <c r="A22" i="4"/>
  <c r="AB21" i="4"/>
  <c r="AA21" i="4"/>
  <c r="Z21" i="4"/>
  <c r="Y21" i="4"/>
  <c r="X21" i="4"/>
  <c r="AC21" i="4" s="1"/>
  <c r="W21" i="4"/>
  <c r="V21" i="4"/>
  <c r="U21" i="4"/>
  <c r="T21" i="4"/>
  <c r="R21" i="4"/>
  <c r="S21" i="4" s="1"/>
  <c r="Q21" i="4"/>
  <c r="P21" i="4"/>
  <c r="O21" i="4"/>
  <c r="N21" i="4"/>
  <c r="M21" i="4"/>
  <c r="L21" i="4"/>
  <c r="K21" i="4"/>
  <c r="J21" i="4"/>
  <c r="I21" i="4"/>
  <c r="G21" i="4"/>
  <c r="E21" i="4"/>
  <c r="B21" i="4"/>
  <c r="A21" i="4"/>
  <c r="AB20" i="4"/>
  <c r="AA20" i="4"/>
  <c r="Z20" i="4"/>
  <c r="Y20" i="4"/>
  <c r="X20" i="4"/>
  <c r="W20" i="4"/>
  <c r="AC20" i="4" s="1"/>
  <c r="V20" i="4"/>
  <c r="U20" i="4"/>
  <c r="T20" i="4"/>
  <c r="R20" i="4"/>
  <c r="S20" i="4" s="1"/>
  <c r="Q20" i="4"/>
  <c r="P20" i="4"/>
  <c r="O20" i="4"/>
  <c r="N20" i="4"/>
  <c r="M20" i="4"/>
  <c r="L20" i="4"/>
  <c r="K20" i="4"/>
  <c r="J20" i="4"/>
  <c r="I20" i="4"/>
  <c r="G20" i="4"/>
  <c r="E20" i="4"/>
  <c r="B20" i="4"/>
  <c r="A20" i="4"/>
  <c r="AB19" i="4"/>
  <c r="AA19" i="4"/>
  <c r="Z19" i="4"/>
  <c r="Y19" i="4"/>
  <c r="X19" i="4"/>
  <c r="AC19" i="4" s="1"/>
  <c r="W19" i="4"/>
  <c r="V19" i="4"/>
  <c r="U19" i="4"/>
  <c r="T19" i="4"/>
  <c r="R19" i="4"/>
  <c r="S19" i="4" s="1"/>
  <c r="Q19" i="4"/>
  <c r="P19" i="4"/>
  <c r="O19" i="4"/>
  <c r="N19" i="4"/>
  <c r="M19" i="4"/>
  <c r="L19" i="4"/>
  <c r="K19" i="4"/>
  <c r="J19" i="4"/>
  <c r="I19" i="4"/>
  <c r="G19" i="4"/>
  <c r="E19" i="4"/>
  <c r="B19" i="4"/>
  <c r="A19" i="4"/>
  <c r="AB18" i="4"/>
  <c r="AA18" i="4"/>
  <c r="Z18" i="4"/>
  <c r="Y18" i="4"/>
  <c r="X18" i="4"/>
  <c r="W18" i="4"/>
  <c r="AC18" i="4" s="1"/>
  <c r="V18" i="4"/>
  <c r="U18" i="4"/>
  <c r="T18" i="4"/>
  <c r="R18" i="4"/>
  <c r="S18" i="4" s="1"/>
  <c r="Q18" i="4"/>
  <c r="P18" i="4"/>
  <c r="O18" i="4"/>
  <c r="N18" i="4"/>
  <c r="M18" i="4"/>
  <c r="L18" i="4"/>
  <c r="K18" i="4"/>
  <c r="J18" i="4"/>
  <c r="I18" i="4"/>
  <c r="G18" i="4"/>
  <c r="E18" i="4"/>
  <c r="B18" i="4"/>
  <c r="A18" i="4"/>
  <c r="AB17" i="4"/>
  <c r="AA17" i="4"/>
  <c r="Z17" i="4"/>
  <c r="Y17" i="4"/>
  <c r="X17" i="4"/>
  <c r="AC17" i="4" s="1"/>
  <c r="W17" i="4"/>
  <c r="V17" i="4"/>
  <c r="U17" i="4"/>
  <c r="T17" i="4"/>
  <c r="R17" i="4"/>
  <c r="S17" i="4" s="1"/>
  <c r="Q17" i="4"/>
  <c r="P17" i="4"/>
  <c r="O17" i="4"/>
  <c r="N17" i="4"/>
  <c r="M17" i="4"/>
  <c r="L17" i="4"/>
  <c r="K17" i="4"/>
  <c r="J17" i="4"/>
  <c r="I17" i="4"/>
  <c r="G17" i="4"/>
  <c r="E17" i="4"/>
  <c r="B17" i="4"/>
  <c r="A17" i="4"/>
  <c r="AB16" i="4"/>
  <c r="AA16" i="4"/>
  <c r="Z16" i="4"/>
  <c r="Y16" i="4"/>
  <c r="X16" i="4"/>
  <c r="W16" i="4"/>
  <c r="AC16" i="4" s="1"/>
  <c r="V16" i="4"/>
  <c r="U16" i="4"/>
  <c r="T16" i="4"/>
  <c r="R16" i="4"/>
  <c r="S16" i="4" s="1"/>
  <c r="Q16" i="4"/>
  <c r="P16" i="4"/>
  <c r="O16" i="4"/>
  <c r="N16" i="4"/>
  <c r="M16" i="4"/>
  <c r="L16" i="4"/>
  <c r="K16" i="4"/>
  <c r="J16" i="4"/>
  <c r="I16" i="4"/>
  <c r="G16" i="4"/>
  <c r="E16" i="4"/>
  <c r="B16" i="4"/>
  <c r="A16" i="4"/>
  <c r="AB15" i="4"/>
  <c r="AA15" i="4"/>
  <c r="Z15" i="4"/>
  <c r="Y15" i="4"/>
  <c r="X15" i="4"/>
  <c r="AC15" i="4" s="1"/>
  <c r="W15" i="4"/>
  <c r="V15" i="4"/>
  <c r="U15" i="4"/>
  <c r="T15" i="4"/>
  <c r="R15" i="4"/>
  <c r="S15" i="4" s="1"/>
  <c r="Q15" i="4"/>
  <c r="P15" i="4"/>
  <c r="O15" i="4"/>
  <c r="N15" i="4"/>
  <c r="M15" i="4"/>
  <c r="L15" i="4"/>
  <c r="K15" i="4"/>
  <c r="J15" i="4"/>
  <c r="I15" i="4"/>
  <c r="G15" i="4"/>
  <c r="E15" i="4"/>
  <c r="B15" i="4"/>
  <c r="A15" i="4"/>
  <c r="AB14" i="4"/>
  <c r="AA14" i="4"/>
  <c r="Z14" i="4"/>
  <c r="Y14" i="4"/>
  <c r="X14" i="4"/>
  <c r="W14" i="4"/>
  <c r="AC14" i="4" s="1"/>
  <c r="V14" i="4"/>
  <c r="U14" i="4"/>
  <c r="T14" i="4"/>
  <c r="R14" i="4"/>
  <c r="S14" i="4" s="1"/>
  <c r="Q14" i="4"/>
  <c r="P14" i="4"/>
  <c r="O14" i="4"/>
  <c r="N14" i="4"/>
  <c r="M14" i="4"/>
  <c r="L14" i="4"/>
  <c r="K14" i="4"/>
  <c r="J14" i="4"/>
  <c r="I14" i="4"/>
  <c r="G14" i="4"/>
  <c r="E14" i="4"/>
  <c r="B14" i="4"/>
  <c r="A14" i="4"/>
  <c r="AB13" i="4"/>
  <c r="AA13" i="4"/>
  <c r="Z13" i="4"/>
  <c r="Y13" i="4"/>
  <c r="X13" i="4"/>
  <c r="AC13" i="4" s="1"/>
  <c r="W13" i="4"/>
  <c r="V13" i="4"/>
  <c r="U13" i="4"/>
  <c r="T13" i="4"/>
  <c r="R13" i="4"/>
  <c r="S13" i="4" s="1"/>
  <c r="Q13" i="4"/>
  <c r="P13" i="4"/>
  <c r="O13" i="4"/>
  <c r="N13" i="4"/>
  <c r="M13" i="4"/>
  <c r="L13" i="4"/>
  <c r="K13" i="4"/>
  <c r="J13" i="4"/>
  <c r="I13" i="4"/>
  <c r="G13" i="4"/>
  <c r="E13" i="4"/>
  <c r="B13" i="4"/>
  <c r="A13" i="4"/>
  <c r="AB12" i="4"/>
  <c r="AA12" i="4"/>
  <c r="Z12" i="4"/>
  <c r="Y12" i="4"/>
  <c r="X12" i="4"/>
  <c r="W12" i="4"/>
  <c r="AC12" i="4" s="1"/>
  <c r="V12" i="4"/>
  <c r="U12" i="4"/>
  <c r="T12" i="4"/>
  <c r="R12" i="4"/>
  <c r="S12" i="4" s="1"/>
  <c r="Q12" i="4"/>
  <c r="P12" i="4"/>
  <c r="O12" i="4"/>
  <c r="N12" i="4"/>
  <c r="M12" i="4"/>
  <c r="L12" i="4"/>
  <c r="K12" i="4"/>
  <c r="J12" i="4"/>
  <c r="I12" i="4"/>
  <c r="G12" i="4"/>
  <c r="E12" i="4"/>
  <c r="B12" i="4"/>
  <c r="A12" i="4"/>
  <c r="AB11" i="4"/>
  <c r="AA11" i="4"/>
  <c r="Z11" i="4"/>
  <c r="Y11" i="4"/>
  <c r="X11" i="4"/>
  <c r="AC11" i="4" s="1"/>
  <c r="W11" i="4"/>
  <c r="V11" i="4"/>
  <c r="U11" i="4"/>
  <c r="T11" i="4"/>
  <c r="R11" i="4"/>
  <c r="S11" i="4" s="1"/>
  <c r="Q11" i="4"/>
  <c r="P11" i="4"/>
  <c r="O11" i="4"/>
  <c r="N11" i="4"/>
  <c r="M11" i="4"/>
  <c r="L11" i="4"/>
  <c r="K11" i="4"/>
  <c r="J11" i="4"/>
  <c r="I11" i="4"/>
  <c r="G11" i="4"/>
  <c r="E11" i="4"/>
  <c r="B11" i="4"/>
  <c r="A11" i="4"/>
  <c r="AB10" i="4"/>
  <c r="AA10" i="4"/>
  <c r="Z10" i="4"/>
  <c r="Y10" i="4"/>
  <c r="X10" i="4"/>
  <c r="W10" i="4"/>
  <c r="AC10" i="4" s="1"/>
  <c r="V10" i="4"/>
  <c r="U10" i="4"/>
  <c r="T10" i="4"/>
  <c r="R10" i="4"/>
  <c r="S10" i="4" s="1"/>
  <c r="Q10" i="4"/>
  <c r="P10" i="4"/>
  <c r="O10" i="4"/>
  <c r="N10" i="4"/>
  <c r="M10" i="4"/>
  <c r="L10" i="4"/>
  <c r="K10" i="4"/>
  <c r="J10" i="4"/>
  <c r="I10" i="4"/>
  <c r="G10" i="4"/>
  <c r="E10" i="4"/>
  <c r="B10" i="4"/>
  <c r="A10" i="4"/>
  <c r="AB9" i="4"/>
  <c r="AA9" i="4"/>
  <c r="Z9" i="4"/>
  <c r="Y9" i="4"/>
  <c r="X9" i="4"/>
  <c r="AC9" i="4" s="1"/>
  <c r="W9" i="4"/>
  <c r="V9" i="4"/>
  <c r="U9" i="4"/>
  <c r="T9" i="4"/>
  <c r="R9" i="4"/>
  <c r="S9" i="4" s="1"/>
  <c r="Q9" i="4"/>
  <c r="P9" i="4"/>
  <c r="O9" i="4"/>
  <c r="N9" i="4"/>
  <c r="M9" i="4"/>
  <c r="L9" i="4"/>
  <c r="K9" i="4"/>
  <c r="J9" i="4"/>
  <c r="I9" i="4"/>
  <c r="G9" i="4"/>
  <c r="E9" i="4"/>
  <c r="B9" i="4"/>
  <c r="A9" i="4"/>
  <c r="AB8" i="4"/>
  <c r="AA8" i="4"/>
  <c r="Z8" i="4"/>
  <c r="Y8" i="4"/>
  <c r="X8" i="4"/>
  <c r="W8" i="4"/>
  <c r="AC8" i="4" s="1"/>
  <c r="V8" i="4"/>
  <c r="U8" i="4"/>
  <c r="T8" i="4"/>
  <c r="R8" i="4"/>
  <c r="S8" i="4" s="1"/>
  <c r="Q8" i="4"/>
  <c r="P8" i="4"/>
  <c r="O8" i="4"/>
  <c r="N8" i="4"/>
  <c r="M8" i="4"/>
  <c r="L8" i="4"/>
  <c r="K8" i="4"/>
  <c r="J8" i="4"/>
  <c r="I8" i="4"/>
  <c r="G8" i="4"/>
  <c r="E8" i="4"/>
  <c r="B8" i="4"/>
  <c r="A8" i="4"/>
  <c r="AB7" i="4"/>
  <c r="AD7" i="4" s="1"/>
  <c r="AA7" i="4"/>
  <c r="Z7" i="4"/>
  <c r="Y7" i="4"/>
  <c r="X7" i="4"/>
  <c r="W7" i="4"/>
  <c r="AC7" i="4" s="1"/>
  <c r="V7" i="4"/>
  <c r="U7" i="4"/>
  <c r="T7" i="4"/>
  <c r="R7" i="4"/>
  <c r="S7" i="4" s="1"/>
  <c r="Q7" i="4"/>
  <c r="P7" i="4"/>
  <c r="O7" i="4"/>
  <c r="N7" i="4"/>
  <c r="M7" i="4"/>
  <c r="L7" i="4"/>
  <c r="K7" i="4"/>
  <c r="J7" i="4"/>
  <c r="I7" i="4"/>
  <c r="G7" i="4"/>
  <c r="E7" i="4"/>
  <c r="B7" i="4"/>
  <c r="A7" i="4"/>
  <c r="AB6" i="4"/>
  <c r="AA6" i="4"/>
  <c r="Z6" i="4"/>
  <c r="Y6" i="4"/>
  <c r="X6" i="4"/>
  <c r="W6" i="4"/>
  <c r="AC6" i="4" s="1"/>
  <c r="V6" i="4"/>
  <c r="U6" i="4"/>
  <c r="T6" i="4"/>
  <c r="R6" i="4"/>
  <c r="S6" i="4" s="1"/>
  <c r="Q6" i="4"/>
  <c r="P6" i="4"/>
  <c r="O6" i="4"/>
  <c r="N6" i="4"/>
  <c r="M6" i="4"/>
  <c r="L6" i="4"/>
  <c r="K6" i="4"/>
  <c r="J6" i="4"/>
  <c r="I6" i="4"/>
  <c r="G6" i="4"/>
  <c r="E6" i="4"/>
  <c r="B6" i="4"/>
  <c r="A6" i="4"/>
  <c r="AB5" i="4"/>
  <c r="AD5" i="4" s="1"/>
  <c r="AA5" i="4"/>
  <c r="Z5" i="4"/>
  <c r="Y5" i="4"/>
  <c r="X5" i="4"/>
  <c r="W5" i="4"/>
  <c r="AC5" i="4" s="1"/>
  <c r="V5" i="4"/>
  <c r="U5" i="4"/>
  <c r="T5" i="4"/>
  <c r="R5" i="4"/>
  <c r="S5" i="4" s="1"/>
  <c r="Q5" i="4"/>
  <c r="P5" i="4"/>
  <c r="O5" i="4"/>
  <c r="N5" i="4"/>
  <c r="M5" i="4"/>
  <c r="L5" i="4"/>
  <c r="K5" i="4"/>
  <c r="J5" i="4"/>
  <c r="I5" i="4"/>
  <c r="G5" i="4"/>
  <c r="E5" i="4"/>
  <c r="B5" i="4"/>
  <c r="A5" i="4"/>
  <c r="AB4" i="4"/>
  <c r="AA4" i="4"/>
  <c r="Z4" i="4"/>
  <c r="Y4" i="4"/>
  <c r="X4" i="4"/>
  <c r="W4" i="4"/>
  <c r="AC4" i="4" s="1"/>
  <c r="V4" i="4"/>
  <c r="U4" i="4"/>
  <c r="T4" i="4"/>
  <c r="R4" i="4"/>
  <c r="S4" i="4" s="1"/>
  <c r="Q4" i="4"/>
  <c r="P4" i="4"/>
  <c r="O4" i="4"/>
  <c r="N4" i="4"/>
  <c r="M4" i="4"/>
  <c r="L4" i="4"/>
  <c r="K4" i="4"/>
  <c r="J4" i="4"/>
  <c r="I4" i="4"/>
  <c r="G4" i="4"/>
  <c r="E4" i="4"/>
  <c r="B4" i="4"/>
  <c r="A4" i="4"/>
  <c r="AB3" i="4"/>
  <c r="AD3" i="4" s="1"/>
  <c r="AA3" i="4"/>
  <c r="Z3" i="4"/>
  <c r="Y3" i="4"/>
  <c r="X3" i="4"/>
  <c r="W3" i="4"/>
  <c r="AC3" i="4" s="1"/>
  <c r="V3" i="4"/>
  <c r="U3" i="4"/>
  <c r="T3" i="4"/>
  <c r="R3" i="4"/>
  <c r="S3" i="4" s="1"/>
  <c r="Q3" i="4"/>
  <c r="P3" i="4"/>
  <c r="O3" i="4"/>
  <c r="N3" i="4"/>
  <c r="M3" i="4"/>
  <c r="L3" i="4"/>
  <c r="K3" i="4"/>
  <c r="J3" i="4"/>
  <c r="I3" i="4"/>
  <c r="G3" i="4"/>
  <c r="E3" i="4"/>
  <c r="B3" i="4"/>
  <c r="A3" i="4"/>
  <c r="AB2" i="4"/>
  <c r="AA2" i="4"/>
  <c r="AA95" i="4" s="1"/>
  <c r="Z2" i="4"/>
  <c r="Z95" i="4" s="1"/>
  <c r="Y2" i="4"/>
  <c r="Y95" i="4" s="1"/>
  <c r="X2" i="4"/>
  <c r="X95" i="4" s="1"/>
  <c r="W2" i="4"/>
  <c r="W95" i="4" s="1"/>
  <c r="V2" i="4"/>
  <c r="U2" i="4"/>
  <c r="T2" i="4"/>
  <c r="T95" i="4" s="1"/>
  <c r="R2" i="4"/>
  <c r="S2" i="4" s="1"/>
  <c r="Q2" i="4"/>
  <c r="P2" i="4"/>
  <c r="P95" i="4" s="1"/>
  <c r="P96" i="4" s="1"/>
  <c r="O2" i="4"/>
  <c r="O95" i="4" s="1"/>
  <c r="O96" i="4" s="1"/>
  <c r="N2" i="4"/>
  <c r="N95" i="4" s="1"/>
  <c r="N96" i="4" s="1"/>
  <c r="M2" i="4"/>
  <c r="M95" i="4" s="1"/>
  <c r="M96" i="4" s="1"/>
  <c r="L2" i="4"/>
  <c r="L95" i="4" s="1"/>
  <c r="L96" i="4" s="1"/>
  <c r="K2" i="4"/>
  <c r="J2" i="4"/>
  <c r="I2" i="4"/>
  <c r="G2" i="4"/>
  <c r="E2" i="4"/>
  <c r="B2" i="4"/>
  <c r="A2" i="4"/>
  <c r="AB86" i="3"/>
  <c r="AD86" i="3" s="1"/>
  <c r="AA86" i="3"/>
  <c r="Z86" i="3"/>
  <c r="Y86" i="3"/>
  <c r="X86" i="3"/>
  <c r="W86" i="3"/>
  <c r="AC86" i="3" s="1"/>
  <c r="V86" i="3"/>
  <c r="U86" i="3"/>
  <c r="T86" i="3"/>
  <c r="R86" i="3"/>
  <c r="Q86" i="3"/>
  <c r="S86" i="3" s="1"/>
  <c r="P86" i="3"/>
  <c r="O86" i="3"/>
  <c r="N86" i="3"/>
  <c r="M86" i="3"/>
  <c r="L86" i="3"/>
  <c r="K86" i="3"/>
  <c r="J86" i="3"/>
  <c r="I86" i="3"/>
  <c r="G86" i="3"/>
  <c r="E86" i="3"/>
  <c r="B86" i="3"/>
  <c r="A86" i="3"/>
  <c r="AB85" i="3"/>
  <c r="AA85" i="3"/>
  <c r="Z85" i="3"/>
  <c r="Y85" i="3"/>
  <c r="X85" i="3"/>
  <c r="W85" i="3"/>
  <c r="AC85" i="3" s="1"/>
  <c r="V85" i="3"/>
  <c r="U85" i="3"/>
  <c r="T85" i="3"/>
  <c r="R85" i="3"/>
  <c r="Q85" i="3"/>
  <c r="S85" i="3" s="1"/>
  <c r="P85" i="3"/>
  <c r="O85" i="3"/>
  <c r="N85" i="3"/>
  <c r="M85" i="3"/>
  <c r="L85" i="3"/>
  <c r="K85" i="3"/>
  <c r="J85" i="3"/>
  <c r="I85" i="3"/>
  <c r="G85" i="3"/>
  <c r="E85" i="3"/>
  <c r="B85" i="3"/>
  <c r="A85" i="3"/>
  <c r="AB84" i="3"/>
  <c r="AD84" i="3" s="1"/>
  <c r="AA84" i="3"/>
  <c r="Z84" i="3"/>
  <c r="Y84" i="3"/>
  <c r="X84" i="3"/>
  <c r="W84" i="3"/>
  <c r="AC84" i="3" s="1"/>
  <c r="V84" i="3"/>
  <c r="U84" i="3"/>
  <c r="T84" i="3"/>
  <c r="R84" i="3"/>
  <c r="Q84" i="3"/>
  <c r="S84" i="3" s="1"/>
  <c r="P84" i="3"/>
  <c r="O84" i="3"/>
  <c r="N84" i="3"/>
  <c r="M84" i="3"/>
  <c r="L84" i="3"/>
  <c r="K84" i="3"/>
  <c r="J84" i="3"/>
  <c r="I84" i="3"/>
  <c r="G84" i="3"/>
  <c r="E84" i="3"/>
  <c r="B84" i="3"/>
  <c r="A84" i="3"/>
  <c r="AB83" i="3"/>
  <c r="AA83" i="3"/>
  <c r="Z83" i="3"/>
  <c r="Y83" i="3"/>
  <c r="X83" i="3"/>
  <c r="W83" i="3"/>
  <c r="AC83" i="3" s="1"/>
  <c r="V83" i="3"/>
  <c r="U83" i="3"/>
  <c r="T83" i="3"/>
  <c r="R83" i="3"/>
  <c r="Q83" i="3"/>
  <c r="S83" i="3" s="1"/>
  <c r="P83" i="3"/>
  <c r="O83" i="3"/>
  <c r="N83" i="3"/>
  <c r="M83" i="3"/>
  <c r="L83" i="3"/>
  <c r="K83" i="3"/>
  <c r="J83" i="3"/>
  <c r="I83" i="3"/>
  <c r="G83" i="3"/>
  <c r="E83" i="3"/>
  <c r="B83" i="3"/>
  <c r="A83" i="3"/>
  <c r="AB82" i="3"/>
  <c r="AD82" i="3" s="1"/>
  <c r="AA82" i="3"/>
  <c r="Z82" i="3"/>
  <c r="Y82" i="3"/>
  <c r="X82" i="3"/>
  <c r="W82" i="3"/>
  <c r="AC82" i="3" s="1"/>
  <c r="V82" i="3"/>
  <c r="U82" i="3"/>
  <c r="T82" i="3"/>
  <c r="R82" i="3"/>
  <c r="Q82" i="3"/>
  <c r="S82" i="3" s="1"/>
  <c r="P82" i="3"/>
  <c r="O82" i="3"/>
  <c r="N82" i="3"/>
  <c r="M82" i="3"/>
  <c r="L82" i="3"/>
  <c r="K82" i="3"/>
  <c r="J82" i="3"/>
  <c r="I82" i="3"/>
  <c r="G82" i="3"/>
  <c r="E82" i="3"/>
  <c r="B82" i="3"/>
  <c r="A82" i="3"/>
  <c r="AB81" i="3"/>
  <c r="AA81" i="3"/>
  <c r="Z81" i="3"/>
  <c r="Y81" i="3"/>
  <c r="X81" i="3"/>
  <c r="W81" i="3"/>
  <c r="AC81" i="3" s="1"/>
  <c r="V81" i="3"/>
  <c r="U81" i="3"/>
  <c r="T81" i="3"/>
  <c r="R81" i="3"/>
  <c r="Q81" i="3"/>
  <c r="S81" i="3" s="1"/>
  <c r="P81" i="3"/>
  <c r="O81" i="3"/>
  <c r="N81" i="3"/>
  <c r="M81" i="3"/>
  <c r="L81" i="3"/>
  <c r="K81" i="3"/>
  <c r="J81" i="3"/>
  <c r="I81" i="3"/>
  <c r="G81" i="3"/>
  <c r="E81" i="3"/>
  <c r="B81" i="3"/>
  <c r="A81" i="3"/>
  <c r="AB80" i="3"/>
  <c r="AD80" i="3" s="1"/>
  <c r="AA80" i="3"/>
  <c r="Z80" i="3"/>
  <c r="Y80" i="3"/>
  <c r="X80" i="3"/>
  <c r="W80" i="3"/>
  <c r="AC80" i="3" s="1"/>
  <c r="V80" i="3"/>
  <c r="U80" i="3"/>
  <c r="T80" i="3"/>
  <c r="R80" i="3"/>
  <c r="Q80" i="3"/>
  <c r="S80" i="3" s="1"/>
  <c r="P80" i="3"/>
  <c r="O80" i="3"/>
  <c r="N80" i="3"/>
  <c r="M80" i="3"/>
  <c r="L80" i="3"/>
  <c r="K80" i="3"/>
  <c r="J80" i="3"/>
  <c r="I80" i="3"/>
  <c r="G80" i="3"/>
  <c r="E80" i="3"/>
  <c r="B80" i="3"/>
  <c r="A80" i="3"/>
  <c r="AB79" i="3"/>
  <c r="AA79" i="3"/>
  <c r="Z79" i="3"/>
  <c r="Y79" i="3"/>
  <c r="X79" i="3"/>
  <c r="W79" i="3"/>
  <c r="AC79" i="3" s="1"/>
  <c r="V79" i="3"/>
  <c r="U79" i="3"/>
  <c r="T79" i="3"/>
  <c r="R79" i="3"/>
  <c r="Q79" i="3"/>
  <c r="S79" i="3" s="1"/>
  <c r="P79" i="3"/>
  <c r="O79" i="3"/>
  <c r="N79" i="3"/>
  <c r="M79" i="3"/>
  <c r="L79" i="3"/>
  <c r="K79" i="3"/>
  <c r="I79" i="3"/>
  <c r="G79" i="3"/>
  <c r="E79" i="3"/>
  <c r="B79" i="3"/>
  <c r="A79" i="3"/>
  <c r="AB78" i="3"/>
  <c r="AA78" i="3"/>
  <c r="Z78" i="3"/>
  <c r="Y78" i="3"/>
  <c r="X78" i="3"/>
  <c r="W78" i="3"/>
  <c r="AC78" i="3" s="1"/>
  <c r="V78" i="3"/>
  <c r="U78" i="3"/>
  <c r="T78" i="3"/>
  <c r="R78" i="3"/>
  <c r="S78" i="3" s="1"/>
  <c r="Q78" i="3"/>
  <c r="P78" i="3"/>
  <c r="O78" i="3"/>
  <c r="N78" i="3"/>
  <c r="M78" i="3"/>
  <c r="L78" i="3"/>
  <c r="K78" i="3"/>
  <c r="I78" i="3"/>
  <c r="G78" i="3"/>
  <c r="E78" i="3"/>
  <c r="B78" i="3"/>
  <c r="A78" i="3"/>
  <c r="AB76" i="3"/>
  <c r="AA76" i="3"/>
  <c r="Z76" i="3"/>
  <c r="Y76" i="3"/>
  <c r="X76" i="3"/>
  <c r="W76" i="3"/>
  <c r="AC76" i="3" s="1"/>
  <c r="V76" i="3"/>
  <c r="U76" i="3"/>
  <c r="T76" i="3"/>
  <c r="R76" i="3"/>
  <c r="Q76" i="3"/>
  <c r="S76" i="3" s="1"/>
  <c r="P76" i="3"/>
  <c r="O76" i="3"/>
  <c r="N76" i="3"/>
  <c r="M76" i="3"/>
  <c r="L76" i="3"/>
  <c r="K76" i="3"/>
  <c r="I76" i="3"/>
  <c r="G76" i="3"/>
  <c r="E76" i="3"/>
  <c r="B76" i="3"/>
  <c r="A76" i="3"/>
  <c r="AB75" i="3"/>
  <c r="AA75" i="3"/>
  <c r="Z75" i="3"/>
  <c r="Y75" i="3"/>
  <c r="X75" i="3"/>
  <c r="W75" i="3"/>
  <c r="AC75" i="3" s="1"/>
  <c r="V75" i="3"/>
  <c r="U75" i="3"/>
  <c r="T75" i="3"/>
  <c r="R75" i="3"/>
  <c r="S75" i="3" s="1"/>
  <c r="Q75" i="3"/>
  <c r="P75" i="3"/>
  <c r="O75" i="3"/>
  <c r="N75" i="3"/>
  <c r="M75" i="3"/>
  <c r="L75" i="3"/>
  <c r="K75" i="3"/>
  <c r="J75" i="3"/>
  <c r="I75" i="3"/>
  <c r="G75" i="3"/>
  <c r="E75" i="3"/>
  <c r="B75" i="3"/>
  <c r="A75" i="3"/>
  <c r="AB74" i="3"/>
  <c r="AD74" i="3" s="1"/>
  <c r="AA74" i="3"/>
  <c r="Z74" i="3"/>
  <c r="Y74" i="3"/>
  <c r="X74" i="3"/>
  <c r="W74" i="3"/>
  <c r="AC74" i="3" s="1"/>
  <c r="V74" i="3"/>
  <c r="U74" i="3"/>
  <c r="T74" i="3"/>
  <c r="R74" i="3"/>
  <c r="S74" i="3" s="1"/>
  <c r="Q74" i="3"/>
  <c r="P74" i="3"/>
  <c r="O74" i="3"/>
  <c r="N74" i="3"/>
  <c r="M74" i="3"/>
  <c r="L74" i="3"/>
  <c r="K74" i="3"/>
  <c r="J74" i="3"/>
  <c r="I74" i="3"/>
  <c r="G74" i="3"/>
  <c r="E74" i="3"/>
  <c r="B74" i="3"/>
  <c r="A74" i="3"/>
  <c r="AB73" i="3"/>
  <c r="AA73" i="3"/>
  <c r="Z73" i="3"/>
  <c r="Y73" i="3"/>
  <c r="X73" i="3"/>
  <c r="W73" i="3"/>
  <c r="AC73" i="3" s="1"/>
  <c r="V73" i="3"/>
  <c r="U73" i="3"/>
  <c r="T73" i="3"/>
  <c r="R73" i="3"/>
  <c r="S73" i="3" s="1"/>
  <c r="Q73" i="3"/>
  <c r="P73" i="3"/>
  <c r="O73" i="3"/>
  <c r="N73" i="3"/>
  <c r="M73" i="3"/>
  <c r="L73" i="3"/>
  <c r="K73" i="3"/>
  <c r="J73" i="3"/>
  <c r="I73" i="3"/>
  <c r="G73" i="3"/>
  <c r="E73" i="3"/>
  <c r="B73" i="3"/>
  <c r="A73" i="3"/>
  <c r="AB72" i="3"/>
  <c r="AD72" i="3" s="1"/>
  <c r="AA72" i="3"/>
  <c r="Z72" i="3"/>
  <c r="Y72" i="3"/>
  <c r="X72" i="3"/>
  <c r="W72" i="3"/>
  <c r="AC72" i="3" s="1"/>
  <c r="V72" i="3"/>
  <c r="U72" i="3"/>
  <c r="T72" i="3"/>
  <c r="R72" i="3"/>
  <c r="S72" i="3" s="1"/>
  <c r="Q72" i="3"/>
  <c r="P72" i="3"/>
  <c r="O72" i="3"/>
  <c r="N72" i="3"/>
  <c r="M72" i="3"/>
  <c r="L72" i="3"/>
  <c r="K72" i="3"/>
  <c r="J72" i="3"/>
  <c r="I72" i="3"/>
  <c r="G72" i="3"/>
  <c r="E72" i="3"/>
  <c r="B72" i="3"/>
  <c r="A72" i="3"/>
  <c r="AB71" i="3"/>
  <c r="AA71" i="3"/>
  <c r="Z71" i="3"/>
  <c r="Y71" i="3"/>
  <c r="X71" i="3"/>
  <c r="W71" i="3"/>
  <c r="AC71" i="3" s="1"/>
  <c r="AD71" i="3" s="1"/>
  <c r="V71" i="3"/>
  <c r="U71" i="3"/>
  <c r="T71" i="3"/>
  <c r="R71" i="3"/>
  <c r="S71" i="3" s="1"/>
  <c r="Q71" i="3"/>
  <c r="P71" i="3"/>
  <c r="O71" i="3"/>
  <c r="N71" i="3"/>
  <c r="M71" i="3"/>
  <c r="L71" i="3"/>
  <c r="K71" i="3"/>
  <c r="J71" i="3"/>
  <c r="I71" i="3"/>
  <c r="G71" i="3"/>
  <c r="E71" i="3"/>
  <c r="B71" i="3"/>
  <c r="A71" i="3"/>
  <c r="AB70" i="3"/>
  <c r="AD70" i="3" s="1"/>
  <c r="AA70" i="3"/>
  <c r="Z70" i="3"/>
  <c r="Y70" i="3"/>
  <c r="X70" i="3"/>
  <c r="W70" i="3"/>
  <c r="AC70" i="3" s="1"/>
  <c r="V70" i="3"/>
  <c r="U70" i="3"/>
  <c r="T70" i="3"/>
  <c r="R70" i="3"/>
  <c r="S70" i="3" s="1"/>
  <c r="Q70" i="3"/>
  <c r="P70" i="3"/>
  <c r="O70" i="3"/>
  <c r="N70" i="3"/>
  <c r="M70" i="3"/>
  <c r="L70" i="3"/>
  <c r="K70" i="3"/>
  <c r="J70" i="3"/>
  <c r="I70" i="3"/>
  <c r="G70" i="3"/>
  <c r="E70" i="3"/>
  <c r="B70" i="3"/>
  <c r="A70" i="3"/>
  <c r="AB69" i="3"/>
  <c r="AA69" i="3"/>
  <c r="Z69" i="3"/>
  <c r="Y69" i="3"/>
  <c r="X69" i="3"/>
  <c r="W69" i="3"/>
  <c r="AC69" i="3" s="1"/>
  <c r="V69" i="3"/>
  <c r="U69" i="3"/>
  <c r="T69" i="3"/>
  <c r="R69" i="3"/>
  <c r="S69" i="3" s="1"/>
  <c r="Q69" i="3"/>
  <c r="P69" i="3"/>
  <c r="O69" i="3"/>
  <c r="N69" i="3"/>
  <c r="M69" i="3"/>
  <c r="L69" i="3"/>
  <c r="K69" i="3"/>
  <c r="J69" i="3"/>
  <c r="I69" i="3"/>
  <c r="G69" i="3"/>
  <c r="E69" i="3"/>
  <c r="B69" i="3"/>
  <c r="A69" i="3"/>
  <c r="AB68" i="3"/>
  <c r="AD68" i="3" s="1"/>
  <c r="AA68" i="3"/>
  <c r="Z68" i="3"/>
  <c r="Y68" i="3"/>
  <c r="X68" i="3"/>
  <c r="W68" i="3"/>
  <c r="AC68" i="3" s="1"/>
  <c r="V68" i="3"/>
  <c r="U68" i="3"/>
  <c r="T68" i="3"/>
  <c r="R68" i="3"/>
  <c r="S68" i="3" s="1"/>
  <c r="Q68" i="3"/>
  <c r="P68" i="3"/>
  <c r="O68" i="3"/>
  <c r="N68" i="3"/>
  <c r="M68" i="3"/>
  <c r="L68" i="3"/>
  <c r="K68" i="3"/>
  <c r="J68" i="3"/>
  <c r="I68" i="3"/>
  <c r="G68" i="3"/>
  <c r="E68" i="3"/>
  <c r="B68" i="3"/>
  <c r="A68" i="3"/>
  <c r="AB67" i="3"/>
  <c r="AA67" i="3"/>
  <c r="Z67" i="3"/>
  <c r="Y67" i="3"/>
  <c r="X67" i="3"/>
  <c r="W67" i="3"/>
  <c r="AC67" i="3" s="1"/>
  <c r="V67" i="3"/>
  <c r="U67" i="3"/>
  <c r="T67" i="3"/>
  <c r="R67" i="3"/>
  <c r="S67" i="3" s="1"/>
  <c r="Q67" i="3"/>
  <c r="P67" i="3"/>
  <c r="O67" i="3"/>
  <c r="N67" i="3"/>
  <c r="M67" i="3"/>
  <c r="L67" i="3"/>
  <c r="K67" i="3"/>
  <c r="J67" i="3"/>
  <c r="I67" i="3"/>
  <c r="G67" i="3"/>
  <c r="E67" i="3"/>
  <c r="B67" i="3"/>
  <c r="A67" i="3"/>
  <c r="AB66" i="3"/>
  <c r="AD66" i="3" s="1"/>
  <c r="AA66" i="3"/>
  <c r="Z66" i="3"/>
  <c r="Y66" i="3"/>
  <c r="X66" i="3"/>
  <c r="W66" i="3"/>
  <c r="AC66" i="3" s="1"/>
  <c r="V66" i="3"/>
  <c r="U66" i="3"/>
  <c r="T66" i="3"/>
  <c r="R66" i="3"/>
  <c r="S66" i="3" s="1"/>
  <c r="Q66" i="3"/>
  <c r="P66" i="3"/>
  <c r="O66" i="3"/>
  <c r="N66" i="3"/>
  <c r="M66" i="3"/>
  <c r="L66" i="3"/>
  <c r="K66" i="3"/>
  <c r="J66" i="3"/>
  <c r="I66" i="3"/>
  <c r="G66" i="3"/>
  <c r="E66" i="3"/>
  <c r="B66" i="3"/>
  <c r="A66" i="3"/>
  <c r="AB65" i="3"/>
  <c r="AA65" i="3"/>
  <c r="Z65" i="3"/>
  <c r="Y65" i="3"/>
  <c r="X65" i="3"/>
  <c r="W65" i="3"/>
  <c r="AC65" i="3" s="1"/>
  <c r="V65" i="3"/>
  <c r="U65" i="3"/>
  <c r="T65" i="3"/>
  <c r="R65" i="3"/>
  <c r="S65" i="3" s="1"/>
  <c r="Q65" i="3"/>
  <c r="P65" i="3"/>
  <c r="O65" i="3"/>
  <c r="N65" i="3"/>
  <c r="M65" i="3"/>
  <c r="L65" i="3"/>
  <c r="K65" i="3"/>
  <c r="J65" i="3"/>
  <c r="I65" i="3"/>
  <c r="G65" i="3"/>
  <c r="E65" i="3"/>
  <c r="B65" i="3"/>
  <c r="A65" i="3"/>
  <c r="AB64" i="3"/>
  <c r="AD64" i="3" s="1"/>
  <c r="AA64" i="3"/>
  <c r="Z64" i="3"/>
  <c r="Y64" i="3"/>
  <c r="X64" i="3"/>
  <c r="W64" i="3"/>
  <c r="AC64" i="3" s="1"/>
  <c r="V64" i="3"/>
  <c r="U64" i="3"/>
  <c r="T64" i="3"/>
  <c r="R64" i="3"/>
  <c r="S64" i="3" s="1"/>
  <c r="Q64" i="3"/>
  <c r="P64" i="3"/>
  <c r="O64" i="3"/>
  <c r="N64" i="3"/>
  <c r="M64" i="3"/>
  <c r="L64" i="3"/>
  <c r="K64" i="3"/>
  <c r="J64" i="3"/>
  <c r="I64" i="3"/>
  <c r="G64" i="3"/>
  <c r="E64" i="3"/>
  <c r="B64" i="3"/>
  <c r="A64" i="3"/>
  <c r="AB63" i="3"/>
  <c r="AA63" i="3"/>
  <c r="Z63" i="3"/>
  <c r="Y63" i="3"/>
  <c r="X63" i="3"/>
  <c r="W63" i="3"/>
  <c r="AC63" i="3" s="1"/>
  <c r="V63" i="3"/>
  <c r="U63" i="3"/>
  <c r="T63" i="3"/>
  <c r="R63" i="3"/>
  <c r="S63" i="3" s="1"/>
  <c r="Q63" i="3"/>
  <c r="P63" i="3"/>
  <c r="O63" i="3"/>
  <c r="N63" i="3"/>
  <c r="M63" i="3"/>
  <c r="L63" i="3"/>
  <c r="K63" i="3"/>
  <c r="J63" i="3"/>
  <c r="I63" i="3"/>
  <c r="G63" i="3"/>
  <c r="E63" i="3"/>
  <c r="B63" i="3"/>
  <c r="A63" i="3"/>
  <c r="AB62" i="3"/>
  <c r="AD62" i="3" s="1"/>
  <c r="AA62" i="3"/>
  <c r="Z62" i="3"/>
  <c r="Y62" i="3"/>
  <c r="X62" i="3"/>
  <c r="W62" i="3"/>
  <c r="AC62" i="3" s="1"/>
  <c r="V62" i="3"/>
  <c r="U62" i="3"/>
  <c r="T62" i="3"/>
  <c r="R62" i="3"/>
  <c r="S62" i="3" s="1"/>
  <c r="Q62" i="3"/>
  <c r="P62" i="3"/>
  <c r="O62" i="3"/>
  <c r="N62" i="3"/>
  <c r="M62" i="3"/>
  <c r="L62" i="3"/>
  <c r="K62" i="3"/>
  <c r="J62" i="3"/>
  <c r="I62" i="3"/>
  <c r="G62" i="3"/>
  <c r="E62" i="3"/>
  <c r="B62" i="3"/>
  <c r="A62" i="3"/>
  <c r="AB61" i="3"/>
  <c r="AA61" i="3"/>
  <c r="Z61" i="3"/>
  <c r="Y61" i="3"/>
  <c r="X61" i="3"/>
  <c r="W61" i="3"/>
  <c r="AC61" i="3" s="1"/>
  <c r="V61" i="3"/>
  <c r="U61" i="3"/>
  <c r="T61" i="3"/>
  <c r="R61" i="3"/>
  <c r="S61" i="3" s="1"/>
  <c r="Q61" i="3"/>
  <c r="P61" i="3"/>
  <c r="O61" i="3"/>
  <c r="N61" i="3"/>
  <c r="M61" i="3"/>
  <c r="L61" i="3"/>
  <c r="K61" i="3"/>
  <c r="J61" i="3"/>
  <c r="I61" i="3"/>
  <c r="G61" i="3"/>
  <c r="E61" i="3"/>
  <c r="B61" i="3"/>
  <c r="A61" i="3"/>
  <c r="AB60" i="3"/>
  <c r="AD60" i="3" s="1"/>
  <c r="AA60" i="3"/>
  <c r="Z60" i="3"/>
  <c r="Y60" i="3"/>
  <c r="X60" i="3"/>
  <c r="W60" i="3"/>
  <c r="AC60" i="3" s="1"/>
  <c r="V60" i="3"/>
  <c r="U60" i="3"/>
  <c r="T60" i="3"/>
  <c r="R60" i="3"/>
  <c r="S60" i="3" s="1"/>
  <c r="Q60" i="3"/>
  <c r="P60" i="3"/>
  <c r="O60" i="3"/>
  <c r="N60" i="3"/>
  <c r="M60" i="3"/>
  <c r="L60" i="3"/>
  <c r="K60" i="3"/>
  <c r="J60" i="3"/>
  <c r="I60" i="3"/>
  <c r="G60" i="3"/>
  <c r="E60" i="3"/>
  <c r="B60" i="3"/>
  <c r="A60" i="3"/>
  <c r="AB59" i="3"/>
  <c r="AA59" i="3"/>
  <c r="Z59" i="3"/>
  <c r="Y59" i="3"/>
  <c r="X59" i="3"/>
  <c r="W59" i="3"/>
  <c r="AC59" i="3" s="1"/>
  <c r="V59" i="3"/>
  <c r="U59" i="3"/>
  <c r="T59" i="3"/>
  <c r="R59" i="3"/>
  <c r="S59" i="3" s="1"/>
  <c r="Q59" i="3"/>
  <c r="P59" i="3"/>
  <c r="O59" i="3"/>
  <c r="N59" i="3"/>
  <c r="M59" i="3"/>
  <c r="L59" i="3"/>
  <c r="K59" i="3"/>
  <c r="J59" i="3"/>
  <c r="I59" i="3"/>
  <c r="G59" i="3"/>
  <c r="E59" i="3"/>
  <c r="B59" i="3"/>
  <c r="A59" i="3"/>
  <c r="AB58" i="3"/>
  <c r="AD58" i="3" s="1"/>
  <c r="AA58" i="3"/>
  <c r="Z58" i="3"/>
  <c r="Y58" i="3"/>
  <c r="X58" i="3"/>
  <c r="W58" i="3"/>
  <c r="AC58" i="3" s="1"/>
  <c r="V58" i="3"/>
  <c r="U58" i="3"/>
  <c r="T58" i="3"/>
  <c r="R58" i="3"/>
  <c r="S58" i="3" s="1"/>
  <c r="Q58" i="3"/>
  <c r="P58" i="3"/>
  <c r="O58" i="3"/>
  <c r="N58" i="3"/>
  <c r="M58" i="3"/>
  <c r="L58" i="3"/>
  <c r="K58" i="3"/>
  <c r="J58" i="3"/>
  <c r="I58" i="3"/>
  <c r="G58" i="3"/>
  <c r="E58" i="3"/>
  <c r="B58" i="3"/>
  <c r="A58" i="3"/>
  <c r="AB57" i="3"/>
  <c r="AA57" i="3"/>
  <c r="Z57" i="3"/>
  <c r="Y57" i="3"/>
  <c r="X57" i="3"/>
  <c r="W57" i="3"/>
  <c r="AC57" i="3" s="1"/>
  <c r="V57" i="3"/>
  <c r="U57" i="3"/>
  <c r="T57" i="3"/>
  <c r="R57" i="3"/>
  <c r="S57" i="3" s="1"/>
  <c r="Q57" i="3"/>
  <c r="P57" i="3"/>
  <c r="O57" i="3"/>
  <c r="N57" i="3"/>
  <c r="M57" i="3"/>
  <c r="L57" i="3"/>
  <c r="K57" i="3"/>
  <c r="J57" i="3"/>
  <c r="I57" i="3"/>
  <c r="G57" i="3"/>
  <c r="E57" i="3"/>
  <c r="B57" i="3"/>
  <c r="A57" i="3"/>
  <c r="AB56" i="3"/>
  <c r="AD56" i="3" s="1"/>
  <c r="AA56" i="3"/>
  <c r="Z56" i="3"/>
  <c r="Y56" i="3"/>
  <c r="X56" i="3"/>
  <c r="W56" i="3"/>
  <c r="AC56" i="3" s="1"/>
  <c r="V56" i="3"/>
  <c r="U56" i="3"/>
  <c r="T56" i="3"/>
  <c r="R56" i="3"/>
  <c r="S56" i="3" s="1"/>
  <c r="Q56" i="3"/>
  <c r="P56" i="3"/>
  <c r="O56" i="3"/>
  <c r="N56" i="3"/>
  <c r="M56" i="3"/>
  <c r="L56" i="3"/>
  <c r="K56" i="3"/>
  <c r="J56" i="3"/>
  <c r="I56" i="3"/>
  <c r="G56" i="3"/>
  <c r="E56" i="3"/>
  <c r="B56" i="3"/>
  <c r="A56" i="3"/>
  <c r="AB55" i="3"/>
  <c r="AA55" i="3"/>
  <c r="Z55" i="3"/>
  <c r="Y55" i="3"/>
  <c r="X55" i="3"/>
  <c r="W55" i="3"/>
  <c r="AC55" i="3" s="1"/>
  <c r="V55" i="3"/>
  <c r="U55" i="3"/>
  <c r="T55" i="3"/>
  <c r="R55" i="3"/>
  <c r="S55" i="3" s="1"/>
  <c r="Q55" i="3"/>
  <c r="P55" i="3"/>
  <c r="O55" i="3"/>
  <c r="N55" i="3"/>
  <c r="M55" i="3"/>
  <c r="L55" i="3"/>
  <c r="K55" i="3"/>
  <c r="J55" i="3"/>
  <c r="I55" i="3"/>
  <c r="G55" i="3"/>
  <c r="E55" i="3"/>
  <c r="B55" i="3"/>
  <c r="A55" i="3"/>
  <c r="AB54" i="3"/>
  <c r="AD54" i="3" s="1"/>
  <c r="AA54" i="3"/>
  <c r="Z54" i="3"/>
  <c r="Y54" i="3"/>
  <c r="X54" i="3"/>
  <c r="W54" i="3"/>
  <c r="AC54" i="3" s="1"/>
  <c r="V54" i="3"/>
  <c r="U54" i="3"/>
  <c r="T54" i="3"/>
  <c r="R54" i="3"/>
  <c r="S54" i="3" s="1"/>
  <c r="Q54" i="3"/>
  <c r="P54" i="3"/>
  <c r="O54" i="3"/>
  <c r="N54" i="3"/>
  <c r="M54" i="3"/>
  <c r="L54" i="3"/>
  <c r="K54" i="3"/>
  <c r="J54" i="3"/>
  <c r="I54" i="3"/>
  <c r="G54" i="3"/>
  <c r="E54" i="3"/>
  <c r="B54" i="3"/>
  <c r="A54" i="3"/>
  <c r="AB53" i="3"/>
  <c r="AA53" i="3"/>
  <c r="Z53" i="3"/>
  <c r="Y53" i="3"/>
  <c r="X53" i="3"/>
  <c r="W53" i="3"/>
  <c r="AC53" i="3" s="1"/>
  <c r="V53" i="3"/>
  <c r="U53" i="3"/>
  <c r="T53" i="3"/>
  <c r="R53" i="3"/>
  <c r="S53" i="3" s="1"/>
  <c r="Q53" i="3"/>
  <c r="P53" i="3"/>
  <c r="O53" i="3"/>
  <c r="N53" i="3"/>
  <c r="M53" i="3"/>
  <c r="L53" i="3"/>
  <c r="K53" i="3"/>
  <c r="J53" i="3"/>
  <c r="I53" i="3"/>
  <c r="G53" i="3"/>
  <c r="E53" i="3"/>
  <c r="B53" i="3"/>
  <c r="A53" i="3"/>
  <c r="AB52" i="3"/>
  <c r="AD52" i="3" s="1"/>
  <c r="AA52" i="3"/>
  <c r="Z52" i="3"/>
  <c r="Y52" i="3"/>
  <c r="X52" i="3"/>
  <c r="W52" i="3"/>
  <c r="AC52" i="3" s="1"/>
  <c r="V52" i="3"/>
  <c r="U52" i="3"/>
  <c r="T52" i="3"/>
  <c r="R52" i="3"/>
  <c r="S52" i="3" s="1"/>
  <c r="Q52" i="3"/>
  <c r="P52" i="3"/>
  <c r="O52" i="3"/>
  <c r="N52" i="3"/>
  <c r="M52" i="3"/>
  <c r="L52" i="3"/>
  <c r="K52" i="3"/>
  <c r="J52" i="3"/>
  <c r="I52" i="3"/>
  <c r="G52" i="3"/>
  <c r="E52" i="3"/>
  <c r="B52" i="3"/>
  <c r="A52" i="3"/>
  <c r="AB51" i="3"/>
  <c r="AA51" i="3"/>
  <c r="Z51" i="3"/>
  <c r="Y51" i="3"/>
  <c r="X51" i="3"/>
  <c r="W51" i="3"/>
  <c r="AC51" i="3" s="1"/>
  <c r="V51" i="3"/>
  <c r="U51" i="3"/>
  <c r="T51" i="3"/>
  <c r="R51" i="3"/>
  <c r="S51" i="3" s="1"/>
  <c r="Q51" i="3"/>
  <c r="P51" i="3"/>
  <c r="O51" i="3"/>
  <c r="N51" i="3"/>
  <c r="M51" i="3"/>
  <c r="L51" i="3"/>
  <c r="K51" i="3"/>
  <c r="J51" i="3"/>
  <c r="I51" i="3"/>
  <c r="G51" i="3"/>
  <c r="E51" i="3"/>
  <c r="B51" i="3"/>
  <c r="A51" i="3"/>
  <c r="AB50" i="3"/>
  <c r="AD50" i="3" s="1"/>
  <c r="AA50" i="3"/>
  <c r="Z50" i="3"/>
  <c r="Y50" i="3"/>
  <c r="X50" i="3"/>
  <c r="W50" i="3"/>
  <c r="AC50" i="3" s="1"/>
  <c r="V50" i="3"/>
  <c r="U50" i="3"/>
  <c r="T50" i="3"/>
  <c r="R50" i="3"/>
  <c r="S50" i="3" s="1"/>
  <c r="Q50" i="3"/>
  <c r="P50" i="3"/>
  <c r="O50" i="3"/>
  <c r="N50" i="3"/>
  <c r="M50" i="3"/>
  <c r="L50" i="3"/>
  <c r="K50" i="3"/>
  <c r="J50" i="3"/>
  <c r="I50" i="3"/>
  <c r="G50" i="3"/>
  <c r="E50" i="3"/>
  <c r="B50" i="3"/>
  <c r="A50" i="3"/>
  <c r="AB49" i="3"/>
  <c r="AA49" i="3"/>
  <c r="Z49" i="3"/>
  <c r="Y49" i="3"/>
  <c r="X49" i="3"/>
  <c r="W49" i="3"/>
  <c r="AC49" i="3" s="1"/>
  <c r="V49" i="3"/>
  <c r="U49" i="3"/>
  <c r="T49" i="3"/>
  <c r="R49" i="3"/>
  <c r="S49" i="3" s="1"/>
  <c r="Q49" i="3"/>
  <c r="P49" i="3"/>
  <c r="O49" i="3"/>
  <c r="N49" i="3"/>
  <c r="M49" i="3"/>
  <c r="L49" i="3"/>
  <c r="K49" i="3"/>
  <c r="J49" i="3"/>
  <c r="I49" i="3"/>
  <c r="G49" i="3"/>
  <c r="E49" i="3"/>
  <c r="B49" i="3"/>
  <c r="A49" i="3"/>
  <c r="AB48" i="3"/>
  <c r="AD48" i="3" s="1"/>
  <c r="AA48" i="3"/>
  <c r="Z48" i="3"/>
  <c r="Y48" i="3"/>
  <c r="X48" i="3"/>
  <c r="W48" i="3"/>
  <c r="AC48" i="3" s="1"/>
  <c r="V48" i="3"/>
  <c r="U48" i="3"/>
  <c r="T48" i="3"/>
  <c r="R48" i="3"/>
  <c r="S48" i="3" s="1"/>
  <c r="Q48" i="3"/>
  <c r="P48" i="3"/>
  <c r="O48" i="3"/>
  <c r="N48" i="3"/>
  <c r="M48" i="3"/>
  <c r="L48" i="3"/>
  <c r="K48" i="3"/>
  <c r="J48" i="3"/>
  <c r="I48" i="3"/>
  <c r="G48" i="3"/>
  <c r="E48" i="3"/>
  <c r="B48" i="3"/>
  <c r="A48" i="3"/>
  <c r="AB47" i="3"/>
  <c r="AA47" i="3"/>
  <c r="Z47" i="3"/>
  <c r="Y47" i="3"/>
  <c r="X47" i="3"/>
  <c r="W47" i="3"/>
  <c r="AC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G47" i="3"/>
  <c r="E47" i="3"/>
  <c r="B47" i="3"/>
  <c r="A47" i="3"/>
  <c r="AB46" i="3"/>
  <c r="AA46" i="3"/>
  <c r="Z46" i="3"/>
  <c r="Y46" i="3"/>
  <c r="AC46" i="3" s="1"/>
  <c r="X46" i="3"/>
  <c r="W46" i="3"/>
  <c r="V46" i="3"/>
  <c r="U46" i="3"/>
  <c r="T46" i="3"/>
  <c r="R46" i="3"/>
  <c r="S46" i="3" s="1"/>
  <c r="Q46" i="3"/>
  <c r="P46" i="3"/>
  <c r="O46" i="3"/>
  <c r="N46" i="3"/>
  <c r="M46" i="3"/>
  <c r="L46" i="3"/>
  <c r="K46" i="3"/>
  <c r="J46" i="3"/>
  <c r="I46" i="3"/>
  <c r="G46" i="3"/>
  <c r="E46" i="3"/>
  <c r="B46" i="3"/>
  <c r="A46" i="3"/>
  <c r="AB45" i="3"/>
  <c r="AD45" i="3" s="1"/>
  <c r="AA45" i="3"/>
  <c r="Z45" i="3"/>
  <c r="Y45" i="3"/>
  <c r="X45" i="3"/>
  <c r="W45" i="3"/>
  <c r="AC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G45" i="3"/>
  <c r="E45" i="3"/>
  <c r="B45" i="3"/>
  <c r="A45" i="3"/>
  <c r="AB44" i="3"/>
  <c r="AD44" i="3" s="1"/>
  <c r="AA44" i="3"/>
  <c r="Z44" i="3"/>
  <c r="Y44" i="3"/>
  <c r="AC44" i="3" s="1"/>
  <c r="X44" i="3"/>
  <c r="W44" i="3"/>
  <c r="V44" i="3"/>
  <c r="U44" i="3"/>
  <c r="T44" i="3"/>
  <c r="R44" i="3"/>
  <c r="S44" i="3" s="1"/>
  <c r="Q44" i="3"/>
  <c r="P44" i="3"/>
  <c r="O44" i="3"/>
  <c r="N44" i="3"/>
  <c r="M44" i="3"/>
  <c r="L44" i="3"/>
  <c r="K44" i="3"/>
  <c r="J44" i="3"/>
  <c r="I44" i="3"/>
  <c r="G44" i="3"/>
  <c r="E44" i="3"/>
  <c r="B44" i="3"/>
  <c r="A44" i="3"/>
  <c r="AB43" i="3"/>
  <c r="AA43" i="3"/>
  <c r="Z43" i="3"/>
  <c r="Y43" i="3"/>
  <c r="X43" i="3"/>
  <c r="W43" i="3"/>
  <c r="AC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G43" i="3"/>
  <c r="E43" i="3"/>
  <c r="B43" i="3"/>
  <c r="A43" i="3"/>
  <c r="AB42" i="3"/>
  <c r="AA42" i="3"/>
  <c r="Z42" i="3"/>
  <c r="Y42" i="3"/>
  <c r="X42" i="3"/>
  <c r="W42" i="3"/>
  <c r="AC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G42" i="3"/>
  <c r="E42" i="3"/>
  <c r="B42" i="3"/>
  <c r="A42" i="3"/>
  <c r="AB41" i="3"/>
  <c r="AA41" i="3"/>
  <c r="Z41" i="3"/>
  <c r="Y41" i="3"/>
  <c r="AC41" i="3" s="1"/>
  <c r="X41" i="3"/>
  <c r="W41" i="3"/>
  <c r="V41" i="3"/>
  <c r="U41" i="3"/>
  <c r="T41" i="3"/>
  <c r="R41" i="3"/>
  <c r="Q41" i="3"/>
  <c r="S41" i="3" s="1"/>
  <c r="P41" i="3"/>
  <c r="O41" i="3"/>
  <c r="N41" i="3"/>
  <c r="M41" i="3"/>
  <c r="L41" i="3"/>
  <c r="K41" i="3"/>
  <c r="J41" i="3"/>
  <c r="I41" i="3"/>
  <c r="G41" i="3"/>
  <c r="E41" i="3"/>
  <c r="B41" i="3"/>
  <c r="A41" i="3"/>
  <c r="AB40" i="3"/>
  <c r="AD40" i="3" s="1"/>
  <c r="AA40" i="3"/>
  <c r="Z40" i="3"/>
  <c r="Y40" i="3"/>
  <c r="X40" i="3"/>
  <c r="W40" i="3"/>
  <c r="AC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G40" i="3"/>
  <c r="E40" i="3"/>
  <c r="B40" i="3"/>
  <c r="A40" i="3"/>
  <c r="AB39" i="3"/>
  <c r="AD39" i="3" s="1"/>
  <c r="AA39" i="3"/>
  <c r="Z39" i="3"/>
  <c r="Y39" i="3"/>
  <c r="AC39" i="3" s="1"/>
  <c r="X39" i="3"/>
  <c r="W39" i="3"/>
  <c r="V39" i="3"/>
  <c r="U39" i="3"/>
  <c r="T39" i="3"/>
  <c r="R39" i="3"/>
  <c r="Q39" i="3"/>
  <c r="S39" i="3" s="1"/>
  <c r="P39" i="3"/>
  <c r="O39" i="3"/>
  <c r="N39" i="3"/>
  <c r="M39" i="3"/>
  <c r="L39" i="3"/>
  <c r="K39" i="3"/>
  <c r="J39" i="3"/>
  <c r="I39" i="3"/>
  <c r="G39" i="3"/>
  <c r="E39" i="3"/>
  <c r="B39" i="3"/>
  <c r="A39" i="3"/>
  <c r="AB38" i="3"/>
  <c r="AA38" i="3"/>
  <c r="Z38" i="3"/>
  <c r="Y38" i="3"/>
  <c r="X38" i="3"/>
  <c r="W38" i="3"/>
  <c r="AC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G38" i="3"/>
  <c r="E38" i="3"/>
  <c r="B38" i="3"/>
  <c r="A38" i="3"/>
  <c r="AB37" i="3"/>
  <c r="AA37" i="3"/>
  <c r="Z37" i="3"/>
  <c r="Y37" i="3"/>
  <c r="AC37" i="3" s="1"/>
  <c r="X37" i="3"/>
  <c r="W37" i="3"/>
  <c r="V37" i="3"/>
  <c r="U37" i="3"/>
  <c r="T37" i="3"/>
  <c r="R37" i="3"/>
  <c r="Q37" i="3"/>
  <c r="S37" i="3" s="1"/>
  <c r="P37" i="3"/>
  <c r="O37" i="3"/>
  <c r="N37" i="3"/>
  <c r="M37" i="3"/>
  <c r="L37" i="3"/>
  <c r="K37" i="3"/>
  <c r="J37" i="3"/>
  <c r="I37" i="3"/>
  <c r="G37" i="3"/>
  <c r="E37" i="3"/>
  <c r="B37" i="3"/>
  <c r="A37" i="3"/>
  <c r="AB36" i="3"/>
  <c r="AD36" i="3" s="1"/>
  <c r="AA36" i="3"/>
  <c r="Z36" i="3"/>
  <c r="Y36" i="3"/>
  <c r="X36" i="3"/>
  <c r="W36" i="3"/>
  <c r="AC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E36" i="3"/>
  <c r="B36" i="3"/>
  <c r="A36" i="3"/>
  <c r="AB35" i="3"/>
  <c r="AD35" i="3" s="1"/>
  <c r="AA35" i="3"/>
  <c r="Z35" i="3"/>
  <c r="Y35" i="3"/>
  <c r="AC35" i="3" s="1"/>
  <c r="X35" i="3"/>
  <c r="W35" i="3"/>
  <c r="V35" i="3"/>
  <c r="U35" i="3"/>
  <c r="T35" i="3"/>
  <c r="R35" i="3"/>
  <c r="Q35" i="3"/>
  <c r="S35" i="3" s="1"/>
  <c r="P35" i="3"/>
  <c r="O35" i="3"/>
  <c r="N35" i="3"/>
  <c r="M35" i="3"/>
  <c r="L35" i="3"/>
  <c r="K35" i="3"/>
  <c r="J35" i="3"/>
  <c r="I35" i="3"/>
  <c r="G35" i="3"/>
  <c r="E35" i="3"/>
  <c r="B35" i="3"/>
  <c r="A35" i="3"/>
  <c r="AB34" i="3"/>
  <c r="AA34" i="3"/>
  <c r="Z34" i="3"/>
  <c r="Y34" i="3"/>
  <c r="X34" i="3"/>
  <c r="W34" i="3"/>
  <c r="AC34" i="3" s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G34" i="3"/>
  <c r="E34" i="3"/>
  <c r="B34" i="3"/>
  <c r="A34" i="3"/>
  <c r="AB33" i="3"/>
  <c r="AA33" i="3"/>
  <c r="Z33" i="3"/>
  <c r="Y33" i="3"/>
  <c r="AC33" i="3" s="1"/>
  <c r="X33" i="3"/>
  <c r="W33" i="3"/>
  <c r="V33" i="3"/>
  <c r="U33" i="3"/>
  <c r="T33" i="3"/>
  <c r="R33" i="3"/>
  <c r="Q33" i="3"/>
  <c r="S33" i="3" s="1"/>
  <c r="P33" i="3"/>
  <c r="O33" i="3"/>
  <c r="N33" i="3"/>
  <c r="M33" i="3"/>
  <c r="L33" i="3"/>
  <c r="K33" i="3"/>
  <c r="J33" i="3"/>
  <c r="I33" i="3"/>
  <c r="G33" i="3"/>
  <c r="E33" i="3"/>
  <c r="B33" i="3"/>
  <c r="A33" i="3"/>
  <c r="AB32" i="3"/>
  <c r="AD32" i="3" s="1"/>
  <c r="AA32" i="3"/>
  <c r="Z32" i="3"/>
  <c r="Y32" i="3"/>
  <c r="X32" i="3"/>
  <c r="W32" i="3"/>
  <c r="AC32" i="3" s="1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E32" i="3"/>
  <c r="B32" i="3"/>
  <c r="A32" i="3"/>
  <c r="AB31" i="3"/>
  <c r="AD31" i="3" s="1"/>
  <c r="AA31" i="3"/>
  <c r="Z31" i="3"/>
  <c r="Y31" i="3"/>
  <c r="AC31" i="3" s="1"/>
  <c r="X31" i="3"/>
  <c r="W31" i="3"/>
  <c r="V31" i="3"/>
  <c r="U31" i="3"/>
  <c r="T31" i="3"/>
  <c r="R31" i="3"/>
  <c r="Q31" i="3"/>
  <c r="S31" i="3" s="1"/>
  <c r="P31" i="3"/>
  <c r="O31" i="3"/>
  <c r="N31" i="3"/>
  <c r="M31" i="3"/>
  <c r="L31" i="3"/>
  <c r="K31" i="3"/>
  <c r="J31" i="3"/>
  <c r="I31" i="3"/>
  <c r="G31" i="3"/>
  <c r="E31" i="3"/>
  <c r="B31" i="3"/>
  <c r="A31" i="3"/>
  <c r="AB30" i="3"/>
  <c r="AA30" i="3"/>
  <c r="Z30" i="3"/>
  <c r="Y30" i="3"/>
  <c r="X30" i="3"/>
  <c r="W30" i="3"/>
  <c r="AC30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G30" i="3"/>
  <c r="E30" i="3"/>
  <c r="B30" i="3"/>
  <c r="A30" i="3"/>
  <c r="AB29" i="3"/>
  <c r="AA29" i="3"/>
  <c r="Z29" i="3"/>
  <c r="Y29" i="3"/>
  <c r="AC29" i="3" s="1"/>
  <c r="X29" i="3"/>
  <c r="W29" i="3"/>
  <c r="V29" i="3"/>
  <c r="U29" i="3"/>
  <c r="T29" i="3"/>
  <c r="R29" i="3"/>
  <c r="Q29" i="3"/>
  <c r="S29" i="3" s="1"/>
  <c r="P29" i="3"/>
  <c r="O29" i="3"/>
  <c r="N29" i="3"/>
  <c r="M29" i="3"/>
  <c r="L29" i="3"/>
  <c r="K29" i="3"/>
  <c r="J29" i="3"/>
  <c r="I29" i="3"/>
  <c r="G29" i="3"/>
  <c r="E29" i="3"/>
  <c r="B29" i="3"/>
  <c r="A29" i="3"/>
  <c r="AB28" i="3"/>
  <c r="AD28" i="3" s="1"/>
  <c r="AA28" i="3"/>
  <c r="Z28" i="3"/>
  <c r="Y28" i="3"/>
  <c r="X28" i="3"/>
  <c r="W28" i="3"/>
  <c r="AC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G28" i="3"/>
  <c r="E28" i="3"/>
  <c r="B28" i="3"/>
  <c r="A28" i="3"/>
  <c r="AB27" i="3"/>
  <c r="AD27" i="3" s="1"/>
  <c r="AA27" i="3"/>
  <c r="Z27" i="3"/>
  <c r="Y27" i="3"/>
  <c r="AC27" i="3" s="1"/>
  <c r="X27" i="3"/>
  <c r="W27" i="3"/>
  <c r="V27" i="3"/>
  <c r="U27" i="3"/>
  <c r="T27" i="3"/>
  <c r="R27" i="3"/>
  <c r="Q27" i="3"/>
  <c r="S27" i="3" s="1"/>
  <c r="P27" i="3"/>
  <c r="O27" i="3"/>
  <c r="N27" i="3"/>
  <c r="M27" i="3"/>
  <c r="L27" i="3"/>
  <c r="K27" i="3"/>
  <c r="J27" i="3"/>
  <c r="I27" i="3"/>
  <c r="G27" i="3"/>
  <c r="E27" i="3"/>
  <c r="B27" i="3"/>
  <c r="A27" i="3"/>
  <c r="AB26" i="3"/>
  <c r="AA26" i="3"/>
  <c r="Z26" i="3"/>
  <c r="Y26" i="3"/>
  <c r="X26" i="3"/>
  <c r="W26" i="3"/>
  <c r="AC26" i="3" s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G26" i="3"/>
  <c r="E26" i="3"/>
  <c r="B26" i="3"/>
  <c r="A26" i="3"/>
  <c r="AB25" i="3"/>
  <c r="AA25" i="3"/>
  <c r="Z25" i="3"/>
  <c r="Y25" i="3"/>
  <c r="AC25" i="3" s="1"/>
  <c r="X25" i="3"/>
  <c r="W25" i="3"/>
  <c r="V25" i="3"/>
  <c r="U25" i="3"/>
  <c r="T25" i="3"/>
  <c r="R25" i="3"/>
  <c r="Q25" i="3"/>
  <c r="S25" i="3" s="1"/>
  <c r="P25" i="3"/>
  <c r="O25" i="3"/>
  <c r="N25" i="3"/>
  <c r="M25" i="3"/>
  <c r="L25" i="3"/>
  <c r="K25" i="3"/>
  <c r="J25" i="3"/>
  <c r="I25" i="3"/>
  <c r="G25" i="3"/>
  <c r="E25" i="3"/>
  <c r="B25" i="3"/>
  <c r="A25" i="3"/>
  <c r="AB24" i="3"/>
  <c r="AD24" i="3" s="1"/>
  <c r="AA24" i="3"/>
  <c r="Z24" i="3"/>
  <c r="Y24" i="3"/>
  <c r="X24" i="3"/>
  <c r="W24" i="3"/>
  <c r="AC24" i="3" s="1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G24" i="3"/>
  <c r="E24" i="3"/>
  <c r="B24" i="3"/>
  <c r="A24" i="3"/>
  <c r="AB23" i="3"/>
  <c r="AD23" i="3" s="1"/>
  <c r="AA23" i="3"/>
  <c r="Z23" i="3"/>
  <c r="Y23" i="3"/>
  <c r="AC23" i="3" s="1"/>
  <c r="X23" i="3"/>
  <c r="W23" i="3"/>
  <c r="V23" i="3"/>
  <c r="U23" i="3"/>
  <c r="T23" i="3"/>
  <c r="R23" i="3"/>
  <c r="Q23" i="3"/>
  <c r="S23" i="3" s="1"/>
  <c r="P23" i="3"/>
  <c r="O23" i="3"/>
  <c r="N23" i="3"/>
  <c r="M23" i="3"/>
  <c r="L23" i="3"/>
  <c r="K23" i="3"/>
  <c r="J23" i="3"/>
  <c r="I23" i="3"/>
  <c r="G23" i="3"/>
  <c r="E23" i="3"/>
  <c r="B23" i="3"/>
  <c r="A23" i="3"/>
  <c r="AB22" i="3"/>
  <c r="AA22" i="3"/>
  <c r="Z22" i="3"/>
  <c r="Y22" i="3"/>
  <c r="X22" i="3"/>
  <c r="W22" i="3"/>
  <c r="AC22" i="3" s="1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G22" i="3"/>
  <c r="E22" i="3"/>
  <c r="B22" i="3"/>
  <c r="A22" i="3"/>
  <c r="AB21" i="3"/>
  <c r="AA21" i="3"/>
  <c r="Z21" i="3"/>
  <c r="Y21" i="3"/>
  <c r="AC21" i="3" s="1"/>
  <c r="X21" i="3"/>
  <c r="W21" i="3"/>
  <c r="V21" i="3"/>
  <c r="U21" i="3"/>
  <c r="T21" i="3"/>
  <c r="R21" i="3"/>
  <c r="Q21" i="3"/>
  <c r="S21" i="3" s="1"/>
  <c r="P21" i="3"/>
  <c r="O21" i="3"/>
  <c r="N21" i="3"/>
  <c r="M21" i="3"/>
  <c r="L21" i="3"/>
  <c r="K21" i="3"/>
  <c r="J21" i="3"/>
  <c r="I21" i="3"/>
  <c r="G21" i="3"/>
  <c r="E21" i="3"/>
  <c r="B21" i="3"/>
  <c r="A21" i="3"/>
  <c r="AB20" i="3"/>
  <c r="AA20" i="3"/>
  <c r="Z20" i="3"/>
  <c r="Y20" i="3"/>
  <c r="X20" i="3"/>
  <c r="W20" i="3"/>
  <c r="AC20" i="3" s="1"/>
  <c r="AD20" i="3" s="1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G20" i="3"/>
  <c r="E20" i="3"/>
  <c r="B20" i="3"/>
  <c r="A20" i="3"/>
  <c r="AB19" i="3"/>
  <c r="AD19" i="3" s="1"/>
  <c r="AA19" i="3"/>
  <c r="Z19" i="3"/>
  <c r="Y19" i="3"/>
  <c r="AC19" i="3" s="1"/>
  <c r="X19" i="3"/>
  <c r="W19" i="3"/>
  <c r="V19" i="3"/>
  <c r="U19" i="3"/>
  <c r="T19" i="3"/>
  <c r="R19" i="3"/>
  <c r="Q19" i="3"/>
  <c r="S19" i="3" s="1"/>
  <c r="P19" i="3"/>
  <c r="O19" i="3"/>
  <c r="N19" i="3"/>
  <c r="M19" i="3"/>
  <c r="L19" i="3"/>
  <c r="K19" i="3"/>
  <c r="J19" i="3"/>
  <c r="I19" i="3"/>
  <c r="G19" i="3"/>
  <c r="E19" i="3"/>
  <c r="B19" i="3"/>
  <c r="A19" i="3"/>
  <c r="AB18" i="3"/>
  <c r="AA18" i="3"/>
  <c r="Z18" i="3"/>
  <c r="Y18" i="3"/>
  <c r="X18" i="3"/>
  <c r="W18" i="3"/>
  <c r="AC18" i="3" s="1"/>
  <c r="AD18" i="3" s="1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G18" i="3"/>
  <c r="E18" i="3"/>
  <c r="B18" i="3"/>
  <c r="A18" i="3"/>
  <c r="AB17" i="3"/>
  <c r="AA17" i="3"/>
  <c r="Z17" i="3"/>
  <c r="Y17" i="3"/>
  <c r="AC17" i="3" s="1"/>
  <c r="X17" i="3"/>
  <c r="W17" i="3"/>
  <c r="V17" i="3"/>
  <c r="U17" i="3"/>
  <c r="T17" i="3"/>
  <c r="R17" i="3"/>
  <c r="Q17" i="3"/>
  <c r="S17" i="3" s="1"/>
  <c r="P17" i="3"/>
  <c r="O17" i="3"/>
  <c r="N17" i="3"/>
  <c r="M17" i="3"/>
  <c r="L17" i="3"/>
  <c r="K17" i="3"/>
  <c r="J17" i="3"/>
  <c r="I17" i="3"/>
  <c r="G17" i="3"/>
  <c r="E17" i="3"/>
  <c r="B17" i="3"/>
  <c r="A17" i="3"/>
  <c r="AB16" i="3"/>
  <c r="AA16" i="3"/>
  <c r="Z16" i="3"/>
  <c r="Y16" i="3"/>
  <c r="X16" i="3"/>
  <c r="W16" i="3"/>
  <c r="AC16" i="3" s="1"/>
  <c r="AD16" i="3" s="1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G16" i="3"/>
  <c r="E16" i="3"/>
  <c r="B16" i="3"/>
  <c r="A16" i="3"/>
  <c r="AB15" i="3"/>
  <c r="AD15" i="3" s="1"/>
  <c r="AA15" i="3"/>
  <c r="Z15" i="3"/>
  <c r="Y15" i="3"/>
  <c r="AC15" i="3" s="1"/>
  <c r="X15" i="3"/>
  <c r="W15" i="3"/>
  <c r="V15" i="3"/>
  <c r="U15" i="3"/>
  <c r="T15" i="3"/>
  <c r="R15" i="3"/>
  <c r="Q15" i="3"/>
  <c r="S15" i="3" s="1"/>
  <c r="P15" i="3"/>
  <c r="O15" i="3"/>
  <c r="N15" i="3"/>
  <c r="M15" i="3"/>
  <c r="L15" i="3"/>
  <c r="K15" i="3"/>
  <c r="J15" i="3"/>
  <c r="I15" i="3"/>
  <c r="G15" i="3"/>
  <c r="E15" i="3"/>
  <c r="B15" i="3"/>
  <c r="A15" i="3"/>
  <c r="AB14" i="3"/>
  <c r="AA14" i="3"/>
  <c r="Z14" i="3"/>
  <c r="Y14" i="3"/>
  <c r="X14" i="3"/>
  <c r="W14" i="3"/>
  <c r="AC14" i="3" s="1"/>
  <c r="AD14" i="3" s="1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G14" i="3"/>
  <c r="E14" i="3"/>
  <c r="B14" i="3"/>
  <c r="A14" i="3"/>
  <c r="AB13" i="3"/>
  <c r="AA13" i="3"/>
  <c r="Z13" i="3"/>
  <c r="Y13" i="3"/>
  <c r="AC13" i="3" s="1"/>
  <c r="X13" i="3"/>
  <c r="W13" i="3"/>
  <c r="V13" i="3"/>
  <c r="U13" i="3"/>
  <c r="T13" i="3"/>
  <c r="R13" i="3"/>
  <c r="Q13" i="3"/>
  <c r="S13" i="3" s="1"/>
  <c r="P13" i="3"/>
  <c r="O13" i="3"/>
  <c r="N13" i="3"/>
  <c r="M13" i="3"/>
  <c r="L13" i="3"/>
  <c r="K13" i="3"/>
  <c r="J13" i="3"/>
  <c r="I13" i="3"/>
  <c r="G13" i="3"/>
  <c r="E13" i="3"/>
  <c r="B13" i="3"/>
  <c r="A13" i="3"/>
  <c r="AB12" i="3"/>
  <c r="AA12" i="3"/>
  <c r="Z12" i="3"/>
  <c r="Y12" i="3"/>
  <c r="X12" i="3"/>
  <c r="W12" i="3"/>
  <c r="AC12" i="3" s="1"/>
  <c r="AD12" i="3" s="1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G12" i="3"/>
  <c r="E12" i="3"/>
  <c r="B12" i="3"/>
  <c r="A12" i="3"/>
  <c r="AB11" i="3"/>
  <c r="AD11" i="3" s="1"/>
  <c r="AA11" i="3"/>
  <c r="Z11" i="3"/>
  <c r="Y11" i="3"/>
  <c r="AC11" i="3" s="1"/>
  <c r="X11" i="3"/>
  <c r="W11" i="3"/>
  <c r="V11" i="3"/>
  <c r="U11" i="3"/>
  <c r="T11" i="3"/>
  <c r="R11" i="3"/>
  <c r="Q11" i="3"/>
  <c r="S11" i="3" s="1"/>
  <c r="P11" i="3"/>
  <c r="O11" i="3"/>
  <c r="N11" i="3"/>
  <c r="M11" i="3"/>
  <c r="L11" i="3"/>
  <c r="K11" i="3"/>
  <c r="J11" i="3"/>
  <c r="I11" i="3"/>
  <c r="G11" i="3"/>
  <c r="E11" i="3"/>
  <c r="B11" i="3"/>
  <c r="A11" i="3"/>
  <c r="AB10" i="3"/>
  <c r="AA10" i="3"/>
  <c r="Z10" i="3"/>
  <c r="Y10" i="3"/>
  <c r="X10" i="3"/>
  <c r="W10" i="3"/>
  <c r="AC10" i="3" s="1"/>
  <c r="AD10" i="3" s="1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G10" i="3"/>
  <c r="E10" i="3"/>
  <c r="B10" i="3"/>
  <c r="A10" i="3"/>
  <c r="AB9" i="3"/>
  <c r="AA9" i="3"/>
  <c r="Z9" i="3"/>
  <c r="Y9" i="3"/>
  <c r="AC9" i="3" s="1"/>
  <c r="X9" i="3"/>
  <c r="W9" i="3"/>
  <c r="V9" i="3"/>
  <c r="U9" i="3"/>
  <c r="T9" i="3"/>
  <c r="R9" i="3"/>
  <c r="Q9" i="3"/>
  <c r="S9" i="3" s="1"/>
  <c r="P9" i="3"/>
  <c r="O9" i="3"/>
  <c r="N9" i="3"/>
  <c r="M9" i="3"/>
  <c r="L9" i="3"/>
  <c r="K9" i="3"/>
  <c r="J9" i="3"/>
  <c r="I9" i="3"/>
  <c r="G9" i="3"/>
  <c r="E9" i="3"/>
  <c r="B9" i="3"/>
  <c r="A9" i="3"/>
  <c r="AB8" i="3"/>
  <c r="AA8" i="3"/>
  <c r="Z8" i="3"/>
  <c r="Y8" i="3"/>
  <c r="X8" i="3"/>
  <c r="W8" i="3"/>
  <c r="AC8" i="3" s="1"/>
  <c r="AD8" i="3" s="1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E8" i="3"/>
  <c r="B8" i="3"/>
  <c r="A8" i="3"/>
  <c r="AB7" i="3"/>
  <c r="AD7" i="3" s="1"/>
  <c r="AA7" i="3"/>
  <c r="Z7" i="3"/>
  <c r="Y7" i="3"/>
  <c r="AC7" i="3" s="1"/>
  <c r="X7" i="3"/>
  <c r="W7" i="3"/>
  <c r="V7" i="3"/>
  <c r="U7" i="3"/>
  <c r="T7" i="3"/>
  <c r="R7" i="3"/>
  <c r="Q7" i="3"/>
  <c r="S7" i="3" s="1"/>
  <c r="P7" i="3"/>
  <c r="O7" i="3"/>
  <c r="N7" i="3"/>
  <c r="M7" i="3"/>
  <c r="L7" i="3"/>
  <c r="K7" i="3"/>
  <c r="J7" i="3"/>
  <c r="I7" i="3"/>
  <c r="G7" i="3"/>
  <c r="E7" i="3"/>
  <c r="B7" i="3"/>
  <c r="A7" i="3"/>
  <c r="AB6" i="3"/>
  <c r="AA6" i="3"/>
  <c r="Z6" i="3"/>
  <c r="Y6" i="3"/>
  <c r="X6" i="3"/>
  <c r="W6" i="3"/>
  <c r="AC6" i="3" s="1"/>
  <c r="AD6" i="3" s="1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G6" i="3"/>
  <c r="E6" i="3"/>
  <c r="B6" i="3"/>
  <c r="A6" i="3"/>
  <c r="AB5" i="3"/>
  <c r="AA5" i="3"/>
  <c r="Z5" i="3"/>
  <c r="Y5" i="3"/>
  <c r="AC5" i="3" s="1"/>
  <c r="X5" i="3"/>
  <c r="W5" i="3"/>
  <c r="V5" i="3"/>
  <c r="U5" i="3"/>
  <c r="T5" i="3"/>
  <c r="R5" i="3"/>
  <c r="Q5" i="3"/>
  <c r="S5" i="3" s="1"/>
  <c r="P5" i="3"/>
  <c r="O5" i="3"/>
  <c r="N5" i="3"/>
  <c r="M5" i="3"/>
  <c r="L5" i="3"/>
  <c r="K5" i="3"/>
  <c r="J5" i="3"/>
  <c r="I5" i="3"/>
  <c r="G5" i="3"/>
  <c r="E5" i="3"/>
  <c r="B5" i="3"/>
  <c r="A5" i="3"/>
  <c r="AB4" i="3"/>
  <c r="AA4" i="3"/>
  <c r="Z4" i="3"/>
  <c r="Y4" i="3"/>
  <c r="X4" i="3"/>
  <c r="W4" i="3"/>
  <c r="AC4" i="3" s="1"/>
  <c r="AD4" i="3" s="1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G4" i="3"/>
  <c r="E4" i="3"/>
  <c r="B4" i="3"/>
  <c r="A4" i="3"/>
  <c r="AB3" i="3"/>
  <c r="AD3" i="3" s="1"/>
  <c r="AA3" i="3"/>
  <c r="Z3" i="3"/>
  <c r="Y3" i="3"/>
  <c r="AC3" i="3" s="1"/>
  <c r="X3" i="3"/>
  <c r="W3" i="3"/>
  <c r="V3" i="3"/>
  <c r="U3" i="3"/>
  <c r="T3" i="3"/>
  <c r="R3" i="3"/>
  <c r="Q3" i="3"/>
  <c r="S3" i="3" s="1"/>
  <c r="P3" i="3"/>
  <c r="O3" i="3"/>
  <c r="N3" i="3"/>
  <c r="M3" i="3"/>
  <c r="L3" i="3"/>
  <c r="K3" i="3"/>
  <c r="J3" i="3"/>
  <c r="I3" i="3"/>
  <c r="G3" i="3"/>
  <c r="E3" i="3"/>
  <c r="B3" i="3"/>
  <c r="A3" i="3"/>
  <c r="AB2" i="3"/>
  <c r="AB95" i="3" s="1"/>
  <c r="AA2" i="3"/>
  <c r="AA95" i="3" s="1"/>
  <c r="Z2" i="3"/>
  <c r="Z95" i="3" s="1"/>
  <c r="Y2" i="3"/>
  <c r="Y95" i="3" s="1"/>
  <c r="X2" i="3"/>
  <c r="X95" i="3" s="1"/>
  <c r="W2" i="3"/>
  <c r="AC2" i="3" s="1"/>
  <c r="V2" i="3"/>
  <c r="U2" i="3"/>
  <c r="T2" i="3"/>
  <c r="T95" i="3" s="1"/>
  <c r="S2" i="3"/>
  <c r="R2" i="3"/>
  <c r="Q2" i="3"/>
  <c r="P2" i="3"/>
  <c r="P95" i="3" s="1"/>
  <c r="P96" i="3" s="1"/>
  <c r="O2" i="3"/>
  <c r="O95" i="3" s="1"/>
  <c r="O96" i="3" s="1"/>
  <c r="N2" i="3"/>
  <c r="N95" i="3" s="1"/>
  <c r="N96" i="3" s="1"/>
  <c r="M2" i="3"/>
  <c r="M95" i="3" s="1"/>
  <c r="M96" i="3" s="1"/>
  <c r="L2" i="3"/>
  <c r="L95" i="3" s="1"/>
  <c r="L96" i="3" s="1"/>
  <c r="K2" i="3"/>
  <c r="J2" i="3"/>
  <c r="I2" i="3"/>
  <c r="G2" i="3"/>
  <c r="E2" i="3"/>
  <c r="B2" i="3"/>
  <c r="A2" i="3"/>
  <c r="AB86" i="2"/>
  <c r="AA86" i="2"/>
  <c r="Z86" i="2"/>
  <c r="Y86" i="2"/>
  <c r="X86" i="2"/>
  <c r="W86" i="2"/>
  <c r="AC86" i="2" s="1"/>
  <c r="V86" i="2"/>
  <c r="U86" i="2"/>
  <c r="T86" i="2"/>
  <c r="R86" i="2"/>
  <c r="S86" i="2" s="1"/>
  <c r="Q86" i="2"/>
  <c r="P86" i="2"/>
  <c r="O86" i="2"/>
  <c r="N86" i="2"/>
  <c r="M86" i="2"/>
  <c r="L86" i="2"/>
  <c r="K86" i="2"/>
  <c r="J86" i="2"/>
  <c r="I86" i="2"/>
  <c r="G86" i="2"/>
  <c r="E86" i="2"/>
  <c r="B86" i="2"/>
  <c r="A86" i="2"/>
  <c r="AB85" i="2"/>
  <c r="AA85" i="2"/>
  <c r="Z85" i="2"/>
  <c r="Y85" i="2"/>
  <c r="X85" i="2"/>
  <c r="AC85" i="2" s="1"/>
  <c r="AD85" i="2" s="1"/>
  <c r="W85" i="2"/>
  <c r="V85" i="2"/>
  <c r="U85" i="2"/>
  <c r="T85" i="2"/>
  <c r="R85" i="2"/>
  <c r="S85" i="2" s="1"/>
  <c r="Q85" i="2"/>
  <c r="P85" i="2"/>
  <c r="O85" i="2"/>
  <c r="N85" i="2"/>
  <c r="M85" i="2"/>
  <c r="L85" i="2"/>
  <c r="K85" i="2"/>
  <c r="J85" i="2"/>
  <c r="I85" i="2"/>
  <c r="G85" i="2"/>
  <c r="E85" i="2"/>
  <c r="B85" i="2"/>
  <c r="A85" i="2"/>
  <c r="AB84" i="2"/>
  <c r="AA84" i="2"/>
  <c r="Z84" i="2"/>
  <c r="Y84" i="2"/>
  <c r="X84" i="2"/>
  <c r="W84" i="2"/>
  <c r="AC84" i="2" s="1"/>
  <c r="V84" i="2"/>
  <c r="U84" i="2"/>
  <c r="T84" i="2"/>
  <c r="R84" i="2"/>
  <c r="S84" i="2" s="1"/>
  <c r="Q84" i="2"/>
  <c r="P84" i="2"/>
  <c r="O84" i="2"/>
  <c r="N84" i="2"/>
  <c r="M84" i="2"/>
  <c r="L84" i="2"/>
  <c r="K84" i="2"/>
  <c r="J84" i="2"/>
  <c r="I84" i="2"/>
  <c r="G84" i="2"/>
  <c r="E84" i="2"/>
  <c r="B84" i="2"/>
  <c r="A84" i="2"/>
  <c r="AB83" i="2"/>
  <c r="AA83" i="2"/>
  <c r="Z83" i="2"/>
  <c r="Y83" i="2"/>
  <c r="X83" i="2"/>
  <c r="AC83" i="2" s="1"/>
  <c r="AD83" i="2" s="1"/>
  <c r="W83" i="2"/>
  <c r="V83" i="2"/>
  <c r="U83" i="2"/>
  <c r="T83" i="2"/>
  <c r="R83" i="2"/>
  <c r="S83" i="2" s="1"/>
  <c r="Q83" i="2"/>
  <c r="P83" i="2"/>
  <c r="O83" i="2"/>
  <c r="N83" i="2"/>
  <c r="M83" i="2"/>
  <c r="L83" i="2"/>
  <c r="K83" i="2"/>
  <c r="J83" i="2"/>
  <c r="I83" i="2"/>
  <c r="G83" i="2"/>
  <c r="E83" i="2"/>
  <c r="B83" i="2"/>
  <c r="A83" i="2"/>
  <c r="AB82" i="2"/>
  <c r="AA82" i="2"/>
  <c r="Z82" i="2"/>
  <c r="Y82" i="2"/>
  <c r="X82" i="2"/>
  <c r="W82" i="2"/>
  <c r="AC82" i="2" s="1"/>
  <c r="V82" i="2"/>
  <c r="U82" i="2"/>
  <c r="T82" i="2"/>
  <c r="R82" i="2"/>
  <c r="S82" i="2" s="1"/>
  <c r="Q82" i="2"/>
  <c r="P82" i="2"/>
  <c r="O82" i="2"/>
  <c r="N82" i="2"/>
  <c r="M82" i="2"/>
  <c r="L82" i="2"/>
  <c r="K82" i="2"/>
  <c r="J82" i="2"/>
  <c r="I82" i="2"/>
  <c r="G82" i="2"/>
  <c r="E82" i="2"/>
  <c r="B82" i="2"/>
  <c r="A82" i="2"/>
  <c r="AB81" i="2"/>
  <c r="AA81" i="2"/>
  <c r="Z81" i="2"/>
  <c r="Y81" i="2"/>
  <c r="X81" i="2"/>
  <c r="AC81" i="2" s="1"/>
  <c r="AD81" i="2" s="1"/>
  <c r="W81" i="2"/>
  <c r="V81" i="2"/>
  <c r="U81" i="2"/>
  <c r="T81" i="2"/>
  <c r="R81" i="2"/>
  <c r="S81" i="2" s="1"/>
  <c r="Q81" i="2"/>
  <c r="P81" i="2"/>
  <c r="O81" i="2"/>
  <c r="N81" i="2"/>
  <c r="M81" i="2"/>
  <c r="L81" i="2"/>
  <c r="K81" i="2"/>
  <c r="J81" i="2"/>
  <c r="I81" i="2"/>
  <c r="G81" i="2"/>
  <c r="E81" i="2"/>
  <c r="B81" i="2"/>
  <c r="A81" i="2"/>
  <c r="AB80" i="2"/>
  <c r="AA80" i="2"/>
  <c r="Z80" i="2"/>
  <c r="Y80" i="2"/>
  <c r="X80" i="2"/>
  <c r="W80" i="2"/>
  <c r="AC80" i="2" s="1"/>
  <c r="V80" i="2"/>
  <c r="U80" i="2"/>
  <c r="T80" i="2"/>
  <c r="R80" i="2"/>
  <c r="S80" i="2" s="1"/>
  <c r="Q80" i="2"/>
  <c r="P80" i="2"/>
  <c r="O80" i="2"/>
  <c r="N80" i="2"/>
  <c r="M80" i="2"/>
  <c r="L80" i="2"/>
  <c r="K80" i="2"/>
  <c r="J80" i="2"/>
  <c r="I80" i="2"/>
  <c r="G80" i="2"/>
  <c r="E80" i="2"/>
  <c r="B80" i="2"/>
  <c r="A80" i="2"/>
  <c r="AB79" i="2"/>
  <c r="AA79" i="2"/>
  <c r="Z79" i="2"/>
  <c r="Y79" i="2"/>
  <c r="X79" i="2"/>
  <c r="W79" i="2"/>
  <c r="V79" i="2"/>
  <c r="U79" i="2"/>
  <c r="T79" i="2"/>
  <c r="R79" i="2"/>
  <c r="S79" i="2" s="1"/>
  <c r="Q79" i="2"/>
  <c r="P79" i="2"/>
  <c r="O79" i="2"/>
  <c r="N79" i="2"/>
  <c r="M79" i="2"/>
  <c r="L79" i="2"/>
  <c r="K79" i="2"/>
  <c r="I79" i="2"/>
  <c r="G79" i="2"/>
  <c r="E79" i="2"/>
  <c r="B79" i="2"/>
  <c r="A79" i="2"/>
  <c r="AB78" i="2"/>
  <c r="AA78" i="2"/>
  <c r="Z78" i="2"/>
  <c r="Y78" i="2"/>
  <c r="X78" i="2"/>
  <c r="W78" i="2"/>
  <c r="AC78" i="2" s="1"/>
  <c r="AD78" i="2" s="1"/>
  <c r="V78" i="2"/>
  <c r="U78" i="2"/>
  <c r="T78" i="2"/>
  <c r="S78" i="2"/>
  <c r="R78" i="2"/>
  <c r="Q78" i="2"/>
  <c r="P78" i="2"/>
  <c r="O78" i="2"/>
  <c r="N78" i="2"/>
  <c r="M78" i="2"/>
  <c r="L78" i="2"/>
  <c r="K78" i="2"/>
  <c r="I78" i="2"/>
  <c r="G78" i="2"/>
  <c r="E78" i="2"/>
  <c r="B78" i="2"/>
  <c r="A78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I76" i="2"/>
  <c r="G76" i="2"/>
  <c r="E76" i="2"/>
  <c r="B76" i="2"/>
  <c r="A76" i="2"/>
  <c r="AB75" i="2"/>
  <c r="AA75" i="2"/>
  <c r="Z75" i="2"/>
  <c r="Y75" i="2"/>
  <c r="AC75" i="2" s="1"/>
  <c r="X75" i="2"/>
  <c r="W75" i="2"/>
  <c r="V75" i="2"/>
  <c r="U75" i="2"/>
  <c r="T75" i="2"/>
  <c r="R75" i="2"/>
  <c r="Q75" i="2"/>
  <c r="S75" i="2" s="1"/>
  <c r="P75" i="2"/>
  <c r="O75" i="2"/>
  <c r="N75" i="2"/>
  <c r="M75" i="2"/>
  <c r="L75" i="2"/>
  <c r="K75" i="2"/>
  <c r="J75" i="2"/>
  <c r="I75" i="2"/>
  <c r="G75" i="2"/>
  <c r="E75" i="2"/>
  <c r="B75" i="2"/>
  <c r="A75" i="2"/>
  <c r="AB74" i="2"/>
  <c r="AA74" i="2"/>
  <c r="Z74" i="2"/>
  <c r="Y74" i="2"/>
  <c r="X74" i="2"/>
  <c r="W74" i="2"/>
  <c r="AC74" i="2" s="1"/>
  <c r="AD74" i="2" s="1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G74" i="2"/>
  <c r="E74" i="2"/>
  <c r="B74" i="2"/>
  <c r="A74" i="2"/>
  <c r="AB73" i="2"/>
  <c r="AA73" i="2"/>
  <c r="Z73" i="2"/>
  <c r="Y73" i="2"/>
  <c r="AC73" i="2" s="1"/>
  <c r="X73" i="2"/>
  <c r="W73" i="2"/>
  <c r="V73" i="2"/>
  <c r="U73" i="2"/>
  <c r="T73" i="2"/>
  <c r="R73" i="2"/>
  <c r="Q73" i="2"/>
  <c r="S73" i="2" s="1"/>
  <c r="P73" i="2"/>
  <c r="O73" i="2"/>
  <c r="N73" i="2"/>
  <c r="M73" i="2"/>
  <c r="L73" i="2"/>
  <c r="K73" i="2"/>
  <c r="J73" i="2"/>
  <c r="I73" i="2"/>
  <c r="G73" i="2"/>
  <c r="E73" i="2"/>
  <c r="B73" i="2"/>
  <c r="A73" i="2"/>
  <c r="AB72" i="2"/>
  <c r="AA72" i="2"/>
  <c r="Z72" i="2"/>
  <c r="Y72" i="2"/>
  <c r="X72" i="2"/>
  <c r="W72" i="2"/>
  <c r="AC72" i="2" s="1"/>
  <c r="AD72" i="2" s="1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G72" i="2"/>
  <c r="E72" i="2"/>
  <c r="B72" i="2"/>
  <c r="A72" i="2"/>
  <c r="AB71" i="2"/>
  <c r="AA71" i="2"/>
  <c r="Z71" i="2"/>
  <c r="Y71" i="2"/>
  <c r="AC71" i="2" s="1"/>
  <c r="X71" i="2"/>
  <c r="W71" i="2"/>
  <c r="V71" i="2"/>
  <c r="U71" i="2"/>
  <c r="T71" i="2"/>
  <c r="R71" i="2"/>
  <c r="Q71" i="2"/>
  <c r="S71" i="2" s="1"/>
  <c r="P71" i="2"/>
  <c r="O71" i="2"/>
  <c r="N71" i="2"/>
  <c r="M71" i="2"/>
  <c r="L71" i="2"/>
  <c r="K71" i="2"/>
  <c r="J71" i="2"/>
  <c r="I71" i="2"/>
  <c r="G71" i="2"/>
  <c r="E71" i="2"/>
  <c r="B71" i="2"/>
  <c r="A71" i="2"/>
  <c r="AB70" i="2"/>
  <c r="AA70" i="2"/>
  <c r="Z70" i="2"/>
  <c r="Y70" i="2"/>
  <c r="X70" i="2"/>
  <c r="W70" i="2"/>
  <c r="AC70" i="2" s="1"/>
  <c r="AD70" i="2" s="1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G70" i="2"/>
  <c r="E70" i="2"/>
  <c r="B70" i="2"/>
  <c r="A70" i="2"/>
  <c r="AB69" i="2"/>
  <c r="AA69" i="2"/>
  <c r="Z69" i="2"/>
  <c r="Y69" i="2"/>
  <c r="AC69" i="2" s="1"/>
  <c r="X69" i="2"/>
  <c r="W69" i="2"/>
  <c r="V69" i="2"/>
  <c r="U69" i="2"/>
  <c r="T69" i="2"/>
  <c r="R69" i="2"/>
  <c r="Q69" i="2"/>
  <c r="P69" i="2"/>
  <c r="O69" i="2"/>
  <c r="N69" i="2"/>
  <c r="M69" i="2"/>
  <c r="L69" i="2"/>
  <c r="K69" i="2"/>
  <c r="J69" i="2"/>
  <c r="I69" i="2"/>
  <c r="G69" i="2"/>
  <c r="E69" i="2"/>
  <c r="B69" i="2"/>
  <c r="A69" i="2"/>
  <c r="AB68" i="2"/>
  <c r="AA68" i="2"/>
  <c r="Z68" i="2"/>
  <c r="Y68" i="2"/>
  <c r="X68" i="2"/>
  <c r="W68" i="2"/>
  <c r="AC68" i="2" s="1"/>
  <c r="AD68" i="2" s="1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G68" i="2"/>
  <c r="E68" i="2"/>
  <c r="B68" i="2"/>
  <c r="A68" i="2"/>
  <c r="AB67" i="2"/>
  <c r="AA67" i="2"/>
  <c r="Z67" i="2"/>
  <c r="Y67" i="2"/>
  <c r="AC67" i="2" s="1"/>
  <c r="X67" i="2"/>
  <c r="W67" i="2"/>
  <c r="V67" i="2"/>
  <c r="U67" i="2"/>
  <c r="T67" i="2"/>
  <c r="R67" i="2"/>
  <c r="Q67" i="2"/>
  <c r="P67" i="2"/>
  <c r="O67" i="2"/>
  <c r="N67" i="2"/>
  <c r="M67" i="2"/>
  <c r="L67" i="2"/>
  <c r="K67" i="2"/>
  <c r="J67" i="2"/>
  <c r="I67" i="2"/>
  <c r="G67" i="2"/>
  <c r="E67" i="2"/>
  <c r="B67" i="2"/>
  <c r="A67" i="2"/>
  <c r="AB66" i="2"/>
  <c r="AA66" i="2"/>
  <c r="Z66" i="2"/>
  <c r="Y66" i="2"/>
  <c r="X66" i="2"/>
  <c r="W66" i="2"/>
  <c r="AC66" i="2" s="1"/>
  <c r="AD66" i="2" s="1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G66" i="2"/>
  <c r="E66" i="2"/>
  <c r="B66" i="2"/>
  <c r="A66" i="2"/>
  <c r="AB65" i="2"/>
  <c r="AA65" i="2"/>
  <c r="Z65" i="2"/>
  <c r="Y65" i="2"/>
  <c r="AC65" i="2" s="1"/>
  <c r="X65" i="2"/>
  <c r="W65" i="2"/>
  <c r="V65" i="2"/>
  <c r="U65" i="2"/>
  <c r="T65" i="2"/>
  <c r="R65" i="2"/>
  <c r="Q65" i="2"/>
  <c r="P65" i="2"/>
  <c r="O65" i="2"/>
  <c r="N65" i="2"/>
  <c r="M65" i="2"/>
  <c r="L65" i="2"/>
  <c r="K65" i="2"/>
  <c r="J65" i="2"/>
  <c r="I65" i="2"/>
  <c r="G65" i="2"/>
  <c r="E65" i="2"/>
  <c r="B65" i="2"/>
  <c r="A65" i="2"/>
  <c r="AB64" i="2"/>
  <c r="AA64" i="2"/>
  <c r="Z64" i="2"/>
  <c r="Y64" i="2"/>
  <c r="X64" i="2"/>
  <c r="W64" i="2"/>
  <c r="AC64" i="2" s="1"/>
  <c r="AD64" i="2" s="1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G64" i="2"/>
  <c r="E64" i="2"/>
  <c r="B64" i="2"/>
  <c r="A64" i="2"/>
  <c r="AB63" i="2"/>
  <c r="AA63" i="2"/>
  <c r="Z63" i="2"/>
  <c r="Y63" i="2"/>
  <c r="AC63" i="2" s="1"/>
  <c r="X63" i="2"/>
  <c r="W63" i="2"/>
  <c r="V63" i="2"/>
  <c r="U63" i="2"/>
  <c r="T63" i="2"/>
  <c r="R63" i="2"/>
  <c r="Q63" i="2"/>
  <c r="P63" i="2"/>
  <c r="O63" i="2"/>
  <c r="N63" i="2"/>
  <c r="M63" i="2"/>
  <c r="L63" i="2"/>
  <c r="K63" i="2"/>
  <c r="J63" i="2"/>
  <c r="I63" i="2"/>
  <c r="G63" i="2"/>
  <c r="E63" i="2"/>
  <c r="B63" i="2"/>
  <c r="A63" i="2"/>
  <c r="AB62" i="2"/>
  <c r="AA62" i="2"/>
  <c r="Z62" i="2"/>
  <c r="Y62" i="2"/>
  <c r="X62" i="2"/>
  <c r="W62" i="2"/>
  <c r="AC62" i="2" s="1"/>
  <c r="AD62" i="2" s="1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G62" i="2"/>
  <c r="E62" i="2"/>
  <c r="B62" i="2"/>
  <c r="A62" i="2"/>
  <c r="AB61" i="2"/>
  <c r="AA61" i="2"/>
  <c r="Z61" i="2"/>
  <c r="Y61" i="2"/>
  <c r="AC61" i="2" s="1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G61" i="2"/>
  <c r="E61" i="2"/>
  <c r="B61" i="2"/>
  <c r="A61" i="2"/>
  <c r="AB60" i="2"/>
  <c r="AA60" i="2"/>
  <c r="Z60" i="2"/>
  <c r="Y60" i="2"/>
  <c r="X60" i="2"/>
  <c r="W60" i="2"/>
  <c r="AC60" i="2" s="1"/>
  <c r="AD60" i="2" s="1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G60" i="2"/>
  <c r="E60" i="2"/>
  <c r="B60" i="2"/>
  <c r="A60" i="2"/>
  <c r="AB59" i="2"/>
  <c r="AA59" i="2"/>
  <c r="Z59" i="2"/>
  <c r="Y59" i="2"/>
  <c r="AC59" i="2" s="1"/>
  <c r="X59" i="2"/>
  <c r="W59" i="2"/>
  <c r="V59" i="2"/>
  <c r="U59" i="2"/>
  <c r="T59" i="2"/>
  <c r="R59" i="2"/>
  <c r="Q59" i="2"/>
  <c r="P59" i="2"/>
  <c r="O59" i="2"/>
  <c r="N59" i="2"/>
  <c r="M59" i="2"/>
  <c r="L59" i="2"/>
  <c r="K59" i="2"/>
  <c r="J59" i="2"/>
  <c r="I59" i="2"/>
  <c r="G59" i="2"/>
  <c r="E59" i="2"/>
  <c r="B59" i="2"/>
  <c r="A59" i="2"/>
  <c r="AB58" i="2"/>
  <c r="AA58" i="2"/>
  <c r="Z58" i="2"/>
  <c r="Y58" i="2"/>
  <c r="X58" i="2"/>
  <c r="W58" i="2"/>
  <c r="AC58" i="2" s="1"/>
  <c r="AD58" i="2" s="1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G58" i="2"/>
  <c r="E58" i="2"/>
  <c r="B58" i="2"/>
  <c r="A58" i="2"/>
  <c r="AB57" i="2"/>
  <c r="AA57" i="2"/>
  <c r="Z57" i="2"/>
  <c r="Y57" i="2"/>
  <c r="AC57" i="2" s="1"/>
  <c r="X57" i="2"/>
  <c r="W57" i="2"/>
  <c r="V57" i="2"/>
  <c r="U57" i="2"/>
  <c r="T57" i="2"/>
  <c r="R57" i="2"/>
  <c r="Q57" i="2"/>
  <c r="P57" i="2"/>
  <c r="O57" i="2"/>
  <c r="N57" i="2"/>
  <c r="M57" i="2"/>
  <c r="L57" i="2"/>
  <c r="K57" i="2"/>
  <c r="J57" i="2"/>
  <c r="I57" i="2"/>
  <c r="G57" i="2"/>
  <c r="E57" i="2"/>
  <c r="B57" i="2"/>
  <c r="A57" i="2"/>
  <c r="AB56" i="2"/>
  <c r="AA56" i="2"/>
  <c r="Z56" i="2"/>
  <c r="Y56" i="2"/>
  <c r="X56" i="2"/>
  <c r="W56" i="2"/>
  <c r="AC56" i="2" s="1"/>
  <c r="AD56" i="2" s="1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G56" i="2"/>
  <c r="E56" i="2"/>
  <c r="B56" i="2"/>
  <c r="A56" i="2"/>
  <c r="AB55" i="2"/>
  <c r="AA55" i="2"/>
  <c r="Z55" i="2"/>
  <c r="Y55" i="2"/>
  <c r="AC55" i="2" s="1"/>
  <c r="X55" i="2"/>
  <c r="W55" i="2"/>
  <c r="V55" i="2"/>
  <c r="U55" i="2"/>
  <c r="T55" i="2"/>
  <c r="R55" i="2"/>
  <c r="Q55" i="2"/>
  <c r="P55" i="2"/>
  <c r="O55" i="2"/>
  <c r="N55" i="2"/>
  <c r="M55" i="2"/>
  <c r="L55" i="2"/>
  <c r="K55" i="2"/>
  <c r="J55" i="2"/>
  <c r="I55" i="2"/>
  <c r="G55" i="2"/>
  <c r="E55" i="2"/>
  <c r="B55" i="2"/>
  <c r="A55" i="2"/>
  <c r="AB54" i="2"/>
  <c r="AA54" i="2"/>
  <c r="Z54" i="2"/>
  <c r="Y54" i="2"/>
  <c r="X54" i="2"/>
  <c r="W54" i="2"/>
  <c r="AC54" i="2" s="1"/>
  <c r="AD54" i="2" s="1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G54" i="2"/>
  <c r="E54" i="2"/>
  <c r="B54" i="2"/>
  <c r="A54" i="2"/>
  <c r="AB53" i="2"/>
  <c r="AA53" i="2"/>
  <c r="Z53" i="2"/>
  <c r="Y53" i="2"/>
  <c r="AC53" i="2" s="1"/>
  <c r="X53" i="2"/>
  <c r="W53" i="2"/>
  <c r="V53" i="2"/>
  <c r="U53" i="2"/>
  <c r="T53" i="2"/>
  <c r="R53" i="2"/>
  <c r="Q53" i="2"/>
  <c r="P53" i="2"/>
  <c r="O53" i="2"/>
  <c r="N53" i="2"/>
  <c r="M53" i="2"/>
  <c r="L53" i="2"/>
  <c r="K53" i="2"/>
  <c r="J53" i="2"/>
  <c r="I53" i="2"/>
  <c r="G53" i="2"/>
  <c r="E53" i="2"/>
  <c r="B53" i="2"/>
  <c r="A53" i="2"/>
  <c r="AB52" i="2"/>
  <c r="AA52" i="2"/>
  <c r="Z52" i="2"/>
  <c r="Y52" i="2"/>
  <c r="X52" i="2"/>
  <c r="W52" i="2"/>
  <c r="AC52" i="2" s="1"/>
  <c r="AD52" i="2" s="1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G52" i="2"/>
  <c r="E52" i="2"/>
  <c r="B52" i="2"/>
  <c r="A52" i="2"/>
  <c r="AB51" i="2"/>
  <c r="AA51" i="2"/>
  <c r="Z51" i="2"/>
  <c r="Y51" i="2"/>
  <c r="AC51" i="2" s="1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G51" i="2"/>
  <c r="E51" i="2"/>
  <c r="B51" i="2"/>
  <c r="A51" i="2"/>
  <c r="AB50" i="2"/>
  <c r="AA50" i="2"/>
  <c r="Z50" i="2"/>
  <c r="Y50" i="2"/>
  <c r="X50" i="2"/>
  <c r="W50" i="2"/>
  <c r="AC50" i="2" s="1"/>
  <c r="AD50" i="2" s="1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G50" i="2"/>
  <c r="E50" i="2"/>
  <c r="B50" i="2"/>
  <c r="A50" i="2"/>
  <c r="AB49" i="2"/>
  <c r="AA49" i="2"/>
  <c r="Z49" i="2"/>
  <c r="Y49" i="2"/>
  <c r="AC49" i="2" s="1"/>
  <c r="X49" i="2"/>
  <c r="W49" i="2"/>
  <c r="V49" i="2"/>
  <c r="U49" i="2"/>
  <c r="T49" i="2"/>
  <c r="R49" i="2"/>
  <c r="Q49" i="2"/>
  <c r="P49" i="2"/>
  <c r="O49" i="2"/>
  <c r="N49" i="2"/>
  <c r="M49" i="2"/>
  <c r="L49" i="2"/>
  <c r="K49" i="2"/>
  <c r="J49" i="2"/>
  <c r="I49" i="2"/>
  <c r="G49" i="2"/>
  <c r="E49" i="2"/>
  <c r="B49" i="2"/>
  <c r="A49" i="2"/>
  <c r="AB48" i="2"/>
  <c r="AA48" i="2"/>
  <c r="Z48" i="2"/>
  <c r="Y48" i="2"/>
  <c r="X48" i="2"/>
  <c r="W48" i="2"/>
  <c r="AC48" i="2" s="1"/>
  <c r="AD48" i="2" s="1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G48" i="2"/>
  <c r="E48" i="2"/>
  <c r="B48" i="2"/>
  <c r="A48" i="2"/>
  <c r="AB47" i="2"/>
  <c r="AA47" i="2"/>
  <c r="Z47" i="2"/>
  <c r="Y47" i="2"/>
  <c r="AC47" i="2" s="1"/>
  <c r="X47" i="2"/>
  <c r="W47" i="2"/>
  <c r="V47" i="2"/>
  <c r="U47" i="2"/>
  <c r="T47" i="2"/>
  <c r="R47" i="2"/>
  <c r="Q47" i="2"/>
  <c r="P47" i="2"/>
  <c r="O47" i="2"/>
  <c r="N47" i="2"/>
  <c r="M47" i="2"/>
  <c r="L47" i="2"/>
  <c r="K47" i="2"/>
  <c r="J47" i="2"/>
  <c r="I47" i="2"/>
  <c r="G47" i="2"/>
  <c r="E47" i="2"/>
  <c r="B47" i="2"/>
  <c r="A47" i="2"/>
  <c r="AB46" i="2"/>
  <c r="AA46" i="2"/>
  <c r="Z46" i="2"/>
  <c r="Y46" i="2"/>
  <c r="X46" i="2"/>
  <c r="W46" i="2"/>
  <c r="AC46" i="2" s="1"/>
  <c r="AD46" i="2" s="1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G46" i="2"/>
  <c r="E46" i="2"/>
  <c r="B46" i="2"/>
  <c r="A46" i="2"/>
  <c r="AB45" i="2"/>
  <c r="AA45" i="2"/>
  <c r="Z45" i="2"/>
  <c r="Y45" i="2"/>
  <c r="AC45" i="2" s="1"/>
  <c r="X45" i="2"/>
  <c r="W45" i="2"/>
  <c r="V45" i="2"/>
  <c r="U45" i="2"/>
  <c r="T45" i="2"/>
  <c r="R45" i="2"/>
  <c r="Q45" i="2"/>
  <c r="P45" i="2"/>
  <c r="O45" i="2"/>
  <c r="N45" i="2"/>
  <c r="M45" i="2"/>
  <c r="L45" i="2"/>
  <c r="K45" i="2"/>
  <c r="J45" i="2"/>
  <c r="I45" i="2"/>
  <c r="G45" i="2"/>
  <c r="E45" i="2"/>
  <c r="B45" i="2"/>
  <c r="A45" i="2"/>
  <c r="AB44" i="2"/>
  <c r="AA44" i="2"/>
  <c r="Z44" i="2"/>
  <c r="Y44" i="2"/>
  <c r="X44" i="2"/>
  <c r="W44" i="2"/>
  <c r="AC44" i="2" s="1"/>
  <c r="AD44" i="2" s="1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G44" i="2"/>
  <c r="E44" i="2"/>
  <c r="B44" i="2"/>
  <c r="A44" i="2"/>
  <c r="AB43" i="2"/>
  <c r="AA43" i="2"/>
  <c r="Z43" i="2"/>
  <c r="Y43" i="2"/>
  <c r="AC43" i="2" s="1"/>
  <c r="X43" i="2"/>
  <c r="W43" i="2"/>
  <c r="V43" i="2"/>
  <c r="U43" i="2"/>
  <c r="T43" i="2"/>
  <c r="R43" i="2"/>
  <c r="Q43" i="2"/>
  <c r="P43" i="2"/>
  <c r="O43" i="2"/>
  <c r="N43" i="2"/>
  <c r="M43" i="2"/>
  <c r="L43" i="2"/>
  <c r="K43" i="2"/>
  <c r="J43" i="2"/>
  <c r="I43" i="2"/>
  <c r="G43" i="2"/>
  <c r="E43" i="2"/>
  <c r="B43" i="2"/>
  <c r="A43" i="2"/>
  <c r="AB42" i="2"/>
  <c r="AA42" i="2"/>
  <c r="Z42" i="2"/>
  <c r="Y42" i="2"/>
  <c r="X42" i="2"/>
  <c r="W42" i="2"/>
  <c r="AC42" i="2" s="1"/>
  <c r="AD42" i="2" s="1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G42" i="2"/>
  <c r="E42" i="2"/>
  <c r="B42" i="2"/>
  <c r="A42" i="2"/>
  <c r="AB41" i="2"/>
  <c r="AA41" i="2"/>
  <c r="Z41" i="2"/>
  <c r="Y41" i="2"/>
  <c r="AC41" i="2" s="1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G41" i="2"/>
  <c r="E41" i="2"/>
  <c r="B41" i="2"/>
  <c r="A41" i="2"/>
  <c r="AB40" i="2"/>
  <c r="AA40" i="2"/>
  <c r="Z40" i="2"/>
  <c r="Y40" i="2"/>
  <c r="X40" i="2"/>
  <c r="W40" i="2"/>
  <c r="AC40" i="2" s="1"/>
  <c r="AD40" i="2" s="1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G40" i="2"/>
  <c r="E40" i="2"/>
  <c r="B40" i="2"/>
  <c r="A40" i="2"/>
  <c r="AB39" i="2"/>
  <c r="AA39" i="2"/>
  <c r="Z39" i="2"/>
  <c r="Y39" i="2"/>
  <c r="AC39" i="2" s="1"/>
  <c r="X39" i="2"/>
  <c r="W39" i="2"/>
  <c r="V39" i="2"/>
  <c r="U39" i="2"/>
  <c r="T39" i="2"/>
  <c r="R39" i="2"/>
  <c r="Q39" i="2"/>
  <c r="P39" i="2"/>
  <c r="O39" i="2"/>
  <c r="N39" i="2"/>
  <c r="M39" i="2"/>
  <c r="L39" i="2"/>
  <c r="K39" i="2"/>
  <c r="J39" i="2"/>
  <c r="I39" i="2"/>
  <c r="G39" i="2"/>
  <c r="E39" i="2"/>
  <c r="B39" i="2"/>
  <c r="A39" i="2"/>
  <c r="AB38" i="2"/>
  <c r="AA38" i="2"/>
  <c r="Z38" i="2"/>
  <c r="Y38" i="2"/>
  <c r="X38" i="2"/>
  <c r="W38" i="2"/>
  <c r="AC38" i="2" s="1"/>
  <c r="AD38" i="2" s="1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G38" i="2"/>
  <c r="E38" i="2"/>
  <c r="B38" i="2"/>
  <c r="A38" i="2"/>
  <c r="AB37" i="2"/>
  <c r="AA37" i="2"/>
  <c r="Z37" i="2"/>
  <c r="Y37" i="2"/>
  <c r="AC37" i="2" s="1"/>
  <c r="X37" i="2"/>
  <c r="W37" i="2"/>
  <c r="V37" i="2"/>
  <c r="U37" i="2"/>
  <c r="T37" i="2"/>
  <c r="R37" i="2"/>
  <c r="Q37" i="2"/>
  <c r="P37" i="2"/>
  <c r="O37" i="2"/>
  <c r="N37" i="2"/>
  <c r="M37" i="2"/>
  <c r="L37" i="2"/>
  <c r="K37" i="2"/>
  <c r="J37" i="2"/>
  <c r="I37" i="2"/>
  <c r="G37" i="2"/>
  <c r="E37" i="2"/>
  <c r="B37" i="2"/>
  <c r="A37" i="2"/>
  <c r="AB36" i="2"/>
  <c r="AA36" i="2"/>
  <c r="Z36" i="2"/>
  <c r="Y36" i="2"/>
  <c r="X36" i="2"/>
  <c r="W36" i="2"/>
  <c r="AC36" i="2" s="1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G36" i="2"/>
  <c r="E36" i="2"/>
  <c r="B36" i="2"/>
  <c r="A36" i="2"/>
  <c r="AB35" i="2"/>
  <c r="AA35" i="2"/>
  <c r="Z35" i="2"/>
  <c r="Y35" i="2"/>
  <c r="AC35" i="2" s="1"/>
  <c r="X35" i="2"/>
  <c r="W35" i="2"/>
  <c r="V35" i="2"/>
  <c r="U35" i="2"/>
  <c r="T35" i="2"/>
  <c r="R35" i="2"/>
  <c r="Q35" i="2"/>
  <c r="P35" i="2"/>
  <c r="O35" i="2"/>
  <c r="N35" i="2"/>
  <c r="M35" i="2"/>
  <c r="L35" i="2"/>
  <c r="K35" i="2"/>
  <c r="J35" i="2"/>
  <c r="I35" i="2"/>
  <c r="G35" i="2"/>
  <c r="E35" i="2"/>
  <c r="B35" i="2"/>
  <c r="A35" i="2"/>
  <c r="AB34" i="2"/>
  <c r="AA34" i="2"/>
  <c r="Z34" i="2"/>
  <c r="Y34" i="2"/>
  <c r="X34" i="2"/>
  <c r="W34" i="2"/>
  <c r="AC34" i="2" s="1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G34" i="2"/>
  <c r="E34" i="2"/>
  <c r="B34" i="2"/>
  <c r="A34" i="2"/>
  <c r="AB33" i="2"/>
  <c r="AA33" i="2"/>
  <c r="Z33" i="2"/>
  <c r="Y33" i="2"/>
  <c r="AC33" i="2" s="1"/>
  <c r="X33" i="2"/>
  <c r="W33" i="2"/>
  <c r="V33" i="2"/>
  <c r="U33" i="2"/>
  <c r="T33" i="2"/>
  <c r="R33" i="2"/>
  <c r="Q33" i="2"/>
  <c r="P33" i="2"/>
  <c r="O33" i="2"/>
  <c r="N33" i="2"/>
  <c r="M33" i="2"/>
  <c r="L33" i="2"/>
  <c r="K33" i="2"/>
  <c r="J33" i="2"/>
  <c r="I33" i="2"/>
  <c r="G33" i="2"/>
  <c r="E33" i="2"/>
  <c r="B33" i="2"/>
  <c r="A33" i="2"/>
  <c r="AB32" i="2"/>
  <c r="AA32" i="2"/>
  <c r="Z32" i="2"/>
  <c r="Y32" i="2"/>
  <c r="X32" i="2"/>
  <c r="W32" i="2"/>
  <c r="AC32" i="2" s="1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G32" i="2"/>
  <c r="E32" i="2"/>
  <c r="B32" i="2"/>
  <c r="A32" i="2"/>
  <c r="AB31" i="2"/>
  <c r="AA31" i="2"/>
  <c r="Z31" i="2"/>
  <c r="Y31" i="2"/>
  <c r="AC31" i="2" s="1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G31" i="2"/>
  <c r="E31" i="2"/>
  <c r="B31" i="2"/>
  <c r="A31" i="2"/>
  <c r="AB30" i="2"/>
  <c r="AA30" i="2"/>
  <c r="Z30" i="2"/>
  <c r="Y30" i="2"/>
  <c r="X30" i="2"/>
  <c r="W30" i="2"/>
  <c r="AC30" i="2" s="1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G30" i="2"/>
  <c r="E30" i="2"/>
  <c r="B30" i="2"/>
  <c r="A30" i="2"/>
  <c r="AB29" i="2"/>
  <c r="AA29" i="2"/>
  <c r="Z29" i="2"/>
  <c r="Y29" i="2"/>
  <c r="AC29" i="2" s="1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I29" i="2"/>
  <c r="G29" i="2"/>
  <c r="E29" i="2"/>
  <c r="B29" i="2"/>
  <c r="A29" i="2"/>
  <c r="AB28" i="2"/>
  <c r="AA28" i="2"/>
  <c r="Z28" i="2"/>
  <c r="Y28" i="2"/>
  <c r="X28" i="2"/>
  <c r="W28" i="2"/>
  <c r="AC28" i="2" s="1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G28" i="2"/>
  <c r="E28" i="2"/>
  <c r="B28" i="2"/>
  <c r="A28" i="2"/>
  <c r="AB27" i="2"/>
  <c r="AA27" i="2"/>
  <c r="Z27" i="2"/>
  <c r="Y27" i="2"/>
  <c r="X27" i="2"/>
  <c r="AC27" i="2" s="1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G27" i="2"/>
  <c r="E27" i="2"/>
  <c r="B27" i="2"/>
  <c r="A27" i="2"/>
  <c r="AB26" i="2"/>
  <c r="AA26" i="2"/>
  <c r="Z26" i="2"/>
  <c r="Y26" i="2"/>
  <c r="X26" i="2"/>
  <c r="W26" i="2"/>
  <c r="V26" i="2"/>
  <c r="U26" i="2"/>
  <c r="T26" i="2"/>
  <c r="R26" i="2"/>
  <c r="S26" i="2" s="1"/>
  <c r="Q26" i="2"/>
  <c r="P26" i="2"/>
  <c r="O26" i="2"/>
  <c r="N26" i="2"/>
  <c r="M26" i="2"/>
  <c r="L26" i="2"/>
  <c r="K26" i="2"/>
  <c r="J26" i="2"/>
  <c r="I26" i="2"/>
  <c r="G26" i="2"/>
  <c r="E26" i="2"/>
  <c r="B26" i="2"/>
  <c r="A26" i="2"/>
  <c r="AB25" i="2"/>
  <c r="AA25" i="2"/>
  <c r="Z25" i="2"/>
  <c r="Y25" i="2"/>
  <c r="X25" i="2"/>
  <c r="AC25" i="2" s="1"/>
  <c r="AD25" i="2" s="1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G25" i="2"/>
  <c r="E25" i="2"/>
  <c r="B25" i="2"/>
  <c r="A25" i="2"/>
  <c r="AB24" i="2"/>
  <c r="AA24" i="2"/>
  <c r="Z24" i="2"/>
  <c r="Y24" i="2"/>
  <c r="X24" i="2"/>
  <c r="W24" i="2"/>
  <c r="V24" i="2"/>
  <c r="U24" i="2"/>
  <c r="T24" i="2"/>
  <c r="R24" i="2"/>
  <c r="S24" i="2" s="1"/>
  <c r="Q24" i="2"/>
  <c r="P24" i="2"/>
  <c r="O24" i="2"/>
  <c r="N24" i="2"/>
  <c r="M24" i="2"/>
  <c r="L24" i="2"/>
  <c r="K24" i="2"/>
  <c r="J24" i="2"/>
  <c r="I24" i="2"/>
  <c r="G24" i="2"/>
  <c r="E24" i="2"/>
  <c r="B24" i="2"/>
  <c r="A24" i="2"/>
  <c r="AB23" i="2"/>
  <c r="AA23" i="2"/>
  <c r="Z23" i="2"/>
  <c r="Y23" i="2"/>
  <c r="X23" i="2"/>
  <c r="AC23" i="2" s="1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G23" i="2"/>
  <c r="E23" i="2"/>
  <c r="B23" i="2"/>
  <c r="A23" i="2"/>
  <c r="AB22" i="2"/>
  <c r="AA22" i="2"/>
  <c r="Z22" i="2"/>
  <c r="Y22" i="2"/>
  <c r="X22" i="2"/>
  <c r="W22" i="2"/>
  <c r="V22" i="2"/>
  <c r="U22" i="2"/>
  <c r="T22" i="2"/>
  <c r="R22" i="2"/>
  <c r="S22" i="2" s="1"/>
  <c r="Q22" i="2"/>
  <c r="P22" i="2"/>
  <c r="O22" i="2"/>
  <c r="N22" i="2"/>
  <c r="M22" i="2"/>
  <c r="L22" i="2"/>
  <c r="K22" i="2"/>
  <c r="J22" i="2"/>
  <c r="I22" i="2"/>
  <c r="G22" i="2"/>
  <c r="E22" i="2"/>
  <c r="B22" i="2"/>
  <c r="A22" i="2"/>
  <c r="AB21" i="2"/>
  <c r="AA21" i="2"/>
  <c r="Z21" i="2"/>
  <c r="Y21" i="2"/>
  <c r="X21" i="2"/>
  <c r="AC21" i="2" s="1"/>
  <c r="AD21" i="2" s="1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G21" i="2"/>
  <c r="E21" i="2"/>
  <c r="B21" i="2"/>
  <c r="A21" i="2"/>
  <c r="AB20" i="2"/>
  <c r="AA20" i="2"/>
  <c r="Z20" i="2"/>
  <c r="Y20" i="2"/>
  <c r="X20" i="2"/>
  <c r="W20" i="2"/>
  <c r="V20" i="2"/>
  <c r="U20" i="2"/>
  <c r="T20" i="2"/>
  <c r="R20" i="2"/>
  <c r="S20" i="2" s="1"/>
  <c r="Q20" i="2"/>
  <c r="P20" i="2"/>
  <c r="O20" i="2"/>
  <c r="N20" i="2"/>
  <c r="M20" i="2"/>
  <c r="L20" i="2"/>
  <c r="K20" i="2"/>
  <c r="J20" i="2"/>
  <c r="I20" i="2"/>
  <c r="G20" i="2"/>
  <c r="E20" i="2"/>
  <c r="B20" i="2"/>
  <c r="A20" i="2"/>
  <c r="AB19" i="2"/>
  <c r="AA19" i="2"/>
  <c r="Z19" i="2"/>
  <c r="Y19" i="2"/>
  <c r="X19" i="2"/>
  <c r="AC19" i="2" s="1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G19" i="2"/>
  <c r="E19" i="2"/>
  <c r="B19" i="2"/>
  <c r="A19" i="2"/>
  <c r="AB18" i="2"/>
  <c r="AA18" i="2"/>
  <c r="Z18" i="2"/>
  <c r="Y18" i="2"/>
  <c r="X18" i="2"/>
  <c r="W18" i="2"/>
  <c r="V18" i="2"/>
  <c r="U18" i="2"/>
  <c r="T18" i="2"/>
  <c r="R18" i="2"/>
  <c r="S18" i="2" s="1"/>
  <c r="Q18" i="2"/>
  <c r="P18" i="2"/>
  <c r="O18" i="2"/>
  <c r="N18" i="2"/>
  <c r="M18" i="2"/>
  <c r="L18" i="2"/>
  <c r="K18" i="2"/>
  <c r="J18" i="2"/>
  <c r="I18" i="2"/>
  <c r="G18" i="2"/>
  <c r="E18" i="2"/>
  <c r="B18" i="2"/>
  <c r="A18" i="2"/>
  <c r="AB17" i="2"/>
  <c r="AA17" i="2"/>
  <c r="Z17" i="2"/>
  <c r="Y17" i="2"/>
  <c r="X17" i="2"/>
  <c r="AC17" i="2" s="1"/>
  <c r="AD17" i="2" s="1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G17" i="2"/>
  <c r="E17" i="2"/>
  <c r="B17" i="2"/>
  <c r="A17" i="2"/>
  <c r="AB16" i="2"/>
  <c r="AA16" i="2"/>
  <c r="Z16" i="2"/>
  <c r="Y16" i="2"/>
  <c r="X16" i="2"/>
  <c r="W16" i="2"/>
  <c r="V16" i="2"/>
  <c r="U16" i="2"/>
  <c r="T16" i="2"/>
  <c r="R16" i="2"/>
  <c r="S16" i="2" s="1"/>
  <c r="Q16" i="2"/>
  <c r="P16" i="2"/>
  <c r="O16" i="2"/>
  <c r="N16" i="2"/>
  <c r="M16" i="2"/>
  <c r="L16" i="2"/>
  <c r="K16" i="2"/>
  <c r="J16" i="2"/>
  <c r="I16" i="2"/>
  <c r="G16" i="2"/>
  <c r="E16" i="2"/>
  <c r="B16" i="2"/>
  <c r="A16" i="2"/>
  <c r="AB15" i="2"/>
  <c r="AA15" i="2"/>
  <c r="Z15" i="2"/>
  <c r="Y15" i="2"/>
  <c r="X15" i="2"/>
  <c r="AC15" i="2" s="1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G15" i="2"/>
  <c r="E15" i="2"/>
  <c r="B15" i="2"/>
  <c r="A15" i="2"/>
  <c r="AB14" i="2"/>
  <c r="AA14" i="2"/>
  <c r="Z14" i="2"/>
  <c r="Y14" i="2"/>
  <c r="X14" i="2"/>
  <c r="W14" i="2"/>
  <c r="V14" i="2"/>
  <c r="U14" i="2"/>
  <c r="T14" i="2"/>
  <c r="R14" i="2"/>
  <c r="S14" i="2" s="1"/>
  <c r="Q14" i="2"/>
  <c r="P14" i="2"/>
  <c r="O14" i="2"/>
  <c r="N14" i="2"/>
  <c r="M14" i="2"/>
  <c r="L14" i="2"/>
  <c r="K14" i="2"/>
  <c r="J14" i="2"/>
  <c r="I14" i="2"/>
  <c r="G14" i="2"/>
  <c r="E14" i="2"/>
  <c r="B14" i="2"/>
  <c r="A14" i="2"/>
  <c r="AB13" i="2"/>
  <c r="AA13" i="2"/>
  <c r="Z13" i="2"/>
  <c r="Y13" i="2"/>
  <c r="X13" i="2"/>
  <c r="AC13" i="2" s="1"/>
  <c r="AD13" i="2" s="1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G13" i="2"/>
  <c r="E13" i="2"/>
  <c r="B13" i="2"/>
  <c r="A13" i="2"/>
  <c r="AB12" i="2"/>
  <c r="AA12" i="2"/>
  <c r="Z12" i="2"/>
  <c r="Y12" i="2"/>
  <c r="X12" i="2"/>
  <c r="W12" i="2"/>
  <c r="V12" i="2"/>
  <c r="U12" i="2"/>
  <c r="T12" i="2"/>
  <c r="R12" i="2"/>
  <c r="S12" i="2" s="1"/>
  <c r="Q12" i="2"/>
  <c r="P12" i="2"/>
  <c r="O12" i="2"/>
  <c r="N12" i="2"/>
  <c r="M12" i="2"/>
  <c r="L12" i="2"/>
  <c r="K12" i="2"/>
  <c r="J12" i="2"/>
  <c r="I12" i="2"/>
  <c r="G12" i="2"/>
  <c r="E12" i="2"/>
  <c r="B12" i="2"/>
  <c r="A12" i="2"/>
  <c r="AB11" i="2"/>
  <c r="AA11" i="2"/>
  <c r="Z11" i="2"/>
  <c r="Y11" i="2"/>
  <c r="X11" i="2"/>
  <c r="AC11" i="2" s="1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G11" i="2"/>
  <c r="E11" i="2"/>
  <c r="B11" i="2"/>
  <c r="A11" i="2"/>
  <c r="AB10" i="2"/>
  <c r="AA10" i="2"/>
  <c r="Z10" i="2"/>
  <c r="Y10" i="2"/>
  <c r="X10" i="2"/>
  <c r="W10" i="2"/>
  <c r="V10" i="2"/>
  <c r="U10" i="2"/>
  <c r="T10" i="2"/>
  <c r="R10" i="2"/>
  <c r="S10" i="2" s="1"/>
  <c r="Q10" i="2"/>
  <c r="P10" i="2"/>
  <c r="O10" i="2"/>
  <c r="N10" i="2"/>
  <c r="M10" i="2"/>
  <c r="L10" i="2"/>
  <c r="K10" i="2"/>
  <c r="J10" i="2"/>
  <c r="I10" i="2"/>
  <c r="G10" i="2"/>
  <c r="E10" i="2"/>
  <c r="B10" i="2"/>
  <c r="A10" i="2"/>
  <c r="AB9" i="2"/>
  <c r="AA9" i="2"/>
  <c r="Z9" i="2"/>
  <c r="Y9" i="2"/>
  <c r="X9" i="2"/>
  <c r="AC9" i="2" s="1"/>
  <c r="AD9" i="2" s="1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G9" i="2"/>
  <c r="E9" i="2"/>
  <c r="B9" i="2"/>
  <c r="A9" i="2"/>
  <c r="AB8" i="2"/>
  <c r="AA8" i="2"/>
  <c r="Z8" i="2"/>
  <c r="Y8" i="2"/>
  <c r="X8" i="2"/>
  <c r="W8" i="2"/>
  <c r="V8" i="2"/>
  <c r="U8" i="2"/>
  <c r="T8" i="2"/>
  <c r="R8" i="2"/>
  <c r="S8" i="2" s="1"/>
  <c r="Q8" i="2"/>
  <c r="P8" i="2"/>
  <c r="O8" i="2"/>
  <c r="N8" i="2"/>
  <c r="M8" i="2"/>
  <c r="L8" i="2"/>
  <c r="K8" i="2"/>
  <c r="J8" i="2"/>
  <c r="I8" i="2"/>
  <c r="G8" i="2"/>
  <c r="E8" i="2"/>
  <c r="B8" i="2"/>
  <c r="A8" i="2"/>
  <c r="AB7" i="2"/>
  <c r="AA7" i="2"/>
  <c r="Z7" i="2"/>
  <c r="Y7" i="2"/>
  <c r="X7" i="2"/>
  <c r="AC7" i="2" s="1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G7" i="2"/>
  <c r="E7" i="2"/>
  <c r="B7" i="2"/>
  <c r="A7" i="2"/>
  <c r="AB6" i="2"/>
  <c r="AA6" i="2"/>
  <c r="Z6" i="2"/>
  <c r="Y6" i="2"/>
  <c r="AC6" i="2" s="1"/>
  <c r="AD6" i="2" s="1"/>
  <c r="X6" i="2"/>
  <c r="W6" i="2"/>
  <c r="V6" i="2"/>
  <c r="U6" i="2"/>
  <c r="T6" i="2"/>
  <c r="R6" i="2"/>
  <c r="Q6" i="2"/>
  <c r="S6" i="2" s="1"/>
  <c r="P6" i="2"/>
  <c r="O6" i="2"/>
  <c r="N6" i="2"/>
  <c r="M6" i="2"/>
  <c r="L6" i="2"/>
  <c r="K6" i="2"/>
  <c r="J6" i="2"/>
  <c r="I6" i="2"/>
  <c r="G6" i="2"/>
  <c r="E6" i="2"/>
  <c r="B6" i="2"/>
  <c r="A6" i="2"/>
  <c r="AB5" i="2"/>
  <c r="AA5" i="2"/>
  <c r="Z5" i="2"/>
  <c r="Y5" i="2"/>
  <c r="X5" i="2"/>
  <c r="W5" i="2"/>
  <c r="AC5" i="2" s="1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G5" i="2"/>
  <c r="E5" i="2"/>
  <c r="B5" i="2"/>
  <c r="A5" i="2"/>
  <c r="AB4" i="2"/>
  <c r="AA4" i="2"/>
  <c r="Z4" i="2"/>
  <c r="Y4" i="2"/>
  <c r="AC4" i="2" s="1"/>
  <c r="AD4" i="2" s="1"/>
  <c r="X4" i="2"/>
  <c r="W4" i="2"/>
  <c r="V4" i="2"/>
  <c r="U4" i="2"/>
  <c r="T4" i="2"/>
  <c r="R4" i="2"/>
  <c r="Q4" i="2"/>
  <c r="S4" i="2" s="1"/>
  <c r="P4" i="2"/>
  <c r="O4" i="2"/>
  <c r="N4" i="2"/>
  <c r="M4" i="2"/>
  <c r="L4" i="2"/>
  <c r="K4" i="2"/>
  <c r="J4" i="2"/>
  <c r="I4" i="2"/>
  <c r="G4" i="2"/>
  <c r="E4" i="2"/>
  <c r="B4" i="2"/>
  <c r="A4" i="2"/>
  <c r="AB3" i="2"/>
  <c r="AA3" i="2"/>
  <c r="Z3" i="2"/>
  <c r="Y3" i="2"/>
  <c r="X3" i="2"/>
  <c r="W3" i="2"/>
  <c r="AC3" i="2" s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G3" i="2"/>
  <c r="E3" i="2"/>
  <c r="B3" i="2"/>
  <c r="A3" i="2"/>
  <c r="AB2" i="2"/>
  <c r="AA2" i="2"/>
  <c r="Z2" i="2"/>
  <c r="Y2" i="2"/>
  <c r="Y95" i="2" s="1"/>
  <c r="X2" i="2"/>
  <c r="W2" i="2"/>
  <c r="V2" i="2"/>
  <c r="U2" i="2"/>
  <c r="T2" i="2"/>
  <c r="R2" i="2"/>
  <c r="Q2" i="2"/>
  <c r="S2" i="2" s="1"/>
  <c r="P2" i="2"/>
  <c r="O2" i="2"/>
  <c r="N2" i="2"/>
  <c r="M2" i="2"/>
  <c r="M95" i="2" s="1"/>
  <c r="M96" i="2" s="1"/>
  <c r="L2" i="2"/>
  <c r="K2" i="2"/>
  <c r="J2" i="2"/>
  <c r="I2" i="2"/>
  <c r="G2" i="2"/>
  <c r="E2" i="2"/>
  <c r="B2" i="2"/>
  <c r="A2" i="2"/>
  <c r="AB86" i="1"/>
  <c r="AA86" i="1"/>
  <c r="Z86" i="1"/>
  <c r="Y86" i="1"/>
  <c r="X86" i="1"/>
  <c r="W86" i="1"/>
  <c r="AC86" i="1" s="1"/>
  <c r="AD86" i="1" s="1"/>
  <c r="V86" i="1"/>
  <c r="U86" i="1"/>
  <c r="T86" i="1"/>
  <c r="R86" i="1"/>
  <c r="S86" i="1" s="1"/>
  <c r="Q86" i="1"/>
  <c r="P86" i="1"/>
  <c r="O86" i="1"/>
  <c r="N86" i="1"/>
  <c r="M86" i="1"/>
  <c r="L86" i="1"/>
  <c r="K86" i="1"/>
  <c r="J86" i="1"/>
  <c r="I86" i="1"/>
  <c r="G86" i="1"/>
  <c r="E86" i="1"/>
  <c r="B86" i="1"/>
  <c r="A86" i="1"/>
  <c r="AB85" i="1"/>
  <c r="AA85" i="1"/>
  <c r="Z85" i="1"/>
  <c r="Y85" i="1"/>
  <c r="X85" i="1"/>
  <c r="AC85" i="1" s="1"/>
  <c r="W85" i="1"/>
  <c r="V85" i="1"/>
  <c r="U85" i="1"/>
  <c r="T85" i="1"/>
  <c r="R85" i="1"/>
  <c r="S85" i="1" s="1"/>
  <c r="Q85" i="1"/>
  <c r="P85" i="1"/>
  <c r="O85" i="1"/>
  <c r="N85" i="1"/>
  <c r="M85" i="1"/>
  <c r="L85" i="1"/>
  <c r="K85" i="1"/>
  <c r="J85" i="1"/>
  <c r="I85" i="1"/>
  <c r="G85" i="1"/>
  <c r="E85" i="1"/>
  <c r="B85" i="1"/>
  <c r="A85" i="1"/>
  <c r="AB84" i="1"/>
  <c r="AA84" i="1"/>
  <c r="Z84" i="1"/>
  <c r="Y84" i="1"/>
  <c r="X84" i="1"/>
  <c r="W84" i="1"/>
  <c r="AC84" i="1" s="1"/>
  <c r="AD84" i="1" s="1"/>
  <c r="V84" i="1"/>
  <c r="U84" i="1"/>
  <c r="T84" i="1"/>
  <c r="R84" i="1"/>
  <c r="S84" i="1" s="1"/>
  <c r="Q84" i="1"/>
  <c r="P84" i="1"/>
  <c r="O84" i="1"/>
  <c r="N84" i="1"/>
  <c r="M84" i="1"/>
  <c r="L84" i="1"/>
  <c r="K84" i="1"/>
  <c r="J84" i="1"/>
  <c r="I84" i="1"/>
  <c r="G84" i="1"/>
  <c r="E84" i="1"/>
  <c r="B84" i="1"/>
  <c r="A84" i="1"/>
  <c r="AB83" i="1"/>
  <c r="AA83" i="1"/>
  <c r="Z83" i="1"/>
  <c r="Y83" i="1"/>
  <c r="X83" i="1"/>
  <c r="AC83" i="1" s="1"/>
  <c r="W83" i="1"/>
  <c r="V83" i="1"/>
  <c r="U83" i="1"/>
  <c r="T83" i="1"/>
  <c r="R83" i="1"/>
  <c r="S83" i="1" s="1"/>
  <c r="Q83" i="1"/>
  <c r="P83" i="1"/>
  <c r="O83" i="1"/>
  <c r="N83" i="1"/>
  <c r="M83" i="1"/>
  <c r="L83" i="1"/>
  <c r="K83" i="1"/>
  <c r="J83" i="1"/>
  <c r="I83" i="1"/>
  <c r="G83" i="1"/>
  <c r="E83" i="1"/>
  <c r="B83" i="1"/>
  <c r="A83" i="1"/>
  <c r="AB82" i="1"/>
  <c r="AA82" i="1"/>
  <c r="Z82" i="1"/>
  <c r="Y82" i="1"/>
  <c r="X82" i="1"/>
  <c r="W82" i="1"/>
  <c r="AC82" i="1" s="1"/>
  <c r="AD82" i="1" s="1"/>
  <c r="V82" i="1"/>
  <c r="U82" i="1"/>
  <c r="T82" i="1"/>
  <c r="R82" i="1"/>
  <c r="S82" i="1" s="1"/>
  <c r="Q82" i="1"/>
  <c r="P82" i="1"/>
  <c r="O82" i="1"/>
  <c r="N82" i="1"/>
  <c r="M82" i="1"/>
  <c r="L82" i="1"/>
  <c r="K82" i="1"/>
  <c r="J82" i="1"/>
  <c r="I82" i="1"/>
  <c r="G82" i="1"/>
  <c r="E82" i="1"/>
  <c r="B82" i="1"/>
  <c r="A82" i="1"/>
  <c r="AB81" i="1"/>
  <c r="AA81" i="1"/>
  <c r="Z81" i="1"/>
  <c r="Y81" i="1"/>
  <c r="X81" i="1"/>
  <c r="AC81" i="1" s="1"/>
  <c r="W81" i="1"/>
  <c r="V81" i="1"/>
  <c r="U81" i="1"/>
  <c r="T81" i="1"/>
  <c r="R81" i="1"/>
  <c r="S81" i="1" s="1"/>
  <c r="Q81" i="1"/>
  <c r="P81" i="1"/>
  <c r="O81" i="1"/>
  <c r="N81" i="1"/>
  <c r="M81" i="1"/>
  <c r="L81" i="1"/>
  <c r="K81" i="1"/>
  <c r="J81" i="1"/>
  <c r="I81" i="1"/>
  <c r="G81" i="1"/>
  <c r="E81" i="1"/>
  <c r="B81" i="1"/>
  <c r="A81" i="1"/>
  <c r="AB80" i="1"/>
  <c r="AA80" i="1"/>
  <c r="Z80" i="1"/>
  <c r="Y80" i="1"/>
  <c r="X80" i="1"/>
  <c r="W80" i="1"/>
  <c r="AC80" i="1" s="1"/>
  <c r="AD80" i="1" s="1"/>
  <c r="V80" i="1"/>
  <c r="U80" i="1"/>
  <c r="T80" i="1"/>
  <c r="R80" i="1"/>
  <c r="S80" i="1" s="1"/>
  <c r="Q80" i="1"/>
  <c r="P80" i="1"/>
  <c r="O80" i="1"/>
  <c r="N80" i="1"/>
  <c r="M80" i="1"/>
  <c r="L80" i="1"/>
  <c r="K80" i="1"/>
  <c r="J80" i="1"/>
  <c r="I80" i="1"/>
  <c r="G80" i="1"/>
  <c r="E80" i="1"/>
  <c r="B80" i="1"/>
  <c r="A80" i="1"/>
  <c r="AB79" i="1"/>
  <c r="AA79" i="1"/>
  <c r="Z79" i="1"/>
  <c r="Y79" i="1"/>
  <c r="X79" i="1"/>
  <c r="AC79" i="1" s="1"/>
  <c r="W79" i="1"/>
  <c r="V79" i="1"/>
  <c r="U79" i="1"/>
  <c r="T79" i="1"/>
  <c r="R79" i="1"/>
  <c r="S79" i="1" s="1"/>
  <c r="Q79" i="1"/>
  <c r="P79" i="1"/>
  <c r="O79" i="1"/>
  <c r="N79" i="1"/>
  <c r="M79" i="1"/>
  <c r="L79" i="1"/>
  <c r="K79" i="1"/>
  <c r="I79" i="1"/>
  <c r="G79" i="1"/>
  <c r="E79" i="1"/>
  <c r="B79" i="1"/>
  <c r="A79" i="1"/>
  <c r="AB78" i="1"/>
  <c r="AA78" i="1"/>
  <c r="Z78" i="1"/>
  <c r="Y78" i="1"/>
  <c r="AC78" i="1" s="1"/>
  <c r="AD78" i="1" s="1"/>
  <c r="X78" i="1"/>
  <c r="W78" i="1"/>
  <c r="V78" i="1"/>
  <c r="U78" i="1"/>
  <c r="T78" i="1"/>
  <c r="R78" i="1"/>
  <c r="Q78" i="1"/>
  <c r="S78" i="1" s="1"/>
  <c r="P78" i="1"/>
  <c r="O78" i="1"/>
  <c r="N78" i="1"/>
  <c r="M78" i="1"/>
  <c r="L78" i="1"/>
  <c r="K78" i="1"/>
  <c r="I78" i="1"/>
  <c r="G78" i="1"/>
  <c r="E78" i="1"/>
  <c r="B78" i="1"/>
  <c r="A78" i="1"/>
  <c r="AB76" i="1"/>
  <c r="AA76" i="1"/>
  <c r="Z76" i="1"/>
  <c r="Y76" i="1"/>
  <c r="X76" i="1"/>
  <c r="W76" i="1"/>
  <c r="AC76" i="1" s="1"/>
  <c r="AD76" i="1" s="1"/>
  <c r="V76" i="1"/>
  <c r="U76" i="1"/>
  <c r="T76" i="1"/>
  <c r="R76" i="1"/>
  <c r="S76" i="1" s="1"/>
  <c r="Q76" i="1"/>
  <c r="P76" i="1"/>
  <c r="O76" i="1"/>
  <c r="N76" i="1"/>
  <c r="M76" i="1"/>
  <c r="L76" i="1"/>
  <c r="K76" i="1"/>
  <c r="I76" i="1"/>
  <c r="G76" i="1"/>
  <c r="E76" i="1"/>
  <c r="B76" i="1"/>
  <c r="A76" i="1"/>
  <c r="AB75" i="1"/>
  <c r="AD75" i="1" s="1"/>
  <c r="AA75" i="1"/>
  <c r="Z75" i="1"/>
  <c r="Y75" i="1"/>
  <c r="X75" i="1"/>
  <c r="W75" i="1"/>
  <c r="AC75" i="1" s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E75" i="1"/>
  <c r="B75" i="1"/>
  <c r="A75" i="1"/>
  <c r="AB74" i="1"/>
  <c r="AA74" i="1"/>
  <c r="Z74" i="1"/>
  <c r="Y74" i="1"/>
  <c r="AC74" i="1" s="1"/>
  <c r="AD74" i="1" s="1"/>
  <c r="X74" i="1"/>
  <c r="W74" i="1"/>
  <c r="V74" i="1"/>
  <c r="U74" i="1"/>
  <c r="T74" i="1"/>
  <c r="R74" i="1"/>
  <c r="Q74" i="1"/>
  <c r="S74" i="1" s="1"/>
  <c r="P74" i="1"/>
  <c r="O74" i="1"/>
  <c r="N74" i="1"/>
  <c r="M74" i="1"/>
  <c r="L74" i="1"/>
  <c r="K74" i="1"/>
  <c r="J74" i="1"/>
  <c r="I74" i="1"/>
  <c r="G74" i="1"/>
  <c r="E74" i="1"/>
  <c r="B74" i="1"/>
  <c r="A74" i="1"/>
  <c r="AB73" i="1"/>
  <c r="AA73" i="1"/>
  <c r="Z73" i="1"/>
  <c r="Y73" i="1"/>
  <c r="X73" i="1"/>
  <c r="W73" i="1"/>
  <c r="AC73" i="1" s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E73" i="1"/>
  <c r="B73" i="1"/>
  <c r="A73" i="1"/>
  <c r="AB72" i="1"/>
  <c r="AA72" i="1"/>
  <c r="Z72" i="1"/>
  <c r="Y72" i="1"/>
  <c r="AC72" i="1" s="1"/>
  <c r="AD72" i="1" s="1"/>
  <c r="X72" i="1"/>
  <c r="W72" i="1"/>
  <c r="V72" i="1"/>
  <c r="U72" i="1"/>
  <c r="T72" i="1"/>
  <c r="R72" i="1"/>
  <c r="Q72" i="1"/>
  <c r="S72" i="1" s="1"/>
  <c r="P72" i="1"/>
  <c r="O72" i="1"/>
  <c r="N72" i="1"/>
  <c r="M72" i="1"/>
  <c r="L72" i="1"/>
  <c r="K72" i="1"/>
  <c r="J72" i="1"/>
  <c r="I72" i="1"/>
  <c r="G72" i="1"/>
  <c r="E72" i="1"/>
  <c r="B72" i="1"/>
  <c r="A72" i="1"/>
  <c r="AB71" i="1"/>
  <c r="AD71" i="1" s="1"/>
  <c r="AA71" i="1"/>
  <c r="Z71" i="1"/>
  <c r="Y71" i="1"/>
  <c r="X71" i="1"/>
  <c r="W71" i="1"/>
  <c r="AC71" i="1" s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G71" i="1"/>
  <c r="E71" i="1"/>
  <c r="B71" i="1"/>
  <c r="A71" i="1"/>
  <c r="AB70" i="1"/>
  <c r="AA70" i="1"/>
  <c r="Z70" i="1"/>
  <c r="Y70" i="1"/>
  <c r="AC70" i="1" s="1"/>
  <c r="AD70" i="1" s="1"/>
  <c r="X70" i="1"/>
  <c r="W70" i="1"/>
  <c r="V70" i="1"/>
  <c r="U70" i="1"/>
  <c r="T70" i="1"/>
  <c r="R70" i="1"/>
  <c r="Q70" i="1"/>
  <c r="S70" i="1" s="1"/>
  <c r="P70" i="1"/>
  <c r="O70" i="1"/>
  <c r="N70" i="1"/>
  <c r="M70" i="1"/>
  <c r="L70" i="1"/>
  <c r="K70" i="1"/>
  <c r="J70" i="1"/>
  <c r="I70" i="1"/>
  <c r="G70" i="1"/>
  <c r="E70" i="1"/>
  <c r="B70" i="1"/>
  <c r="A70" i="1"/>
  <c r="AB69" i="1"/>
  <c r="AA69" i="1"/>
  <c r="Z69" i="1"/>
  <c r="Y69" i="1"/>
  <c r="X69" i="1"/>
  <c r="W69" i="1"/>
  <c r="AC69" i="1" s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E69" i="1"/>
  <c r="B69" i="1"/>
  <c r="A69" i="1"/>
  <c r="AB68" i="1"/>
  <c r="AA68" i="1"/>
  <c r="Z68" i="1"/>
  <c r="Y68" i="1"/>
  <c r="AC68" i="1" s="1"/>
  <c r="AD68" i="1" s="1"/>
  <c r="X68" i="1"/>
  <c r="W68" i="1"/>
  <c r="V68" i="1"/>
  <c r="U68" i="1"/>
  <c r="T68" i="1"/>
  <c r="R68" i="1"/>
  <c r="Q68" i="1"/>
  <c r="S68" i="1" s="1"/>
  <c r="P68" i="1"/>
  <c r="O68" i="1"/>
  <c r="N68" i="1"/>
  <c r="M68" i="1"/>
  <c r="L68" i="1"/>
  <c r="K68" i="1"/>
  <c r="J68" i="1"/>
  <c r="I68" i="1"/>
  <c r="G68" i="1"/>
  <c r="E68" i="1"/>
  <c r="B68" i="1"/>
  <c r="A68" i="1"/>
  <c r="AB67" i="1"/>
  <c r="AD67" i="1" s="1"/>
  <c r="AA67" i="1"/>
  <c r="Z67" i="1"/>
  <c r="Y67" i="1"/>
  <c r="X67" i="1"/>
  <c r="W67" i="1"/>
  <c r="AC67" i="1" s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E67" i="1"/>
  <c r="B67" i="1"/>
  <c r="A67" i="1"/>
  <c r="AB66" i="1"/>
  <c r="AA66" i="1"/>
  <c r="Z66" i="1"/>
  <c r="Y66" i="1"/>
  <c r="AC66" i="1" s="1"/>
  <c r="AD66" i="1" s="1"/>
  <c r="X66" i="1"/>
  <c r="W66" i="1"/>
  <c r="V66" i="1"/>
  <c r="U66" i="1"/>
  <c r="T66" i="1"/>
  <c r="R66" i="1"/>
  <c r="Q66" i="1"/>
  <c r="S66" i="1" s="1"/>
  <c r="P66" i="1"/>
  <c r="O66" i="1"/>
  <c r="N66" i="1"/>
  <c r="M66" i="1"/>
  <c r="L66" i="1"/>
  <c r="K66" i="1"/>
  <c r="J66" i="1"/>
  <c r="I66" i="1"/>
  <c r="G66" i="1"/>
  <c r="E66" i="1"/>
  <c r="B66" i="1"/>
  <c r="A66" i="1"/>
  <c r="AB65" i="1"/>
  <c r="AA65" i="1"/>
  <c r="Z65" i="1"/>
  <c r="Y65" i="1"/>
  <c r="X65" i="1"/>
  <c r="W65" i="1"/>
  <c r="AC65" i="1" s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E65" i="1"/>
  <c r="B65" i="1"/>
  <c r="A65" i="1"/>
  <c r="AB64" i="1"/>
  <c r="AA64" i="1"/>
  <c r="Z64" i="1"/>
  <c r="Y64" i="1"/>
  <c r="AC64" i="1" s="1"/>
  <c r="AD64" i="1" s="1"/>
  <c r="X64" i="1"/>
  <c r="W64" i="1"/>
  <c r="V64" i="1"/>
  <c r="U64" i="1"/>
  <c r="T64" i="1"/>
  <c r="R64" i="1"/>
  <c r="Q64" i="1"/>
  <c r="S64" i="1" s="1"/>
  <c r="P64" i="1"/>
  <c r="O64" i="1"/>
  <c r="N64" i="1"/>
  <c r="M64" i="1"/>
  <c r="L64" i="1"/>
  <c r="K64" i="1"/>
  <c r="J64" i="1"/>
  <c r="I64" i="1"/>
  <c r="G64" i="1"/>
  <c r="E64" i="1"/>
  <c r="B64" i="1"/>
  <c r="A64" i="1"/>
  <c r="AB63" i="1"/>
  <c r="AD63" i="1" s="1"/>
  <c r="AA63" i="1"/>
  <c r="Z63" i="1"/>
  <c r="Y63" i="1"/>
  <c r="X63" i="1"/>
  <c r="W63" i="1"/>
  <c r="AC63" i="1" s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G63" i="1"/>
  <c r="E63" i="1"/>
  <c r="B63" i="1"/>
  <c r="A63" i="1"/>
  <c r="AB62" i="1"/>
  <c r="AA62" i="1"/>
  <c r="Z62" i="1"/>
  <c r="Y62" i="1"/>
  <c r="AC62" i="1" s="1"/>
  <c r="AD62" i="1" s="1"/>
  <c r="X62" i="1"/>
  <c r="W62" i="1"/>
  <c r="V62" i="1"/>
  <c r="U62" i="1"/>
  <c r="T62" i="1"/>
  <c r="R62" i="1"/>
  <c r="Q62" i="1"/>
  <c r="S62" i="1" s="1"/>
  <c r="P62" i="1"/>
  <c r="O62" i="1"/>
  <c r="N62" i="1"/>
  <c r="M62" i="1"/>
  <c r="L62" i="1"/>
  <c r="K62" i="1"/>
  <c r="J62" i="1"/>
  <c r="I62" i="1"/>
  <c r="G62" i="1"/>
  <c r="E62" i="1"/>
  <c r="B62" i="1"/>
  <c r="A62" i="1"/>
  <c r="AB61" i="1"/>
  <c r="AA61" i="1"/>
  <c r="Z61" i="1"/>
  <c r="Y61" i="1"/>
  <c r="X61" i="1"/>
  <c r="W61" i="1"/>
  <c r="AC61" i="1" s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E61" i="1"/>
  <c r="B61" i="1"/>
  <c r="A61" i="1"/>
  <c r="AB60" i="1"/>
  <c r="AA60" i="1"/>
  <c r="Z60" i="1"/>
  <c r="Y60" i="1"/>
  <c r="AC60" i="1" s="1"/>
  <c r="AD60" i="1" s="1"/>
  <c r="X60" i="1"/>
  <c r="W60" i="1"/>
  <c r="V60" i="1"/>
  <c r="U60" i="1"/>
  <c r="T60" i="1"/>
  <c r="R60" i="1"/>
  <c r="Q60" i="1"/>
  <c r="S60" i="1" s="1"/>
  <c r="P60" i="1"/>
  <c r="O60" i="1"/>
  <c r="N60" i="1"/>
  <c r="M60" i="1"/>
  <c r="L60" i="1"/>
  <c r="K60" i="1"/>
  <c r="J60" i="1"/>
  <c r="I60" i="1"/>
  <c r="G60" i="1"/>
  <c r="E60" i="1"/>
  <c r="B60" i="1"/>
  <c r="A60" i="1"/>
  <c r="AB59" i="1"/>
  <c r="AD59" i="1" s="1"/>
  <c r="AA59" i="1"/>
  <c r="Z59" i="1"/>
  <c r="Y59" i="1"/>
  <c r="X59" i="1"/>
  <c r="W59" i="1"/>
  <c r="AC59" i="1" s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E59" i="1"/>
  <c r="B59" i="1"/>
  <c r="A59" i="1"/>
  <c r="AB58" i="1"/>
  <c r="AA58" i="1"/>
  <c r="Z58" i="1"/>
  <c r="Y58" i="1"/>
  <c r="AC58" i="1" s="1"/>
  <c r="AD58" i="1" s="1"/>
  <c r="X58" i="1"/>
  <c r="W58" i="1"/>
  <c r="V58" i="1"/>
  <c r="U58" i="1"/>
  <c r="T58" i="1"/>
  <c r="R58" i="1"/>
  <c r="Q58" i="1"/>
  <c r="S58" i="1" s="1"/>
  <c r="P58" i="1"/>
  <c r="O58" i="1"/>
  <c r="N58" i="1"/>
  <c r="M58" i="1"/>
  <c r="L58" i="1"/>
  <c r="K58" i="1"/>
  <c r="J58" i="1"/>
  <c r="I58" i="1"/>
  <c r="G58" i="1"/>
  <c r="E58" i="1"/>
  <c r="B58" i="1"/>
  <c r="A58" i="1"/>
  <c r="AB57" i="1"/>
  <c r="AA57" i="1"/>
  <c r="Z57" i="1"/>
  <c r="Y57" i="1"/>
  <c r="X57" i="1"/>
  <c r="W57" i="1"/>
  <c r="AC57" i="1" s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E57" i="1"/>
  <c r="B57" i="1"/>
  <c r="A57" i="1"/>
  <c r="AB56" i="1"/>
  <c r="AA56" i="1"/>
  <c r="Z56" i="1"/>
  <c r="Y56" i="1"/>
  <c r="AC56" i="1" s="1"/>
  <c r="AD56" i="1" s="1"/>
  <c r="X56" i="1"/>
  <c r="W56" i="1"/>
  <c r="V56" i="1"/>
  <c r="U56" i="1"/>
  <c r="T56" i="1"/>
  <c r="R56" i="1"/>
  <c r="Q56" i="1"/>
  <c r="S56" i="1" s="1"/>
  <c r="P56" i="1"/>
  <c r="O56" i="1"/>
  <c r="N56" i="1"/>
  <c r="M56" i="1"/>
  <c r="L56" i="1"/>
  <c r="K56" i="1"/>
  <c r="J56" i="1"/>
  <c r="I56" i="1"/>
  <c r="G56" i="1"/>
  <c r="E56" i="1"/>
  <c r="B56" i="1"/>
  <c r="A56" i="1"/>
  <c r="AB55" i="1"/>
  <c r="AD55" i="1" s="1"/>
  <c r="AA55" i="1"/>
  <c r="Z55" i="1"/>
  <c r="Y55" i="1"/>
  <c r="X55" i="1"/>
  <c r="W55" i="1"/>
  <c r="AC55" i="1" s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G55" i="1"/>
  <c r="E55" i="1"/>
  <c r="B55" i="1"/>
  <c r="A55" i="1"/>
  <c r="AB54" i="1"/>
  <c r="AA54" i="1"/>
  <c r="Z54" i="1"/>
  <c r="Y54" i="1"/>
  <c r="AC54" i="1" s="1"/>
  <c r="AD54" i="1" s="1"/>
  <c r="X54" i="1"/>
  <c r="W54" i="1"/>
  <c r="V54" i="1"/>
  <c r="U54" i="1"/>
  <c r="T54" i="1"/>
  <c r="R54" i="1"/>
  <c r="Q54" i="1"/>
  <c r="S54" i="1" s="1"/>
  <c r="P54" i="1"/>
  <c r="O54" i="1"/>
  <c r="N54" i="1"/>
  <c r="M54" i="1"/>
  <c r="L54" i="1"/>
  <c r="K54" i="1"/>
  <c r="J54" i="1"/>
  <c r="I54" i="1"/>
  <c r="G54" i="1"/>
  <c r="E54" i="1"/>
  <c r="B54" i="1"/>
  <c r="A54" i="1"/>
  <c r="AB53" i="1"/>
  <c r="AA53" i="1"/>
  <c r="Z53" i="1"/>
  <c r="Y53" i="1"/>
  <c r="X53" i="1"/>
  <c r="W53" i="1"/>
  <c r="AC53" i="1" s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G53" i="1"/>
  <c r="E53" i="1"/>
  <c r="B53" i="1"/>
  <c r="A53" i="1"/>
  <c r="AB52" i="1"/>
  <c r="AA52" i="1"/>
  <c r="Z52" i="1"/>
  <c r="Y52" i="1"/>
  <c r="AC52" i="1" s="1"/>
  <c r="AD52" i="1" s="1"/>
  <c r="X52" i="1"/>
  <c r="W52" i="1"/>
  <c r="V52" i="1"/>
  <c r="U52" i="1"/>
  <c r="T52" i="1"/>
  <c r="R52" i="1"/>
  <c r="Q52" i="1"/>
  <c r="S52" i="1" s="1"/>
  <c r="P52" i="1"/>
  <c r="O52" i="1"/>
  <c r="N52" i="1"/>
  <c r="M52" i="1"/>
  <c r="L52" i="1"/>
  <c r="K52" i="1"/>
  <c r="J52" i="1"/>
  <c r="I52" i="1"/>
  <c r="G52" i="1"/>
  <c r="E52" i="1"/>
  <c r="B52" i="1"/>
  <c r="A52" i="1"/>
  <c r="AB51" i="1"/>
  <c r="AD51" i="1" s="1"/>
  <c r="AA51" i="1"/>
  <c r="Z51" i="1"/>
  <c r="Y51" i="1"/>
  <c r="X51" i="1"/>
  <c r="W51" i="1"/>
  <c r="AC51" i="1" s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G51" i="1"/>
  <c r="E51" i="1"/>
  <c r="B51" i="1"/>
  <c r="A51" i="1"/>
  <c r="AB50" i="1"/>
  <c r="AA50" i="1"/>
  <c r="Z50" i="1"/>
  <c r="Y50" i="1"/>
  <c r="AC50" i="1" s="1"/>
  <c r="AD50" i="1" s="1"/>
  <c r="X50" i="1"/>
  <c r="W50" i="1"/>
  <c r="V50" i="1"/>
  <c r="U50" i="1"/>
  <c r="T50" i="1"/>
  <c r="R50" i="1"/>
  <c r="Q50" i="1"/>
  <c r="S50" i="1" s="1"/>
  <c r="P50" i="1"/>
  <c r="O50" i="1"/>
  <c r="N50" i="1"/>
  <c r="M50" i="1"/>
  <c r="L50" i="1"/>
  <c r="K50" i="1"/>
  <c r="J50" i="1"/>
  <c r="I50" i="1"/>
  <c r="G50" i="1"/>
  <c r="E50" i="1"/>
  <c r="B50" i="1"/>
  <c r="A50" i="1"/>
  <c r="AB49" i="1"/>
  <c r="AA49" i="1"/>
  <c r="Z49" i="1"/>
  <c r="Y49" i="1"/>
  <c r="X49" i="1"/>
  <c r="W49" i="1"/>
  <c r="AC49" i="1" s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E49" i="1"/>
  <c r="B49" i="1"/>
  <c r="A49" i="1"/>
  <c r="AB48" i="1"/>
  <c r="AA48" i="1"/>
  <c r="Z48" i="1"/>
  <c r="Y48" i="1"/>
  <c r="AC48" i="1" s="1"/>
  <c r="AD48" i="1" s="1"/>
  <c r="X48" i="1"/>
  <c r="W48" i="1"/>
  <c r="V48" i="1"/>
  <c r="U48" i="1"/>
  <c r="T48" i="1"/>
  <c r="R48" i="1"/>
  <c r="Q48" i="1"/>
  <c r="S48" i="1" s="1"/>
  <c r="P48" i="1"/>
  <c r="O48" i="1"/>
  <c r="N48" i="1"/>
  <c r="M48" i="1"/>
  <c r="L48" i="1"/>
  <c r="K48" i="1"/>
  <c r="J48" i="1"/>
  <c r="I48" i="1"/>
  <c r="G48" i="1"/>
  <c r="E48" i="1"/>
  <c r="B48" i="1"/>
  <c r="A48" i="1"/>
  <c r="AB47" i="1"/>
  <c r="AD47" i="1" s="1"/>
  <c r="AA47" i="1"/>
  <c r="Z47" i="1"/>
  <c r="Y47" i="1"/>
  <c r="X47" i="1"/>
  <c r="W47" i="1"/>
  <c r="AC47" i="1" s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G47" i="1"/>
  <c r="E47" i="1"/>
  <c r="B47" i="1"/>
  <c r="A47" i="1"/>
  <c r="AB46" i="1"/>
  <c r="AA46" i="1"/>
  <c r="Z46" i="1"/>
  <c r="Y46" i="1"/>
  <c r="AC46" i="1" s="1"/>
  <c r="AD46" i="1" s="1"/>
  <c r="X46" i="1"/>
  <c r="W46" i="1"/>
  <c r="V46" i="1"/>
  <c r="U46" i="1"/>
  <c r="T46" i="1"/>
  <c r="R46" i="1"/>
  <c r="Q46" i="1"/>
  <c r="S46" i="1" s="1"/>
  <c r="P46" i="1"/>
  <c r="O46" i="1"/>
  <c r="N46" i="1"/>
  <c r="M46" i="1"/>
  <c r="L46" i="1"/>
  <c r="K46" i="1"/>
  <c r="J46" i="1"/>
  <c r="I46" i="1"/>
  <c r="G46" i="1"/>
  <c r="E46" i="1"/>
  <c r="B46" i="1"/>
  <c r="A46" i="1"/>
  <c r="AB45" i="1"/>
  <c r="AA45" i="1"/>
  <c r="Z45" i="1"/>
  <c r="Y45" i="1"/>
  <c r="X45" i="1"/>
  <c r="W45" i="1"/>
  <c r="AC45" i="1" s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G45" i="1"/>
  <c r="E45" i="1"/>
  <c r="B45" i="1"/>
  <c r="A45" i="1"/>
  <c r="AB44" i="1"/>
  <c r="AA44" i="1"/>
  <c r="Z44" i="1"/>
  <c r="Y44" i="1"/>
  <c r="AC44" i="1" s="1"/>
  <c r="AD44" i="1" s="1"/>
  <c r="X44" i="1"/>
  <c r="W44" i="1"/>
  <c r="V44" i="1"/>
  <c r="U44" i="1"/>
  <c r="T44" i="1"/>
  <c r="R44" i="1"/>
  <c r="Q44" i="1"/>
  <c r="S44" i="1" s="1"/>
  <c r="P44" i="1"/>
  <c r="O44" i="1"/>
  <c r="N44" i="1"/>
  <c r="M44" i="1"/>
  <c r="L44" i="1"/>
  <c r="K44" i="1"/>
  <c r="J44" i="1"/>
  <c r="I44" i="1"/>
  <c r="G44" i="1"/>
  <c r="E44" i="1"/>
  <c r="B44" i="1"/>
  <c r="A44" i="1"/>
  <c r="AB43" i="1"/>
  <c r="AD43" i="1" s="1"/>
  <c r="AA43" i="1"/>
  <c r="Z43" i="1"/>
  <c r="Y43" i="1"/>
  <c r="X43" i="1"/>
  <c r="W43" i="1"/>
  <c r="AC43" i="1" s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G43" i="1"/>
  <c r="E43" i="1"/>
  <c r="B43" i="1"/>
  <c r="A43" i="1"/>
  <c r="AB42" i="1"/>
  <c r="AA42" i="1"/>
  <c r="Z42" i="1"/>
  <c r="Y42" i="1"/>
  <c r="AC42" i="1" s="1"/>
  <c r="AD42" i="1" s="1"/>
  <c r="X42" i="1"/>
  <c r="W42" i="1"/>
  <c r="V42" i="1"/>
  <c r="U42" i="1"/>
  <c r="T42" i="1"/>
  <c r="R42" i="1"/>
  <c r="Q42" i="1"/>
  <c r="S42" i="1" s="1"/>
  <c r="P42" i="1"/>
  <c r="O42" i="1"/>
  <c r="N42" i="1"/>
  <c r="M42" i="1"/>
  <c r="L42" i="1"/>
  <c r="K42" i="1"/>
  <c r="J42" i="1"/>
  <c r="I42" i="1"/>
  <c r="G42" i="1"/>
  <c r="E42" i="1"/>
  <c r="B42" i="1"/>
  <c r="A42" i="1"/>
  <c r="AB41" i="1"/>
  <c r="AA41" i="1"/>
  <c r="Z41" i="1"/>
  <c r="Y41" i="1"/>
  <c r="X41" i="1"/>
  <c r="W41" i="1"/>
  <c r="AC41" i="1" s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G41" i="1"/>
  <c r="E41" i="1"/>
  <c r="B41" i="1"/>
  <c r="A41" i="1"/>
  <c r="AB40" i="1"/>
  <c r="AA40" i="1"/>
  <c r="Z40" i="1"/>
  <c r="Y40" i="1"/>
  <c r="AC40" i="1" s="1"/>
  <c r="AD40" i="1" s="1"/>
  <c r="X40" i="1"/>
  <c r="W40" i="1"/>
  <c r="V40" i="1"/>
  <c r="U40" i="1"/>
  <c r="T40" i="1"/>
  <c r="R40" i="1"/>
  <c r="Q40" i="1"/>
  <c r="S40" i="1" s="1"/>
  <c r="P40" i="1"/>
  <c r="O40" i="1"/>
  <c r="N40" i="1"/>
  <c r="M40" i="1"/>
  <c r="L40" i="1"/>
  <c r="K40" i="1"/>
  <c r="J40" i="1"/>
  <c r="I40" i="1"/>
  <c r="G40" i="1"/>
  <c r="E40" i="1"/>
  <c r="B40" i="1"/>
  <c r="A40" i="1"/>
  <c r="AB39" i="1"/>
  <c r="AD39" i="1" s="1"/>
  <c r="AA39" i="1"/>
  <c r="Z39" i="1"/>
  <c r="Y39" i="1"/>
  <c r="X39" i="1"/>
  <c r="W39" i="1"/>
  <c r="AC39" i="1" s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G39" i="1"/>
  <c r="E39" i="1"/>
  <c r="B39" i="1"/>
  <c r="A39" i="1"/>
  <c r="AB38" i="1"/>
  <c r="AA38" i="1"/>
  <c r="Z38" i="1"/>
  <c r="Y38" i="1"/>
  <c r="AC38" i="1" s="1"/>
  <c r="AD38" i="1" s="1"/>
  <c r="X38" i="1"/>
  <c r="W38" i="1"/>
  <c r="V38" i="1"/>
  <c r="U38" i="1"/>
  <c r="T38" i="1"/>
  <c r="R38" i="1"/>
  <c r="Q38" i="1"/>
  <c r="S38" i="1" s="1"/>
  <c r="P38" i="1"/>
  <c r="O38" i="1"/>
  <c r="N38" i="1"/>
  <c r="M38" i="1"/>
  <c r="L38" i="1"/>
  <c r="K38" i="1"/>
  <c r="J38" i="1"/>
  <c r="I38" i="1"/>
  <c r="G38" i="1"/>
  <c r="E38" i="1"/>
  <c r="B38" i="1"/>
  <c r="A38" i="1"/>
  <c r="AB37" i="1"/>
  <c r="AA37" i="1"/>
  <c r="Z37" i="1"/>
  <c r="Y37" i="1"/>
  <c r="X37" i="1"/>
  <c r="W37" i="1"/>
  <c r="AC37" i="1" s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E37" i="1"/>
  <c r="B37" i="1"/>
  <c r="A37" i="1"/>
  <c r="AB36" i="1"/>
  <c r="AA36" i="1"/>
  <c r="Z36" i="1"/>
  <c r="Y36" i="1"/>
  <c r="AC36" i="1" s="1"/>
  <c r="AD36" i="1" s="1"/>
  <c r="X36" i="1"/>
  <c r="W36" i="1"/>
  <c r="V36" i="1"/>
  <c r="U36" i="1"/>
  <c r="T36" i="1"/>
  <c r="R36" i="1"/>
  <c r="Q36" i="1"/>
  <c r="S36" i="1" s="1"/>
  <c r="P36" i="1"/>
  <c r="O36" i="1"/>
  <c r="N36" i="1"/>
  <c r="M36" i="1"/>
  <c r="L36" i="1"/>
  <c r="K36" i="1"/>
  <c r="J36" i="1"/>
  <c r="I36" i="1"/>
  <c r="G36" i="1"/>
  <c r="E36" i="1"/>
  <c r="B36" i="1"/>
  <c r="A36" i="1"/>
  <c r="AB35" i="1"/>
  <c r="AD35" i="1" s="1"/>
  <c r="AA35" i="1"/>
  <c r="Z35" i="1"/>
  <c r="Y35" i="1"/>
  <c r="X35" i="1"/>
  <c r="W35" i="1"/>
  <c r="AC35" i="1" s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E35" i="1"/>
  <c r="B35" i="1"/>
  <c r="A35" i="1"/>
  <c r="AB34" i="1"/>
  <c r="AA34" i="1"/>
  <c r="Z34" i="1"/>
  <c r="Y34" i="1"/>
  <c r="AC34" i="1" s="1"/>
  <c r="AD34" i="1" s="1"/>
  <c r="X34" i="1"/>
  <c r="W34" i="1"/>
  <c r="V34" i="1"/>
  <c r="U34" i="1"/>
  <c r="T34" i="1"/>
  <c r="R34" i="1"/>
  <c r="Q34" i="1"/>
  <c r="S34" i="1" s="1"/>
  <c r="P34" i="1"/>
  <c r="O34" i="1"/>
  <c r="N34" i="1"/>
  <c r="M34" i="1"/>
  <c r="L34" i="1"/>
  <c r="K34" i="1"/>
  <c r="J34" i="1"/>
  <c r="I34" i="1"/>
  <c r="G34" i="1"/>
  <c r="E34" i="1"/>
  <c r="B34" i="1"/>
  <c r="A34" i="1"/>
  <c r="AB33" i="1"/>
  <c r="AA33" i="1"/>
  <c r="Z33" i="1"/>
  <c r="Y33" i="1"/>
  <c r="X33" i="1"/>
  <c r="W33" i="1"/>
  <c r="AC33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E33" i="1"/>
  <c r="B33" i="1"/>
  <c r="A33" i="1"/>
  <c r="AB32" i="1"/>
  <c r="AA32" i="1"/>
  <c r="Z32" i="1"/>
  <c r="Y32" i="1"/>
  <c r="AC32" i="1" s="1"/>
  <c r="AD32" i="1" s="1"/>
  <c r="X32" i="1"/>
  <c r="W32" i="1"/>
  <c r="V32" i="1"/>
  <c r="U32" i="1"/>
  <c r="T32" i="1"/>
  <c r="R32" i="1"/>
  <c r="Q32" i="1"/>
  <c r="S32" i="1" s="1"/>
  <c r="P32" i="1"/>
  <c r="O32" i="1"/>
  <c r="N32" i="1"/>
  <c r="M32" i="1"/>
  <c r="L32" i="1"/>
  <c r="K32" i="1"/>
  <c r="J32" i="1"/>
  <c r="I32" i="1"/>
  <c r="G32" i="1"/>
  <c r="E32" i="1"/>
  <c r="B32" i="1"/>
  <c r="A32" i="1"/>
  <c r="AB31" i="1"/>
  <c r="AD31" i="1" s="1"/>
  <c r="AA31" i="1"/>
  <c r="Z31" i="1"/>
  <c r="Y31" i="1"/>
  <c r="X31" i="1"/>
  <c r="W31" i="1"/>
  <c r="AC31" i="1" s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G31" i="1"/>
  <c r="E31" i="1"/>
  <c r="B31" i="1"/>
  <c r="A31" i="1"/>
  <c r="AB30" i="1"/>
  <c r="AA30" i="1"/>
  <c r="Z30" i="1"/>
  <c r="Y30" i="1"/>
  <c r="AC30" i="1" s="1"/>
  <c r="AD30" i="1" s="1"/>
  <c r="X30" i="1"/>
  <c r="W30" i="1"/>
  <c r="V30" i="1"/>
  <c r="U30" i="1"/>
  <c r="T30" i="1"/>
  <c r="R30" i="1"/>
  <c r="Q30" i="1"/>
  <c r="S30" i="1" s="1"/>
  <c r="P30" i="1"/>
  <c r="O30" i="1"/>
  <c r="N30" i="1"/>
  <c r="M30" i="1"/>
  <c r="L30" i="1"/>
  <c r="K30" i="1"/>
  <c r="J30" i="1"/>
  <c r="I30" i="1"/>
  <c r="G30" i="1"/>
  <c r="E30" i="1"/>
  <c r="B30" i="1"/>
  <c r="A30" i="1"/>
  <c r="AB29" i="1"/>
  <c r="AA29" i="1"/>
  <c r="Z29" i="1"/>
  <c r="Y29" i="1"/>
  <c r="X29" i="1"/>
  <c r="W29" i="1"/>
  <c r="AC29" i="1" s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E29" i="1"/>
  <c r="B29" i="1"/>
  <c r="A29" i="1"/>
  <c r="AB28" i="1"/>
  <c r="AA28" i="1"/>
  <c r="Z28" i="1"/>
  <c r="Y28" i="1"/>
  <c r="AC28" i="1" s="1"/>
  <c r="AD28" i="1" s="1"/>
  <c r="X28" i="1"/>
  <c r="W28" i="1"/>
  <c r="V28" i="1"/>
  <c r="U28" i="1"/>
  <c r="T28" i="1"/>
  <c r="R28" i="1"/>
  <c r="Q28" i="1"/>
  <c r="S28" i="1" s="1"/>
  <c r="P28" i="1"/>
  <c r="O28" i="1"/>
  <c r="N28" i="1"/>
  <c r="M28" i="1"/>
  <c r="L28" i="1"/>
  <c r="K28" i="1"/>
  <c r="J28" i="1"/>
  <c r="I28" i="1"/>
  <c r="G28" i="1"/>
  <c r="E28" i="1"/>
  <c r="B28" i="1"/>
  <c r="A28" i="1"/>
  <c r="AB27" i="1"/>
  <c r="AD27" i="1" s="1"/>
  <c r="AA27" i="1"/>
  <c r="Z27" i="1"/>
  <c r="Y27" i="1"/>
  <c r="X27" i="1"/>
  <c r="W27" i="1"/>
  <c r="AC27" i="1" s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E27" i="1"/>
  <c r="B27" i="1"/>
  <c r="A27" i="1"/>
  <c r="AB26" i="1"/>
  <c r="AA26" i="1"/>
  <c r="Z26" i="1"/>
  <c r="Y26" i="1"/>
  <c r="AC26" i="1" s="1"/>
  <c r="AD26" i="1" s="1"/>
  <c r="X26" i="1"/>
  <c r="W26" i="1"/>
  <c r="V26" i="1"/>
  <c r="U26" i="1"/>
  <c r="T26" i="1"/>
  <c r="R26" i="1"/>
  <c r="Q26" i="1"/>
  <c r="S26" i="1" s="1"/>
  <c r="P26" i="1"/>
  <c r="O26" i="1"/>
  <c r="N26" i="1"/>
  <c r="M26" i="1"/>
  <c r="L26" i="1"/>
  <c r="K26" i="1"/>
  <c r="J26" i="1"/>
  <c r="I26" i="1"/>
  <c r="G26" i="1"/>
  <c r="E26" i="1"/>
  <c r="B26" i="1"/>
  <c r="A26" i="1"/>
  <c r="AB25" i="1"/>
  <c r="AA25" i="1"/>
  <c r="Z25" i="1"/>
  <c r="Y25" i="1"/>
  <c r="X25" i="1"/>
  <c r="W25" i="1"/>
  <c r="AC25" i="1" s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G25" i="1"/>
  <c r="E25" i="1"/>
  <c r="B25" i="1"/>
  <c r="A25" i="1"/>
  <c r="AB24" i="1"/>
  <c r="AA24" i="1"/>
  <c r="Z24" i="1"/>
  <c r="Y24" i="1"/>
  <c r="AC24" i="1" s="1"/>
  <c r="AD24" i="1" s="1"/>
  <c r="X24" i="1"/>
  <c r="W24" i="1"/>
  <c r="V24" i="1"/>
  <c r="U24" i="1"/>
  <c r="T24" i="1"/>
  <c r="R24" i="1"/>
  <c r="Q24" i="1"/>
  <c r="S24" i="1" s="1"/>
  <c r="P24" i="1"/>
  <c r="O24" i="1"/>
  <c r="N24" i="1"/>
  <c r="M24" i="1"/>
  <c r="L24" i="1"/>
  <c r="K24" i="1"/>
  <c r="J24" i="1"/>
  <c r="I24" i="1"/>
  <c r="G24" i="1"/>
  <c r="E24" i="1"/>
  <c r="B24" i="1"/>
  <c r="A24" i="1"/>
  <c r="AB23" i="1"/>
  <c r="AD23" i="1" s="1"/>
  <c r="AA23" i="1"/>
  <c r="Z23" i="1"/>
  <c r="Y23" i="1"/>
  <c r="X23" i="1"/>
  <c r="W23" i="1"/>
  <c r="AC23" i="1" s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G23" i="1"/>
  <c r="E23" i="1"/>
  <c r="B23" i="1"/>
  <c r="A23" i="1"/>
  <c r="AB22" i="1"/>
  <c r="AA22" i="1"/>
  <c r="Z22" i="1"/>
  <c r="Y22" i="1"/>
  <c r="AC22" i="1" s="1"/>
  <c r="AD22" i="1" s="1"/>
  <c r="X22" i="1"/>
  <c r="W22" i="1"/>
  <c r="V22" i="1"/>
  <c r="U22" i="1"/>
  <c r="T22" i="1"/>
  <c r="R22" i="1"/>
  <c r="Q22" i="1"/>
  <c r="S22" i="1" s="1"/>
  <c r="P22" i="1"/>
  <c r="O22" i="1"/>
  <c r="N22" i="1"/>
  <c r="M22" i="1"/>
  <c r="L22" i="1"/>
  <c r="K22" i="1"/>
  <c r="J22" i="1"/>
  <c r="I22" i="1"/>
  <c r="G22" i="1"/>
  <c r="E22" i="1"/>
  <c r="B22" i="1"/>
  <c r="A22" i="1"/>
  <c r="AB21" i="1"/>
  <c r="AA21" i="1"/>
  <c r="Z21" i="1"/>
  <c r="Y21" i="1"/>
  <c r="X21" i="1"/>
  <c r="W21" i="1"/>
  <c r="AC21" i="1" s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E21" i="1"/>
  <c r="B21" i="1"/>
  <c r="A21" i="1"/>
  <c r="AB20" i="1"/>
  <c r="AA20" i="1"/>
  <c r="Z20" i="1"/>
  <c r="Y20" i="1"/>
  <c r="AC20" i="1" s="1"/>
  <c r="AD20" i="1" s="1"/>
  <c r="X20" i="1"/>
  <c r="W20" i="1"/>
  <c r="V20" i="1"/>
  <c r="U20" i="1"/>
  <c r="T20" i="1"/>
  <c r="R20" i="1"/>
  <c r="Q20" i="1"/>
  <c r="S20" i="1" s="1"/>
  <c r="P20" i="1"/>
  <c r="O20" i="1"/>
  <c r="N20" i="1"/>
  <c r="M20" i="1"/>
  <c r="L20" i="1"/>
  <c r="K20" i="1"/>
  <c r="J20" i="1"/>
  <c r="I20" i="1"/>
  <c r="G20" i="1"/>
  <c r="E20" i="1"/>
  <c r="B20" i="1"/>
  <c r="A20" i="1"/>
  <c r="AB19" i="1"/>
  <c r="AD19" i="1" s="1"/>
  <c r="AA19" i="1"/>
  <c r="Z19" i="1"/>
  <c r="Y19" i="1"/>
  <c r="X19" i="1"/>
  <c r="W19" i="1"/>
  <c r="AC19" i="1" s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G19" i="1"/>
  <c r="E19" i="1"/>
  <c r="B19" i="1"/>
  <c r="A19" i="1"/>
  <c r="AB18" i="1"/>
  <c r="AA18" i="1"/>
  <c r="Z18" i="1"/>
  <c r="Y18" i="1"/>
  <c r="AC18" i="1" s="1"/>
  <c r="AD18" i="1" s="1"/>
  <c r="X18" i="1"/>
  <c r="W18" i="1"/>
  <c r="V18" i="1"/>
  <c r="U18" i="1"/>
  <c r="T18" i="1"/>
  <c r="R18" i="1"/>
  <c r="Q18" i="1"/>
  <c r="S18" i="1" s="1"/>
  <c r="P18" i="1"/>
  <c r="O18" i="1"/>
  <c r="N18" i="1"/>
  <c r="M18" i="1"/>
  <c r="L18" i="1"/>
  <c r="K18" i="1"/>
  <c r="J18" i="1"/>
  <c r="I18" i="1"/>
  <c r="G18" i="1"/>
  <c r="E18" i="1"/>
  <c r="B18" i="1"/>
  <c r="A18" i="1"/>
  <c r="AB17" i="1"/>
  <c r="AA17" i="1"/>
  <c r="Z17" i="1"/>
  <c r="Y17" i="1"/>
  <c r="X17" i="1"/>
  <c r="W17" i="1"/>
  <c r="AC17" i="1" s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E17" i="1"/>
  <c r="B17" i="1"/>
  <c r="A17" i="1"/>
  <c r="AB16" i="1"/>
  <c r="AA16" i="1"/>
  <c r="Z16" i="1"/>
  <c r="Y16" i="1"/>
  <c r="AC16" i="1" s="1"/>
  <c r="AD16" i="1" s="1"/>
  <c r="X16" i="1"/>
  <c r="W16" i="1"/>
  <c r="V16" i="1"/>
  <c r="U16" i="1"/>
  <c r="T16" i="1"/>
  <c r="R16" i="1"/>
  <c r="Q16" i="1"/>
  <c r="S16" i="1" s="1"/>
  <c r="P16" i="1"/>
  <c r="O16" i="1"/>
  <c r="N16" i="1"/>
  <c r="M16" i="1"/>
  <c r="L16" i="1"/>
  <c r="K16" i="1"/>
  <c r="J16" i="1"/>
  <c r="I16" i="1"/>
  <c r="G16" i="1"/>
  <c r="E16" i="1"/>
  <c r="B16" i="1"/>
  <c r="A16" i="1"/>
  <c r="AB15" i="1"/>
  <c r="AD15" i="1" s="1"/>
  <c r="AA15" i="1"/>
  <c r="Z15" i="1"/>
  <c r="Y15" i="1"/>
  <c r="X15" i="1"/>
  <c r="W15" i="1"/>
  <c r="AC15" i="1" s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G15" i="1"/>
  <c r="E15" i="1"/>
  <c r="B15" i="1"/>
  <c r="A15" i="1"/>
  <c r="AB14" i="1"/>
  <c r="AA14" i="1"/>
  <c r="Z14" i="1"/>
  <c r="Y14" i="1"/>
  <c r="AC14" i="1" s="1"/>
  <c r="AD14" i="1" s="1"/>
  <c r="X14" i="1"/>
  <c r="W14" i="1"/>
  <c r="V14" i="1"/>
  <c r="U14" i="1"/>
  <c r="T14" i="1"/>
  <c r="R14" i="1"/>
  <c r="Q14" i="1"/>
  <c r="S14" i="1" s="1"/>
  <c r="P14" i="1"/>
  <c r="O14" i="1"/>
  <c r="N14" i="1"/>
  <c r="M14" i="1"/>
  <c r="L14" i="1"/>
  <c r="K14" i="1"/>
  <c r="J14" i="1"/>
  <c r="I14" i="1"/>
  <c r="G14" i="1"/>
  <c r="E14" i="1"/>
  <c r="B14" i="1"/>
  <c r="A14" i="1"/>
  <c r="AB13" i="1"/>
  <c r="AA13" i="1"/>
  <c r="Z13" i="1"/>
  <c r="Y13" i="1"/>
  <c r="X13" i="1"/>
  <c r="W13" i="1"/>
  <c r="AC13" i="1" s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E13" i="1"/>
  <c r="B13" i="1"/>
  <c r="A13" i="1"/>
  <c r="AB12" i="1"/>
  <c r="AA12" i="1"/>
  <c r="Z12" i="1"/>
  <c r="Y12" i="1"/>
  <c r="AC12" i="1" s="1"/>
  <c r="AD12" i="1" s="1"/>
  <c r="X12" i="1"/>
  <c r="W12" i="1"/>
  <c r="V12" i="1"/>
  <c r="U12" i="1"/>
  <c r="T12" i="1"/>
  <c r="R12" i="1"/>
  <c r="Q12" i="1"/>
  <c r="S12" i="1" s="1"/>
  <c r="P12" i="1"/>
  <c r="O12" i="1"/>
  <c r="N12" i="1"/>
  <c r="M12" i="1"/>
  <c r="L12" i="1"/>
  <c r="K12" i="1"/>
  <c r="J12" i="1"/>
  <c r="I12" i="1"/>
  <c r="G12" i="1"/>
  <c r="E12" i="1"/>
  <c r="B12" i="1"/>
  <c r="A12" i="1"/>
  <c r="AB11" i="1"/>
  <c r="AD11" i="1" s="1"/>
  <c r="AA11" i="1"/>
  <c r="Z11" i="1"/>
  <c r="Y11" i="1"/>
  <c r="X11" i="1"/>
  <c r="W11" i="1"/>
  <c r="AC11" i="1" s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E11" i="1"/>
  <c r="B11" i="1"/>
  <c r="A11" i="1"/>
  <c r="AB10" i="1"/>
  <c r="AA10" i="1"/>
  <c r="Z10" i="1"/>
  <c r="Y10" i="1"/>
  <c r="AC10" i="1" s="1"/>
  <c r="AD10" i="1" s="1"/>
  <c r="X10" i="1"/>
  <c r="W10" i="1"/>
  <c r="V10" i="1"/>
  <c r="U10" i="1"/>
  <c r="T10" i="1"/>
  <c r="R10" i="1"/>
  <c r="Q10" i="1"/>
  <c r="S10" i="1" s="1"/>
  <c r="P10" i="1"/>
  <c r="O10" i="1"/>
  <c r="N10" i="1"/>
  <c r="M10" i="1"/>
  <c r="L10" i="1"/>
  <c r="K10" i="1"/>
  <c r="J10" i="1"/>
  <c r="I10" i="1"/>
  <c r="G10" i="1"/>
  <c r="E10" i="1"/>
  <c r="B10" i="1"/>
  <c r="A10" i="1"/>
  <c r="AB9" i="1"/>
  <c r="AA9" i="1"/>
  <c r="Z9" i="1"/>
  <c r="Y9" i="1"/>
  <c r="X9" i="1"/>
  <c r="W9" i="1"/>
  <c r="AC9" i="1" s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E9" i="1"/>
  <c r="B9" i="1"/>
  <c r="A9" i="1"/>
  <c r="AB8" i="1"/>
  <c r="AA8" i="1"/>
  <c r="Z8" i="1"/>
  <c r="Y8" i="1"/>
  <c r="AC8" i="1" s="1"/>
  <c r="AD8" i="1" s="1"/>
  <c r="X8" i="1"/>
  <c r="W8" i="1"/>
  <c r="V8" i="1"/>
  <c r="U8" i="1"/>
  <c r="T8" i="1"/>
  <c r="R8" i="1"/>
  <c r="Q8" i="1"/>
  <c r="S8" i="1" s="1"/>
  <c r="P8" i="1"/>
  <c r="O8" i="1"/>
  <c r="N8" i="1"/>
  <c r="M8" i="1"/>
  <c r="L8" i="1"/>
  <c r="K8" i="1"/>
  <c r="J8" i="1"/>
  <c r="I8" i="1"/>
  <c r="G8" i="1"/>
  <c r="E8" i="1"/>
  <c r="B8" i="1"/>
  <c r="A8" i="1"/>
  <c r="AB7" i="1"/>
  <c r="AD7" i="1" s="1"/>
  <c r="AA7" i="1"/>
  <c r="Z7" i="1"/>
  <c r="Y7" i="1"/>
  <c r="X7" i="1"/>
  <c r="W7" i="1"/>
  <c r="AC7" i="1" s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7" i="1"/>
  <c r="E7" i="1"/>
  <c r="B7" i="1"/>
  <c r="A7" i="1"/>
  <c r="AB6" i="1"/>
  <c r="AA6" i="1"/>
  <c r="Z6" i="1"/>
  <c r="Y6" i="1"/>
  <c r="AC6" i="1" s="1"/>
  <c r="AD6" i="1" s="1"/>
  <c r="X6" i="1"/>
  <c r="W6" i="1"/>
  <c r="V6" i="1"/>
  <c r="U6" i="1"/>
  <c r="T6" i="1"/>
  <c r="R6" i="1"/>
  <c r="Q6" i="1"/>
  <c r="S6" i="1" s="1"/>
  <c r="P6" i="1"/>
  <c r="O6" i="1"/>
  <c r="N6" i="1"/>
  <c r="M6" i="1"/>
  <c r="L6" i="1"/>
  <c r="K6" i="1"/>
  <c r="J6" i="1"/>
  <c r="I6" i="1"/>
  <c r="G6" i="1"/>
  <c r="E6" i="1"/>
  <c r="B6" i="1"/>
  <c r="A6" i="1"/>
  <c r="AB5" i="1"/>
  <c r="AA5" i="1"/>
  <c r="Z5" i="1"/>
  <c r="Y5" i="1"/>
  <c r="X5" i="1"/>
  <c r="W5" i="1"/>
  <c r="AC5" i="1" s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G5" i="1"/>
  <c r="E5" i="1"/>
  <c r="B5" i="1"/>
  <c r="A5" i="1"/>
  <c r="AB4" i="1"/>
  <c r="AA4" i="1"/>
  <c r="Z4" i="1"/>
  <c r="Y4" i="1"/>
  <c r="AC4" i="1" s="1"/>
  <c r="AD4" i="1" s="1"/>
  <c r="X4" i="1"/>
  <c r="W4" i="1"/>
  <c r="V4" i="1"/>
  <c r="U4" i="1"/>
  <c r="T4" i="1"/>
  <c r="R4" i="1"/>
  <c r="Q4" i="1"/>
  <c r="S4" i="1" s="1"/>
  <c r="P4" i="1"/>
  <c r="O4" i="1"/>
  <c r="N4" i="1"/>
  <c r="M4" i="1"/>
  <c r="L4" i="1"/>
  <c r="K4" i="1"/>
  <c r="J4" i="1"/>
  <c r="I4" i="1"/>
  <c r="G4" i="1"/>
  <c r="E4" i="1"/>
  <c r="B4" i="1"/>
  <c r="A4" i="1"/>
  <c r="AB3" i="1"/>
  <c r="AD3" i="1" s="1"/>
  <c r="AA3" i="1"/>
  <c r="Z3" i="1"/>
  <c r="Y3" i="1"/>
  <c r="X3" i="1"/>
  <c r="W3" i="1"/>
  <c r="AC3" i="1" s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3" i="1"/>
  <c r="E3" i="1"/>
  <c r="B3" i="1"/>
  <c r="A3" i="1"/>
  <c r="AB2" i="1"/>
  <c r="AB95" i="1" s="1"/>
  <c r="AA2" i="1"/>
  <c r="AA95" i="1" s="1"/>
  <c r="Z2" i="1"/>
  <c r="Z95" i="1" s="1"/>
  <c r="Y2" i="1"/>
  <c r="Y95" i="1" s="1"/>
  <c r="X2" i="1"/>
  <c r="X95" i="1" s="1"/>
  <c r="W2" i="1"/>
  <c r="W95" i="1" s="1"/>
  <c r="V2" i="1"/>
  <c r="U2" i="1"/>
  <c r="T2" i="1"/>
  <c r="T95" i="1" s="1"/>
  <c r="R2" i="1"/>
  <c r="Q2" i="1"/>
  <c r="S2" i="1" s="1"/>
  <c r="P2" i="1"/>
  <c r="P95" i="1" s="1"/>
  <c r="P96" i="1" s="1"/>
  <c r="O2" i="1"/>
  <c r="O95" i="1" s="1"/>
  <c r="O96" i="1" s="1"/>
  <c r="N2" i="1"/>
  <c r="N95" i="1" s="1"/>
  <c r="N96" i="1" s="1"/>
  <c r="M2" i="1"/>
  <c r="M95" i="1" s="1"/>
  <c r="M96" i="1" s="1"/>
  <c r="L2" i="1"/>
  <c r="L95" i="1" s="1"/>
  <c r="L96" i="1" s="1"/>
  <c r="K2" i="1"/>
  <c r="J2" i="1"/>
  <c r="I2" i="1"/>
  <c r="G2" i="1"/>
  <c r="E2" i="1"/>
  <c r="B2" i="1"/>
  <c r="A2" i="1"/>
  <c r="AD79" i="1" l="1"/>
  <c r="AD83" i="1"/>
  <c r="AD3" i="2"/>
  <c r="AD8" i="2"/>
  <c r="AD24" i="2"/>
  <c r="AD5" i="1"/>
  <c r="AD13" i="1"/>
  <c r="AD21" i="1"/>
  <c r="AD29" i="1"/>
  <c r="AD37" i="1"/>
  <c r="AD45" i="1"/>
  <c r="AD53" i="1"/>
  <c r="AD61" i="1"/>
  <c r="AD69" i="1"/>
  <c r="AD7" i="2"/>
  <c r="AD11" i="2"/>
  <c r="AD15" i="2"/>
  <c r="AD19" i="2"/>
  <c r="AD23" i="2"/>
  <c r="AD81" i="1"/>
  <c r="AD85" i="1"/>
  <c r="AD9" i="1"/>
  <c r="AD17" i="1"/>
  <c r="AD25" i="1"/>
  <c r="AD33" i="1"/>
  <c r="AD41" i="1"/>
  <c r="AD49" i="1"/>
  <c r="AD57" i="1"/>
  <c r="AD65" i="1"/>
  <c r="AD73" i="1"/>
  <c r="AD5" i="2"/>
  <c r="AC2" i="1"/>
  <c r="AC2" i="2"/>
  <c r="AD27" i="2"/>
  <c r="AD29" i="2"/>
  <c r="AD31" i="2"/>
  <c r="AD33" i="2"/>
  <c r="AD35" i="2"/>
  <c r="AD37" i="2"/>
  <c r="AD39" i="2"/>
  <c r="AD41" i="2"/>
  <c r="AD43" i="2"/>
  <c r="AD45" i="2"/>
  <c r="AD47" i="2"/>
  <c r="AD49" i="2"/>
  <c r="AD51" i="2"/>
  <c r="AD53" i="2"/>
  <c r="AD55" i="2"/>
  <c r="AD57" i="2"/>
  <c r="AD59" i="2"/>
  <c r="AD61" i="2"/>
  <c r="AD63" i="2"/>
  <c r="AD65" i="2"/>
  <c r="AD67" i="2"/>
  <c r="AD69" i="2"/>
  <c r="AD71" i="2"/>
  <c r="AD73" i="2"/>
  <c r="AD75" i="2"/>
  <c r="AD76" i="2"/>
  <c r="AD80" i="2"/>
  <c r="AD84" i="2"/>
  <c r="AD5" i="3"/>
  <c r="AD13" i="3"/>
  <c r="AD21" i="3"/>
  <c r="AD22" i="3"/>
  <c r="AD29" i="3"/>
  <c r="AD30" i="3"/>
  <c r="AD37" i="3"/>
  <c r="AD38" i="3"/>
  <c r="AD46" i="3"/>
  <c r="AD47" i="3"/>
  <c r="AD51" i="3"/>
  <c r="AD55" i="3"/>
  <c r="AD59" i="3"/>
  <c r="AD63" i="3"/>
  <c r="AD67" i="3"/>
  <c r="AD75" i="3"/>
  <c r="AD78" i="3"/>
  <c r="AD81" i="3"/>
  <c r="AD85" i="3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56" i="4"/>
  <c r="AD60" i="4"/>
  <c r="AD64" i="4"/>
  <c r="AD69" i="4"/>
  <c r="AD70" i="4"/>
  <c r="AD83" i="4"/>
  <c r="AD84" i="4"/>
  <c r="N95" i="2"/>
  <c r="N96" i="2" s="1"/>
  <c r="Z95" i="2"/>
  <c r="AC8" i="2"/>
  <c r="S9" i="2"/>
  <c r="AC12" i="2"/>
  <c r="AD12" i="2" s="1"/>
  <c r="S13" i="2"/>
  <c r="AC16" i="2"/>
  <c r="AD16" i="2" s="1"/>
  <c r="S17" i="2"/>
  <c r="AC20" i="2"/>
  <c r="AD20" i="2" s="1"/>
  <c r="S21" i="2"/>
  <c r="AC24" i="2"/>
  <c r="S25" i="2"/>
  <c r="AD28" i="2"/>
  <c r="AD30" i="2"/>
  <c r="AD32" i="2"/>
  <c r="AD34" i="2"/>
  <c r="AD36" i="2"/>
  <c r="AC79" i="2"/>
  <c r="AD79" i="2" s="1"/>
  <c r="AC95" i="3"/>
  <c r="AD2" i="3"/>
  <c r="AD11" i="4"/>
  <c r="AD15" i="4"/>
  <c r="AD19" i="4"/>
  <c r="AD23" i="4"/>
  <c r="AD27" i="4"/>
  <c r="AD31" i="4"/>
  <c r="AD35" i="4"/>
  <c r="AD39" i="4"/>
  <c r="AD43" i="4"/>
  <c r="AD47" i="4"/>
  <c r="AD51" i="4"/>
  <c r="AD55" i="4"/>
  <c r="AD59" i="4"/>
  <c r="AD63" i="4"/>
  <c r="AD67" i="4"/>
  <c r="AD68" i="4"/>
  <c r="AD75" i="4"/>
  <c r="AD82" i="4"/>
  <c r="O95" i="2"/>
  <c r="O96" i="2" s="1"/>
  <c r="W95" i="2"/>
  <c r="AA95" i="2"/>
  <c r="AD82" i="2"/>
  <c r="AD86" i="2"/>
  <c r="AD95" i="3"/>
  <c r="AD9" i="3"/>
  <c r="AD17" i="3"/>
  <c r="AD25" i="3"/>
  <c r="AD26" i="3"/>
  <c r="AD33" i="3"/>
  <c r="AD34" i="3"/>
  <c r="AD41" i="3"/>
  <c r="AD42" i="3"/>
  <c r="AD43" i="3"/>
  <c r="AD49" i="3"/>
  <c r="AD53" i="3"/>
  <c r="AD57" i="3"/>
  <c r="AD61" i="3"/>
  <c r="AD65" i="3"/>
  <c r="AD69" i="3"/>
  <c r="AD73" i="3"/>
  <c r="AD76" i="3"/>
  <c r="AD79" i="3"/>
  <c r="AD83" i="3"/>
  <c r="AD6" i="4"/>
  <c r="AD10" i="4"/>
  <c r="AD14" i="4"/>
  <c r="AD18" i="4"/>
  <c r="AD22" i="4"/>
  <c r="AD26" i="4"/>
  <c r="AD30" i="4"/>
  <c r="AD34" i="4"/>
  <c r="AD38" i="4"/>
  <c r="AD42" i="4"/>
  <c r="AD46" i="4"/>
  <c r="AD50" i="4"/>
  <c r="AD54" i="4"/>
  <c r="AD58" i="4"/>
  <c r="AD62" i="4"/>
  <c r="AD66" i="4"/>
  <c r="AD73" i="4"/>
  <c r="AD74" i="4"/>
  <c r="AD77" i="4"/>
  <c r="AD79" i="4"/>
  <c r="AD80" i="4"/>
  <c r="L95" i="2"/>
  <c r="L96" i="2" s="1"/>
  <c r="P95" i="2"/>
  <c r="P96" i="2" s="1"/>
  <c r="T95" i="2"/>
  <c r="X95" i="2"/>
  <c r="AB95" i="2"/>
  <c r="S7" i="2"/>
  <c r="AC10" i="2"/>
  <c r="AD10" i="2" s="1"/>
  <c r="S11" i="2"/>
  <c r="AC14" i="2"/>
  <c r="AD14" i="2" s="1"/>
  <c r="S15" i="2"/>
  <c r="AC18" i="2"/>
  <c r="AD18" i="2" s="1"/>
  <c r="S19" i="2"/>
  <c r="AC22" i="2"/>
  <c r="AD22" i="2" s="1"/>
  <c r="S23" i="2"/>
  <c r="AC26" i="2"/>
  <c r="AD26" i="2" s="1"/>
  <c r="S27" i="2"/>
  <c r="S29" i="2"/>
  <c r="S31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S59" i="2"/>
  <c r="S61" i="2"/>
  <c r="S63" i="2"/>
  <c r="S65" i="2"/>
  <c r="S67" i="2"/>
  <c r="S69" i="2"/>
  <c r="AC76" i="2"/>
  <c r="AD9" i="4"/>
  <c r="AD13" i="4"/>
  <c r="AD17" i="4"/>
  <c r="AD21" i="4"/>
  <c r="AD25" i="4"/>
  <c r="AD29" i="4"/>
  <c r="AD33" i="4"/>
  <c r="AD37" i="4"/>
  <c r="AD41" i="4"/>
  <c r="AD45" i="4"/>
  <c r="AD49" i="4"/>
  <c r="AD53" i="4"/>
  <c r="AD57" i="4"/>
  <c r="AD61" i="4"/>
  <c r="AD65" i="4"/>
  <c r="AD5" i="5"/>
  <c r="AD9" i="5"/>
  <c r="W95" i="3"/>
  <c r="AB95" i="4"/>
  <c r="M95" i="5"/>
  <c r="M96" i="5" s="1"/>
  <c r="AC2" i="5"/>
  <c r="AC95" i="5" s="1"/>
  <c r="AD95" i="5" s="1"/>
  <c r="AC6" i="5"/>
  <c r="AD6" i="5" s="1"/>
  <c r="S7" i="5"/>
  <c r="AD21" i="5"/>
  <c r="AD79" i="5"/>
  <c r="AD4" i="6"/>
  <c r="AD12" i="6"/>
  <c r="AD20" i="6"/>
  <c r="AD28" i="6"/>
  <c r="AD36" i="6"/>
  <c r="AC2" i="4"/>
  <c r="AC95" i="4" s="1"/>
  <c r="N95" i="5"/>
  <c r="N96" i="5" s="1"/>
  <c r="Z95" i="5"/>
  <c r="AD25" i="5"/>
  <c r="AD29" i="5"/>
  <c r="AD33" i="5"/>
  <c r="AD37" i="5"/>
  <c r="AD41" i="5"/>
  <c r="AD45" i="5"/>
  <c r="AD49" i="5"/>
  <c r="AD53" i="5"/>
  <c r="AD57" i="5"/>
  <c r="AD61" i="5"/>
  <c r="AD65" i="5"/>
  <c r="AD69" i="5"/>
  <c r="AD73" i="5"/>
  <c r="O95" i="5"/>
  <c r="O96" i="5" s="1"/>
  <c r="W95" i="5"/>
  <c r="AA95" i="5"/>
  <c r="AC4" i="5"/>
  <c r="AD4" i="5" s="1"/>
  <c r="S5" i="5"/>
  <c r="AC8" i="5"/>
  <c r="AD8" i="5" s="1"/>
  <c r="S9" i="5"/>
  <c r="AC22" i="5"/>
  <c r="AD22" i="5" s="1"/>
  <c r="AD76" i="5"/>
  <c r="AD83" i="5"/>
  <c r="AD8" i="6"/>
  <c r="AD16" i="6"/>
  <c r="AD24" i="6"/>
  <c r="AD32" i="6"/>
  <c r="AD40" i="6"/>
  <c r="AD23" i="5"/>
  <c r="AD27" i="5"/>
  <c r="AD31" i="5"/>
  <c r="AD35" i="5"/>
  <c r="AD39" i="5"/>
  <c r="AD43" i="5"/>
  <c r="AD47" i="5"/>
  <c r="AD51" i="5"/>
  <c r="AD55" i="5"/>
  <c r="AD59" i="5"/>
  <c r="AD63" i="5"/>
  <c r="AD67" i="5"/>
  <c r="AD71" i="5"/>
  <c r="AD75" i="5"/>
  <c r="AD81" i="5"/>
  <c r="AD47" i="6"/>
  <c r="AD55" i="6"/>
  <c r="AD63" i="6"/>
  <c r="W95" i="7"/>
  <c r="AC2" i="7"/>
  <c r="AD3" i="7"/>
  <c r="AD5" i="7"/>
  <c r="AD7" i="7"/>
  <c r="AD9" i="7"/>
  <c r="AD11" i="7"/>
  <c r="AD13" i="7"/>
  <c r="AD15" i="7"/>
  <c r="AD17" i="7"/>
  <c r="AD19" i="7"/>
  <c r="AD4" i="8"/>
  <c r="AD8" i="8"/>
  <c r="AD12" i="8"/>
  <c r="AD16" i="8"/>
  <c r="AD20" i="8"/>
  <c r="AD24" i="8"/>
  <c r="AD28" i="8"/>
  <c r="AD32" i="8"/>
  <c r="AD36" i="8"/>
  <c r="AD40" i="8"/>
  <c r="AD44" i="8"/>
  <c r="AD48" i="8"/>
  <c r="AD52" i="8"/>
  <c r="AD49" i="6"/>
  <c r="AC50" i="6"/>
  <c r="AD50" i="6" s="1"/>
  <c r="AD57" i="6"/>
  <c r="AC58" i="6"/>
  <c r="AD58" i="6" s="1"/>
  <c r="AD65" i="6"/>
  <c r="AC66" i="6"/>
  <c r="AD66" i="6" s="1"/>
  <c r="AC72" i="6"/>
  <c r="AD72" i="6" s="1"/>
  <c r="AC74" i="6"/>
  <c r="AD74" i="6" s="1"/>
  <c r="AC77" i="6"/>
  <c r="AD77" i="6" s="1"/>
  <c r="AC80" i="6"/>
  <c r="AD80" i="6" s="1"/>
  <c r="AC81" i="6"/>
  <c r="AD83" i="6"/>
  <c r="AD16" i="7"/>
  <c r="AD18" i="7"/>
  <c r="AD20" i="7"/>
  <c r="AD22" i="7"/>
  <c r="AD24" i="7"/>
  <c r="AD26" i="7"/>
  <c r="AD28" i="7"/>
  <c r="AD30" i="7"/>
  <c r="AD32" i="7"/>
  <c r="AD34" i="7"/>
  <c r="AD36" i="7"/>
  <c r="AD38" i="7"/>
  <c r="AD40" i="7"/>
  <c r="AD42" i="7"/>
  <c r="AD44" i="7"/>
  <c r="AD46" i="7"/>
  <c r="AD48" i="7"/>
  <c r="AD50" i="7"/>
  <c r="AD52" i="7"/>
  <c r="AD60" i="7"/>
  <c r="AD68" i="7"/>
  <c r="AD82" i="7"/>
  <c r="Y95" i="6"/>
  <c r="AC2" i="6"/>
  <c r="O95" i="6"/>
  <c r="O96" i="6" s="1"/>
  <c r="AD43" i="6"/>
  <c r="AC44" i="6"/>
  <c r="AD44" i="6" s="1"/>
  <c r="AD51" i="6"/>
  <c r="AC52" i="6"/>
  <c r="AD52" i="6" s="1"/>
  <c r="AD59" i="6"/>
  <c r="AC60" i="6"/>
  <c r="AD60" i="6" s="1"/>
  <c r="AD67" i="6"/>
  <c r="AC68" i="6"/>
  <c r="AD68" i="6" s="1"/>
  <c r="AD81" i="6"/>
  <c r="AD6" i="8"/>
  <c r="AD10" i="8"/>
  <c r="AD14" i="8"/>
  <c r="AD18" i="8"/>
  <c r="AD22" i="8"/>
  <c r="AD26" i="8"/>
  <c r="AD30" i="8"/>
  <c r="AD34" i="8"/>
  <c r="AD38" i="8"/>
  <c r="AD42" i="8"/>
  <c r="AD46" i="8"/>
  <c r="AD50" i="8"/>
  <c r="AD54" i="8"/>
  <c r="AD2" i="6"/>
  <c r="L95" i="6"/>
  <c r="L96" i="6" s="1"/>
  <c r="P95" i="6"/>
  <c r="P96" i="6" s="1"/>
  <c r="AD41" i="6"/>
  <c r="AD45" i="6"/>
  <c r="AC46" i="6"/>
  <c r="AD46" i="6" s="1"/>
  <c r="AD53" i="6"/>
  <c r="AC54" i="6"/>
  <c r="AD54" i="6" s="1"/>
  <c r="AD61" i="6"/>
  <c r="AC62" i="6"/>
  <c r="AD62" i="6" s="1"/>
  <c r="AD69" i="6"/>
  <c r="AC70" i="6"/>
  <c r="AD70" i="6" s="1"/>
  <c r="AD71" i="6"/>
  <c r="AD73" i="6"/>
  <c r="AD75" i="6"/>
  <c r="AD78" i="6"/>
  <c r="AD79" i="6"/>
  <c r="AC84" i="6"/>
  <c r="AD84" i="6" s="1"/>
  <c r="AC85" i="6"/>
  <c r="AD85" i="6" s="1"/>
  <c r="S3" i="7"/>
  <c r="S5" i="7"/>
  <c r="S7" i="7"/>
  <c r="S9" i="7"/>
  <c r="S11" i="7"/>
  <c r="S13" i="7"/>
  <c r="S15" i="7"/>
  <c r="S17" i="7"/>
  <c r="S19" i="7"/>
  <c r="S21" i="7"/>
  <c r="S23" i="7"/>
  <c r="S25" i="7"/>
  <c r="S27" i="7"/>
  <c r="S29" i="7"/>
  <c r="S31" i="7"/>
  <c r="S33" i="7"/>
  <c r="S35" i="7"/>
  <c r="S37" i="7"/>
  <c r="S39" i="7"/>
  <c r="S41" i="7"/>
  <c r="S43" i="7"/>
  <c r="S45" i="7"/>
  <c r="S47" i="7"/>
  <c r="S49" i="7"/>
  <c r="S51" i="7"/>
  <c r="AD56" i="7"/>
  <c r="AD64" i="7"/>
  <c r="AD72" i="7"/>
  <c r="AD76" i="7"/>
  <c r="N95" i="8"/>
  <c r="N96" i="8" s="1"/>
  <c r="Z95" i="8"/>
  <c r="AD65" i="8"/>
  <c r="AD73" i="8"/>
  <c r="AD79" i="8"/>
  <c r="AC95" i="9"/>
  <c r="AD95" i="9" s="1"/>
  <c r="AD6" i="9"/>
  <c r="AD10" i="9"/>
  <c r="AD14" i="9"/>
  <c r="AD18" i="9"/>
  <c r="AD22" i="9"/>
  <c r="AD26" i="9"/>
  <c r="AD30" i="9"/>
  <c r="AD34" i="9"/>
  <c r="AD38" i="9"/>
  <c r="AD42" i="9"/>
  <c r="AD46" i="9"/>
  <c r="AD50" i="9"/>
  <c r="AD54" i="9"/>
  <c r="AD58" i="9"/>
  <c r="AD62" i="9"/>
  <c r="AD66" i="9"/>
  <c r="AD70" i="9"/>
  <c r="AD74" i="9"/>
  <c r="AD10" i="10"/>
  <c r="AD18" i="10"/>
  <c r="O95" i="8"/>
  <c r="O96" i="8" s="1"/>
  <c r="W95" i="8"/>
  <c r="AA95" i="8"/>
  <c r="AD63" i="8"/>
  <c r="AD71" i="8"/>
  <c r="AD78" i="8"/>
  <c r="AD82" i="9"/>
  <c r="AD8" i="10"/>
  <c r="AD16" i="10"/>
  <c r="AD28" i="10"/>
  <c r="AD4" i="9"/>
  <c r="AD8" i="9"/>
  <c r="AD12" i="9"/>
  <c r="AD16" i="9"/>
  <c r="AD20" i="9"/>
  <c r="AD24" i="9"/>
  <c r="AD28" i="9"/>
  <c r="AD32" i="9"/>
  <c r="AD36" i="9"/>
  <c r="AD40" i="9"/>
  <c r="AD44" i="9"/>
  <c r="AD48" i="9"/>
  <c r="AD52" i="9"/>
  <c r="AD56" i="9"/>
  <c r="AD60" i="9"/>
  <c r="AD64" i="9"/>
  <c r="AD68" i="9"/>
  <c r="AD72" i="9"/>
  <c r="AC2" i="8"/>
  <c r="AC95" i="8" s="1"/>
  <c r="AD95" i="8" s="1"/>
  <c r="AD57" i="8"/>
  <c r="AD59" i="8"/>
  <c r="AD67" i="8"/>
  <c r="AD75" i="8"/>
  <c r="AD81" i="8"/>
  <c r="AD77" i="9"/>
  <c r="AD80" i="9"/>
  <c r="AD4" i="10"/>
  <c r="AD12" i="10"/>
  <c r="AD20" i="10"/>
  <c r="AD2" i="9"/>
  <c r="X95" i="9"/>
  <c r="M95" i="10"/>
  <c r="M96" i="10" s="1"/>
  <c r="Y95" i="10"/>
  <c r="AC2" i="10"/>
  <c r="AC95" i="10" s="1"/>
  <c r="AD95" i="10" s="1"/>
  <c r="AC34" i="10"/>
  <c r="AD34" i="10" s="1"/>
  <c r="AD37" i="10"/>
  <c r="AD41" i="10"/>
  <c r="AD45" i="10"/>
  <c r="AD49" i="10"/>
  <c r="AD53" i="10"/>
  <c r="AD57" i="10"/>
  <c r="AD61" i="10"/>
  <c r="AD65" i="10"/>
  <c r="AD69" i="10"/>
  <c r="AD73" i="10"/>
  <c r="AD3" i="11"/>
  <c r="AD7" i="11"/>
  <c r="AD15" i="11"/>
  <c r="N95" i="10"/>
  <c r="N96" i="10" s="1"/>
  <c r="Z95" i="10"/>
  <c r="AC32" i="10"/>
  <c r="AD32" i="10" s="1"/>
  <c r="AD35" i="10"/>
  <c r="AD78" i="10"/>
  <c r="AD20" i="11"/>
  <c r="AC28" i="10"/>
  <c r="AC30" i="10"/>
  <c r="AD30" i="10" s="1"/>
  <c r="AD33" i="10"/>
  <c r="AD39" i="10"/>
  <c r="AD43" i="10"/>
  <c r="AD47" i="10"/>
  <c r="AD67" i="10"/>
  <c r="AD71" i="10"/>
  <c r="AD18" i="11"/>
  <c r="AD31" i="10"/>
  <c r="AC36" i="10"/>
  <c r="AD36" i="10" s="1"/>
  <c r="AD83" i="10"/>
  <c r="AD9" i="11"/>
  <c r="O95" i="11"/>
  <c r="O96" i="11" s="1"/>
  <c r="W95" i="11"/>
  <c r="AA95" i="11"/>
  <c r="AD35" i="11"/>
  <c r="AD39" i="11"/>
  <c r="AD43" i="11"/>
  <c r="AD47" i="11"/>
  <c r="AD51" i="11"/>
  <c r="AD55" i="11"/>
  <c r="AD59" i="11"/>
  <c r="AD63" i="11"/>
  <c r="AD67" i="11"/>
  <c r="AD71" i="11"/>
  <c r="AD75" i="11"/>
  <c r="AD84" i="11"/>
  <c r="AC23" i="11"/>
  <c r="AD23" i="11" s="1"/>
  <c r="AC25" i="11"/>
  <c r="AD25" i="11" s="1"/>
  <c r="AC27" i="11"/>
  <c r="AD27" i="11" s="1"/>
  <c r="AC29" i="11"/>
  <c r="AD29" i="11" s="1"/>
  <c r="AC31" i="11"/>
  <c r="AD31" i="11" s="1"/>
  <c r="AC33" i="11"/>
  <c r="AD79" i="11"/>
  <c r="AD83" i="11"/>
  <c r="AC2" i="11"/>
  <c r="AD33" i="11"/>
  <c r="S22" i="11"/>
  <c r="AD81" i="11"/>
  <c r="N95" i="12"/>
  <c r="N96" i="12" s="1"/>
  <c r="Z95" i="12"/>
  <c r="AD22" i="12"/>
  <c r="AD26" i="12"/>
  <c r="AD30" i="12"/>
  <c r="AD34" i="12"/>
  <c r="AD38" i="12"/>
  <c r="AD42" i="12"/>
  <c r="AD46" i="12"/>
  <c r="AD50" i="12"/>
  <c r="AD54" i="12"/>
  <c r="AD58" i="12"/>
  <c r="AD62" i="12"/>
  <c r="AD66" i="12"/>
  <c r="AD70" i="12"/>
  <c r="AD74" i="12"/>
  <c r="AD83" i="12"/>
  <c r="AC4" i="12"/>
  <c r="AD4" i="12" s="1"/>
  <c r="AC5" i="12"/>
  <c r="AD5" i="12" s="1"/>
  <c r="AC6" i="12"/>
  <c r="AD6" i="12" s="1"/>
  <c r="AC7" i="12"/>
  <c r="AD7" i="12" s="1"/>
  <c r="AC8" i="12"/>
  <c r="AD8" i="12" s="1"/>
  <c r="AC9" i="12"/>
  <c r="AD9" i="12" s="1"/>
  <c r="AC10" i="12"/>
  <c r="AD10" i="12" s="1"/>
  <c r="AC11" i="12"/>
  <c r="AD11" i="12" s="1"/>
  <c r="AC12" i="12"/>
  <c r="AD12" i="12" s="1"/>
  <c r="AC13" i="12"/>
  <c r="AD13" i="12" s="1"/>
  <c r="AC14" i="12"/>
  <c r="AD14" i="12" s="1"/>
  <c r="AC15" i="12"/>
  <c r="AD15" i="12" s="1"/>
  <c r="AC16" i="12"/>
  <c r="AD16" i="12" s="1"/>
  <c r="AC17" i="12"/>
  <c r="AD17" i="12" s="1"/>
  <c r="AC18" i="12"/>
  <c r="AD18" i="12" s="1"/>
  <c r="AC19" i="12"/>
  <c r="AD19" i="12" s="1"/>
  <c r="AC20" i="12"/>
  <c r="AD76" i="12"/>
  <c r="AD20" i="12"/>
  <c r="AC2" i="12"/>
  <c r="AD77" i="12"/>
  <c r="AD80" i="12"/>
  <c r="AD84" i="12"/>
  <c r="AC95" i="6" l="1"/>
  <c r="AD95" i="6" s="1"/>
  <c r="AD2" i="4"/>
  <c r="AC95" i="11"/>
  <c r="AD95" i="11" s="1"/>
  <c r="AD2" i="11"/>
  <c r="AD2" i="7"/>
  <c r="AC95" i="7"/>
  <c r="AD95" i="7" s="1"/>
  <c r="AC95" i="12"/>
  <c r="AD95" i="12" s="1"/>
  <c r="AD2" i="12"/>
  <c r="AD95" i="4"/>
  <c r="AC95" i="2"/>
  <c r="AD95" i="2" s="1"/>
  <c r="AD2" i="2"/>
  <c r="AD2" i="10"/>
  <c r="AD2" i="8"/>
  <c r="AD2" i="5"/>
  <c r="AC95" i="1"/>
  <c r="AD95" i="1" s="1"/>
  <c r="AD2" i="1"/>
</calcChain>
</file>

<file path=xl/sharedStrings.xml><?xml version="1.0" encoding="utf-8"?>
<sst xmlns="http://schemas.openxmlformats.org/spreadsheetml/2006/main" count="2435" uniqueCount="131">
  <si>
    <t>Código</t>
  </si>
  <si>
    <t>Nº</t>
  </si>
  <si>
    <t>ANO</t>
  </si>
  <si>
    <t>MÊS</t>
  </si>
  <si>
    <t>MATRÍCULA</t>
  </si>
  <si>
    <t>DATA DE LEITURA</t>
  </si>
  <si>
    <t>NÚMERO DO HIDRÔMETRO</t>
  </si>
  <si>
    <t>NOMENCLATURA UFSC (H000)</t>
  </si>
  <si>
    <t>CONCESSIONÁRIA</t>
  </si>
  <si>
    <t>CIDADE</t>
  </si>
  <si>
    <t>CONTAS - LOCALIZAÇÃO</t>
  </si>
  <si>
    <t>Público</t>
  </si>
  <si>
    <t>Residencial</t>
  </si>
  <si>
    <t>Comercial</t>
  </si>
  <si>
    <t>Industrial</t>
  </si>
  <si>
    <t>Total de Economias</t>
  </si>
  <si>
    <t>Leitura Anterior</t>
  </si>
  <si>
    <t>Leitura Atual</t>
  </si>
  <si>
    <t>VOLUME MENSAL CONSUMIDO (m³)</t>
  </si>
  <si>
    <t>VOLUME MENSAL FATURADO (m³)</t>
  </si>
  <si>
    <t>OCORRÊNCIAS</t>
  </si>
  <si>
    <t>ANORMALIDADE</t>
  </si>
  <si>
    <t>ÁGUA (R$)</t>
  </si>
  <si>
    <t>ESGOTO (R$)</t>
  </si>
  <si>
    <t>DESCONTOS (R$)</t>
  </si>
  <si>
    <t>OUTROS (R$)</t>
  </si>
  <si>
    <t>MULTAS/ JUROS (R$)</t>
  </si>
  <si>
    <t>VALOR (R$)</t>
  </si>
  <si>
    <t>Verificação</t>
  </si>
  <si>
    <t>Diferença</t>
  </si>
  <si>
    <t>Dezembro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</si>
  <si>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</si>
  <si>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</si>
  <si>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</si>
  <si>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</si>
  <si>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</si>
  <si>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</si>
  <si>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</si>
  <si>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</si>
  <si>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</si>
  <si>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</si>
  <si>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</si>
  <si>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H014</t>
  </si>
  <si>
    <t>H015</t>
  </si>
  <si>
    <t>H017</t>
  </si>
  <si>
    <t>H018</t>
  </si>
  <si>
    <t>H019</t>
  </si>
  <si>
    <t>H020</t>
  </si>
  <si>
    <t>H021</t>
  </si>
  <si>
    <t>H023</t>
  </si>
  <si>
    <t>H024</t>
  </si>
  <si>
    <t>H025</t>
  </si>
  <si>
    <t>H026</t>
  </si>
  <si>
    <t>H027</t>
  </si>
  <si>
    <t>H028</t>
  </si>
  <si>
    <t>H029</t>
  </si>
  <si>
    <t>H030</t>
  </si>
  <si>
    <t>H032</t>
  </si>
  <si>
    <t>H033</t>
  </si>
  <si>
    <t>H034</t>
  </si>
  <si>
    <t>H035</t>
  </si>
  <si>
    <t>H037</t>
  </si>
  <si>
    <t>H038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</si>
  <si>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</si>
  <si>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</si>
  <si>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</si>
  <si>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</si>
  <si>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</si>
  <si>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</si>
  <si>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</si>
  <si>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</si>
  <si>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</si>
  <si>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</si>
  <si>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</si>
  <si>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</si>
  <si>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</si>
  <si>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</si>
  <si>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</si>
  <si>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</si>
  <si>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</si>
  <si>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</si>
  <si>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</si>
  <si>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</si>
  <si>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</si>
  <si>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</si>
  <si>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H066</t>
  </si>
  <si>
    <t>H072</t>
  </si>
  <si>
    <t>H073</t>
  </si>
  <si>
    <t>H074</t>
  </si>
  <si>
    <t>H076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</si>
  <si>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</si>
  <si>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</si>
  <si>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</si>
  <si>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</si>
  <si>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</si>
  <si>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</si>
  <si>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</si>
  <si>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</si>
  <si>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</si>
  <si>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</si>
  <si>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H106</t>
  </si>
  <si>
    <t>H108</t>
  </si>
  <si>
    <t>H109</t>
  </si>
  <si>
    <t>H110</t>
  </si>
  <si>
    <t>H111</t>
  </si>
  <si>
    <t>H112</t>
  </si>
  <si>
    <t>Joinville - Perini B. P.</t>
  </si>
  <si>
    <t>H130</t>
  </si>
  <si>
    <t>H131</t>
  </si>
  <si>
    <t>H200</t>
  </si>
  <si>
    <t>H201</t>
  </si>
  <si>
    <t>H202</t>
  </si>
  <si>
    <t>H300</t>
  </si>
  <si>
    <t>H302</t>
  </si>
  <si>
    <t>H401</t>
  </si>
  <si>
    <t>H402</t>
  </si>
  <si>
    <t>UFSC + HU</t>
  </si>
  <si>
    <t>UFSC</t>
  </si>
  <si>
    <t>Novembro</t>
  </si>
  <si>
    <t>Outubro</t>
  </si>
  <si>
    <t>Setembro</t>
  </si>
  <si>
    <t>Agosto</t>
  </si>
  <si>
    <t>Julho</t>
  </si>
  <si>
    <t>h131</t>
  </si>
  <si>
    <t>h112</t>
  </si>
  <si>
    <t>Junho</t>
  </si>
  <si>
    <t>Maio</t>
  </si>
  <si>
    <t>Abril</t>
  </si>
  <si>
    <t>Março</t>
  </si>
  <si>
    <t>Fevereiro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</si>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</sst>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"/>
    <numFmt numFmtId="165" formatCode="&quot;R$&quot;\ #,##0.00"/>
    <numFmt numFmtId="166" formatCode="mm/yyyy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8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 wrapText="1"/>
    </xf>
    <xf numFmtId="0" fontId="4" fillId="3" borderId="6" xfId="0" applyFont="1" applyFill="1" applyBorder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4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 wrapText="1"/>
    </xf>
    <xf numFmtId="0" fontId="4" fillId="4" borderId="5" xfId="0" applyFont="1" applyFill="1" applyBorder="1"/>
    <xf numFmtId="1" fontId="4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/>
    </xf>
    <xf numFmtId="0" fontId="4" fillId="0" borderId="5" xfId="0" applyFont="1" applyBorder="1"/>
    <xf numFmtId="0" fontId="7" fillId="0" borderId="0" xfId="0" applyFont="1" applyAlignment="1">
      <alignment vertical="top"/>
    </xf>
    <xf numFmtId="0" fontId="8" fillId="0" borderId="7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4" fontId="9" fillId="0" borderId="0" xfId="0" applyNumberFormat="1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4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M00%20-%20Dados%20mens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Planilha%20de%20verific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_csv"/>
      <sheetName val="Auxiliar_referencia"/>
      <sheetName val="2025_Geral"/>
      <sheetName val="2024_Geral"/>
      <sheetName val="2023_Geral"/>
      <sheetName val="2022_Geral"/>
      <sheetName val="2021_Geral"/>
      <sheetName val="2020_Geral"/>
      <sheetName val="2019_Geral"/>
      <sheetName val="2018_Geral"/>
      <sheetName val="2017_Geral"/>
      <sheetName val="2016_Geral"/>
      <sheetName val="2015_Geral"/>
      <sheetName val="2014_Geral"/>
      <sheetName val="2013_Geral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  <sheetName val="2018_10"/>
      <sheetName val="2018_09"/>
      <sheetName val="2018_08"/>
      <sheetName val="2018_07"/>
      <sheetName val="2018_06"/>
      <sheetName val="2018_05"/>
      <sheetName val="2018_04"/>
      <sheetName val="2018_03"/>
      <sheetName val="2018_02"/>
      <sheetName val="2018_01"/>
      <sheetName val="2017_12"/>
      <sheetName val="2017_11"/>
      <sheetName val="2017_10"/>
      <sheetName val="2017_09"/>
      <sheetName val="2017_08"/>
      <sheetName val="2017_07"/>
      <sheetName val="2017_06"/>
      <sheetName val="2017_05"/>
      <sheetName val="2017_04"/>
      <sheetName val="2017_03"/>
      <sheetName val="2017_02"/>
      <sheetName val="2017_01"/>
      <sheetName val="2016_12"/>
      <sheetName val="2016_11"/>
      <sheetName val="2016_10"/>
      <sheetName val="2016_09"/>
      <sheetName val="2016_08"/>
      <sheetName val="2016_07"/>
      <sheetName val="2016_06"/>
      <sheetName val="2016_05"/>
      <sheetName val="2016_04"/>
      <sheetName val="2016_03"/>
      <sheetName val="2016_02"/>
      <sheetName val="2016_01"/>
      <sheetName val="Ajuda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</row>
        <row r="2">
          <cell r="B2" t="str">
            <v>Hidrometro</v>
          </cell>
          <cell r="D2" t="str">
            <v>Matricula</v>
          </cell>
          <cell r="E2" t="str">
            <v>Hidrometro</v>
          </cell>
          <cell r="F2" t="str">
            <v>Categoria</v>
          </cell>
          <cell r="G2" t="str">
            <v>Setor de Planejamento DPAE</v>
          </cell>
          <cell r="H2" t="str">
            <v>Setor de Planejamento DPAE - Descrição</v>
          </cell>
          <cell r="I2" t="str">
            <v>Setor de Abastecimento CGA</v>
          </cell>
          <cell r="J2" t="str">
            <v>Setor de Abastecimento CGA_1</v>
          </cell>
          <cell r="K2" t="str">
            <v>Cidade</v>
          </cell>
          <cell r="L2" t="str">
            <v>Campus</v>
          </cell>
          <cell r="M2" t="str">
            <v>Local</v>
          </cell>
          <cell r="N2" t="str">
            <v xml:space="preserve">Observacao </v>
          </cell>
          <cell r="O2" t="str">
            <v>Situacao</v>
          </cell>
          <cell r="P2" t="str">
            <v xml:space="preserve">Observacao </v>
          </cell>
          <cell r="Q2" t="str">
            <v>Num Hidrometro</v>
          </cell>
          <cell r="R2" t="str">
            <v>Cobranca</v>
          </cell>
          <cell r="S2" t="str">
            <v>Ligacao rede de esgoto</v>
          </cell>
          <cell r="T2" t="str">
            <v>Identificacao</v>
          </cell>
          <cell r="U2" t="str">
            <v>Concessionaria</v>
          </cell>
          <cell r="V2" t="str">
            <v>Consumo médio dos últimos 6 meses (m3) - ref 9_2024</v>
          </cell>
          <cell r="W2" t="str">
            <v>Atualizacao_Cadastro</v>
          </cell>
        </row>
        <row r="3">
          <cell r="B3" t="str">
            <v>H001</v>
          </cell>
          <cell r="D3">
            <v>2297094</v>
          </cell>
          <cell r="E3" t="str">
            <v>H001</v>
          </cell>
          <cell r="F3" t="str">
            <v>Medidor faturado pela UFSC</v>
          </cell>
          <cell r="G3" t="str">
            <v>Setor 01</v>
          </cell>
          <cell r="H3" t="str">
            <v>Prefeitura</v>
          </cell>
          <cell r="I3" t="str">
            <v>Setor 01</v>
          </cell>
          <cell r="J3" t="str">
            <v>SubSetor 01.10</v>
          </cell>
          <cell r="K3" t="str">
            <v>Florianópolis - Trindade</v>
          </cell>
          <cell r="L3" t="str">
            <v>Trindade</v>
          </cell>
          <cell r="M3" t="str">
            <v>Almoxarifado e Transportes (PU 11 e 06)</v>
          </cell>
          <cell r="N3">
            <v>43221</v>
          </cell>
          <cell r="O3" t="str">
            <v>Ativo</v>
          </cell>
          <cell r="P3" t="str">
            <v>Fatura centralizada</v>
          </cell>
          <cell r="Q3" t="str">
            <v>A16S366817</v>
          </cell>
          <cell r="R3" t="str">
            <v>Água e Esgoto</v>
          </cell>
          <cell r="S3" t="str">
            <v>Sim</v>
          </cell>
          <cell r="T3" t="str">
            <v>83.899.526/0001-82</v>
          </cell>
          <cell r="U3" t="str">
            <v>CASAN</v>
          </cell>
          <cell r="V3">
            <v>28.17</v>
          </cell>
          <cell r="W3">
            <v>45580</v>
          </cell>
        </row>
        <row r="4">
          <cell r="B4" t="str">
            <v>H002</v>
          </cell>
          <cell r="D4">
            <v>2297116</v>
          </cell>
          <cell r="E4" t="str">
            <v>H002</v>
          </cell>
          <cell r="F4" t="str">
            <v>Medidor faturado pela UFSC</v>
          </cell>
          <cell r="G4" t="str">
            <v>Setor 01</v>
          </cell>
          <cell r="H4" t="str">
            <v>Prefeitura</v>
          </cell>
          <cell r="I4" t="str">
            <v>Setor 01</v>
          </cell>
          <cell r="J4" t="str">
            <v>SubSetor 01.12</v>
          </cell>
          <cell r="K4" t="str">
            <v>Florianópolis - Trindade</v>
          </cell>
          <cell r="L4" t="str">
            <v>Trindade</v>
          </cell>
          <cell r="M4" t="str">
            <v>Patrimônio e Digitalização (DAG08 e 06), LAMAQ (CCB20)</v>
          </cell>
          <cell r="N4">
            <v>43252</v>
          </cell>
          <cell r="O4" t="str">
            <v>Ativo</v>
          </cell>
          <cell r="P4" t="str">
            <v>Fatura centralizada</v>
          </cell>
          <cell r="Q4" t="str">
            <v>A04S381708</v>
          </cell>
          <cell r="R4" t="str">
            <v>Água e Esgoto</v>
          </cell>
          <cell r="S4" t="str">
            <v>Sim</v>
          </cell>
          <cell r="T4" t="str">
            <v>83.899.526/0001-82</v>
          </cell>
          <cell r="U4" t="str">
            <v>CASAN</v>
          </cell>
          <cell r="V4">
            <v>49</v>
          </cell>
          <cell r="W4">
            <v>45580</v>
          </cell>
        </row>
        <row r="5">
          <cell r="B5" t="str">
            <v>H003</v>
          </cell>
          <cell r="D5">
            <v>2297124</v>
          </cell>
          <cell r="E5" t="str">
            <v>H003</v>
          </cell>
          <cell r="F5" t="str">
            <v>Medidor faturado pela UFSC</v>
          </cell>
          <cell r="G5" t="str">
            <v>Setor 01</v>
          </cell>
          <cell r="H5" t="str">
            <v>Prefeitura</v>
          </cell>
          <cell r="I5" t="str">
            <v>Setor 01</v>
          </cell>
          <cell r="J5" t="str">
            <v>SubSetor 01.13</v>
          </cell>
          <cell r="K5" t="str">
            <v>Florianópolis - Trindade</v>
          </cell>
          <cell r="L5" t="str">
            <v>Trindade</v>
          </cell>
          <cell r="M5" t="str">
            <v>Biotério Central (BIC 01 a 10)</v>
          </cell>
          <cell r="N5">
            <v>43282</v>
          </cell>
          <cell r="O5" t="str">
            <v>Ativo</v>
          </cell>
          <cell r="P5" t="str">
            <v>Fatura centralizada</v>
          </cell>
          <cell r="Q5" t="str">
            <v>C11C010369</v>
          </cell>
          <cell r="R5" t="str">
            <v>Água e Esgoto</v>
          </cell>
          <cell r="S5" t="str">
            <v>Sim</v>
          </cell>
          <cell r="T5" t="str">
            <v>83.899.526/0001-82</v>
          </cell>
          <cell r="U5" t="str">
            <v>CASAN</v>
          </cell>
          <cell r="V5">
            <v>430</v>
          </cell>
          <cell r="W5">
            <v>45580</v>
          </cell>
        </row>
        <row r="6">
          <cell r="B6" t="str">
            <v>H004</v>
          </cell>
          <cell r="D6">
            <v>2297086</v>
          </cell>
          <cell r="E6" t="str">
            <v>H004</v>
          </cell>
          <cell r="F6" t="str">
            <v>Medidor faturado pela UFSC</v>
          </cell>
          <cell r="G6" t="str">
            <v>Setor 01</v>
          </cell>
          <cell r="H6" t="str">
            <v>Prefeitura</v>
          </cell>
          <cell r="I6" t="str">
            <v>Setor 01</v>
          </cell>
          <cell r="J6" t="str">
            <v>SubSetor 01.09</v>
          </cell>
          <cell r="K6" t="str">
            <v>Florianópolis - Trindade</v>
          </cell>
          <cell r="L6" t="str">
            <v>Trindade</v>
          </cell>
          <cell r="M6" t="str">
            <v>PU - Carpintaria e Serralheria (DAG01, 02 e 03)</v>
          </cell>
          <cell r="N6">
            <v>43313</v>
          </cell>
          <cell r="O6" t="str">
            <v>Ativo</v>
          </cell>
          <cell r="P6" t="str">
            <v>Fatura centralizada</v>
          </cell>
          <cell r="Q6" t="str">
            <v>B17C002619</v>
          </cell>
          <cell r="R6" t="str">
            <v>Água e Esgoto</v>
          </cell>
          <cell r="S6" t="str">
            <v>Sim</v>
          </cell>
          <cell r="T6" t="str">
            <v>83.899.526/0001-82</v>
          </cell>
          <cell r="U6" t="str">
            <v>CASAN</v>
          </cell>
          <cell r="V6">
            <v>149.66999999999999</v>
          </cell>
          <cell r="W6">
            <v>45580</v>
          </cell>
        </row>
        <row r="7">
          <cell r="B7" t="str">
            <v>H005</v>
          </cell>
          <cell r="D7">
            <v>2297078</v>
          </cell>
          <cell r="E7" t="str">
            <v>H005</v>
          </cell>
          <cell r="F7" t="str">
            <v>Medidor faturado pela UFSC</v>
          </cell>
          <cell r="G7" t="str">
            <v>Setor 01</v>
          </cell>
          <cell r="H7" t="str">
            <v>Prefeitura</v>
          </cell>
          <cell r="I7" t="str">
            <v>Setor 01</v>
          </cell>
          <cell r="J7" t="str">
            <v>SubSetor 01.08</v>
          </cell>
          <cell r="K7" t="str">
            <v>Florianópolis - Trindade</v>
          </cell>
          <cell r="L7" t="str">
            <v>Trindade</v>
          </cell>
          <cell r="M7" t="str">
            <v>Engenharia Química - (CTC 19, 20, 21, 24 e 46)</v>
          </cell>
          <cell r="N7">
            <v>43344</v>
          </cell>
          <cell r="O7" t="str">
            <v>Ativo</v>
          </cell>
          <cell r="P7" t="str">
            <v>Fatura centralizada</v>
          </cell>
          <cell r="Q7" t="str">
            <v>B10C010667</v>
          </cell>
          <cell r="R7" t="str">
            <v>Água e Esgoto</v>
          </cell>
          <cell r="S7" t="str">
            <v>Sim</v>
          </cell>
          <cell r="T7" t="str">
            <v>83.899.526/0001-82</v>
          </cell>
          <cell r="U7" t="str">
            <v>CASAN</v>
          </cell>
          <cell r="V7">
            <v>105.17</v>
          </cell>
          <cell r="W7">
            <v>45580</v>
          </cell>
        </row>
        <row r="8">
          <cell r="B8" t="str">
            <v>H006</v>
          </cell>
          <cell r="D8">
            <v>9185569</v>
          </cell>
          <cell r="E8" t="str">
            <v>H006</v>
          </cell>
          <cell r="F8" t="str">
            <v>Medidor faturado pela UFSC</v>
          </cell>
          <cell r="G8" t="str">
            <v>Setor 01</v>
          </cell>
          <cell r="H8" t="str">
            <v>Prefeitura</v>
          </cell>
          <cell r="I8" t="str">
            <v>Setor 01</v>
          </cell>
          <cell r="J8" t="str">
            <v>SubSetor 01.01</v>
          </cell>
          <cell r="K8" t="str">
            <v>Florianópolis - Trindade</v>
          </cell>
          <cell r="L8" t="str">
            <v>Trindade</v>
          </cell>
          <cell r="M8" t="str">
            <v>Eng. Civil Bloco D</v>
          </cell>
          <cell r="N8">
            <v>43374</v>
          </cell>
          <cell r="O8" t="str">
            <v>Ativo</v>
          </cell>
          <cell r="P8" t="str">
            <v>Fatura centralizada</v>
          </cell>
          <cell r="Q8" t="str">
            <v>A11C032611</v>
          </cell>
          <cell r="R8" t="str">
            <v>Água e Esgoto</v>
          </cell>
          <cell r="S8" t="str">
            <v>Sim</v>
          </cell>
          <cell r="T8" t="str">
            <v>83.899.526/0001-82</v>
          </cell>
          <cell r="U8" t="str">
            <v>CASAN</v>
          </cell>
          <cell r="V8">
            <v>5.5</v>
          </cell>
          <cell r="W8">
            <v>45580</v>
          </cell>
        </row>
        <row r="9">
          <cell r="B9" t="str">
            <v>H007</v>
          </cell>
          <cell r="D9">
            <v>9185550</v>
          </cell>
          <cell r="E9" t="str">
            <v>H007</v>
          </cell>
          <cell r="F9" t="str">
            <v>Medidor faturado pela UFSC</v>
          </cell>
          <cell r="G9" t="str">
            <v>Setor 01</v>
          </cell>
          <cell r="H9" t="str">
            <v>Prefeitura</v>
          </cell>
          <cell r="I9" t="str">
            <v>Setor 01</v>
          </cell>
          <cell r="J9" t="str">
            <v>SubSetor 01.02</v>
          </cell>
          <cell r="K9" t="str">
            <v>Florianópolis - Trindade</v>
          </cell>
          <cell r="L9" t="str">
            <v>Trindade</v>
          </cell>
          <cell r="M9" t="str">
            <v>Eng. Civil Bloco A, B e C</v>
          </cell>
          <cell r="N9">
            <v>43405</v>
          </cell>
          <cell r="O9" t="str">
            <v>Ativo</v>
          </cell>
          <cell r="P9" t="str">
            <v>Fatura centralizada</v>
          </cell>
          <cell r="Q9" t="str">
            <v>A11C047521</v>
          </cell>
          <cell r="R9" t="str">
            <v>Água e Esgoto</v>
          </cell>
          <cell r="S9" t="str">
            <v>Sim</v>
          </cell>
          <cell r="T9" t="str">
            <v>83.899.526/0001-82</v>
          </cell>
          <cell r="U9" t="str">
            <v>CASAN</v>
          </cell>
          <cell r="V9">
            <v>90.17</v>
          </cell>
          <cell r="W9">
            <v>45580</v>
          </cell>
        </row>
        <row r="10">
          <cell r="B10" t="str">
            <v>H008</v>
          </cell>
          <cell r="D10">
            <v>2297159</v>
          </cell>
          <cell r="E10" t="str">
            <v>H008</v>
          </cell>
          <cell r="F10" t="str">
            <v>Medidor faturado pela UFSC</v>
          </cell>
          <cell r="G10" t="str">
            <v>Setor 01</v>
          </cell>
          <cell r="H10" t="str">
            <v>Prefeitura</v>
          </cell>
          <cell r="I10" t="str">
            <v>Setor 01</v>
          </cell>
          <cell r="J10" t="str">
            <v>SubSetor 01.05</v>
          </cell>
          <cell r="K10" t="str">
            <v>Florianópolis - Trindade</v>
          </cell>
          <cell r="L10" t="str">
            <v>Trindade</v>
          </cell>
          <cell r="M10" t="str">
            <v>PU - Prefeitura Universitária (Hid., Elé., Vidra.) e Redondo</v>
          </cell>
          <cell r="N10">
            <v>43435</v>
          </cell>
          <cell r="O10" t="str">
            <v>Ativo</v>
          </cell>
          <cell r="P10" t="str">
            <v>Fatura centralizada</v>
          </cell>
          <cell r="Q10" t="str">
            <v>C11C010187</v>
          </cell>
          <cell r="R10" t="str">
            <v>Água e Esgoto</v>
          </cell>
          <cell r="S10" t="str">
            <v>Sim</v>
          </cell>
          <cell r="T10" t="str">
            <v>83.899.526/0001-82</v>
          </cell>
          <cell r="U10" t="str">
            <v>CASAN</v>
          </cell>
          <cell r="V10">
            <v>373.83</v>
          </cell>
          <cell r="W10">
            <v>45580</v>
          </cell>
        </row>
        <row r="11">
          <cell r="B11" t="str">
            <v>H009</v>
          </cell>
          <cell r="D11">
            <v>2297140</v>
          </cell>
          <cell r="E11" t="str">
            <v>H009</v>
          </cell>
          <cell r="F11" t="str">
            <v>Medidor faturado pela UFSC</v>
          </cell>
          <cell r="G11" t="str">
            <v>Setor 01</v>
          </cell>
          <cell r="H11" t="str">
            <v>Prefeitura</v>
          </cell>
          <cell r="I11" t="str">
            <v>Setor 01</v>
          </cell>
          <cell r="J11" t="str">
            <v>SubSetor 01.04</v>
          </cell>
          <cell r="K11" t="str">
            <v>Florianópolis - Trindade</v>
          </cell>
          <cell r="L11" t="str">
            <v>Trindade</v>
          </cell>
          <cell r="M11" t="str">
            <v>PU - Prefeitura Universitária (Edificação antiga da PU)</v>
          </cell>
          <cell r="N11">
            <v>43466</v>
          </cell>
          <cell r="O11" t="str">
            <v>Ativo</v>
          </cell>
          <cell r="P11" t="str">
            <v>Fatura centralizada</v>
          </cell>
          <cell r="Q11" t="str">
            <v>Y11C052787</v>
          </cell>
          <cell r="R11" t="str">
            <v>Água e Esgoto</v>
          </cell>
          <cell r="S11" t="str">
            <v>Sim</v>
          </cell>
          <cell r="T11" t="str">
            <v>83.899.526/0001-82</v>
          </cell>
          <cell r="U11" t="str">
            <v>CASAN</v>
          </cell>
          <cell r="V11">
            <v>0.83</v>
          </cell>
          <cell r="W11">
            <v>45580</v>
          </cell>
        </row>
        <row r="12">
          <cell r="B12" t="str">
            <v>H010</v>
          </cell>
          <cell r="D12">
            <v>2297132</v>
          </cell>
          <cell r="E12" t="str">
            <v>H010</v>
          </cell>
          <cell r="F12" t="str">
            <v>Medidor faturado pela UFSC</v>
          </cell>
          <cell r="G12" t="str">
            <v>Setor 01</v>
          </cell>
          <cell r="H12" t="str">
            <v>Prefeitura</v>
          </cell>
          <cell r="I12" t="str">
            <v>Setor 01</v>
          </cell>
          <cell r="J12" t="str">
            <v>SubSetor 01.03</v>
          </cell>
          <cell r="K12" t="str">
            <v>Florianópolis - Trindade</v>
          </cell>
          <cell r="L12" t="str">
            <v>Trindade</v>
          </cell>
          <cell r="M12" t="str">
            <v>PU - Prefeitura Universitária (DPAE, DFO, DMPI)</v>
          </cell>
          <cell r="N12">
            <v>43497</v>
          </cell>
          <cell r="O12" t="str">
            <v>Ativo</v>
          </cell>
          <cell r="P12" t="str">
            <v>Fatura centralizada</v>
          </cell>
          <cell r="Q12" t="str">
            <v>C11C010472</v>
          </cell>
          <cell r="R12" t="str">
            <v>Água e Esgoto</v>
          </cell>
          <cell r="S12" t="str">
            <v>Sim</v>
          </cell>
          <cell r="T12" t="str">
            <v>83.899.526/0001-82</v>
          </cell>
          <cell r="U12" t="str">
            <v>CASAN</v>
          </cell>
          <cell r="V12">
            <v>26.17</v>
          </cell>
          <cell r="W12">
            <v>45580</v>
          </cell>
        </row>
        <row r="13">
          <cell r="B13" t="str">
            <v>H011</v>
          </cell>
          <cell r="D13">
            <v>8149615</v>
          </cell>
          <cell r="E13" t="str">
            <v>H011</v>
          </cell>
          <cell r="F13" t="str">
            <v>Medidor faturado pela UFSC</v>
          </cell>
          <cell r="G13" t="str">
            <v>Setor 01</v>
          </cell>
          <cell r="H13" t="str">
            <v>Prefeitura</v>
          </cell>
          <cell r="I13" t="str">
            <v>Setor 01</v>
          </cell>
          <cell r="J13" t="str">
            <v>SubSetor 01.06</v>
          </cell>
          <cell r="K13" t="str">
            <v>Florianópolis - Trindade</v>
          </cell>
          <cell r="L13" t="str">
            <v>Trindade</v>
          </cell>
          <cell r="M13" t="str">
            <v>CCB - Blocos A, B, C e D - 1 - Córrego Grande</v>
          </cell>
          <cell r="N13">
            <v>43525</v>
          </cell>
          <cell r="O13" t="str">
            <v>Ativo</v>
          </cell>
          <cell r="P13" t="str">
            <v>Fatura centralizada</v>
          </cell>
          <cell r="Q13" t="str">
            <v>C11C005249</v>
          </cell>
          <cell r="R13" t="str">
            <v>Água e Esgoto</v>
          </cell>
          <cell r="S13" t="str">
            <v>Sim</v>
          </cell>
          <cell r="T13" t="str">
            <v>83.899.526/0001-82</v>
          </cell>
          <cell r="U13" t="str">
            <v>CASAN</v>
          </cell>
          <cell r="V13">
            <v>294.83</v>
          </cell>
          <cell r="W13">
            <v>45580</v>
          </cell>
        </row>
        <row r="14">
          <cell r="B14" t="str">
            <v>H012</v>
          </cell>
          <cell r="D14">
            <v>6297854</v>
          </cell>
          <cell r="E14" t="str">
            <v>H012</v>
          </cell>
          <cell r="F14" t="str">
            <v>Medidor não faturado pela UFSC</v>
          </cell>
          <cell r="G14" t="str">
            <v>Setor 01</v>
          </cell>
          <cell r="H14" t="str">
            <v>Prefeitura</v>
          </cell>
          <cell r="I14" t="str">
            <v>Setor 01</v>
          </cell>
          <cell r="J14" t="str">
            <v>SubSetor 01.14</v>
          </cell>
          <cell r="K14" t="str">
            <v>Florianópolis - Trindade</v>
          </cell>
          <cell r="L14" t="str">
            <v>Trindade</v>
          </cell>
          <cell r="M14" t="str">
            <v>SINTUFSC</v>
          </cell>
          <cell r="N14">
            <v>43556</v>
          </cell>
          <cell r="O14" t="str">
            <v>Ativo</v>
          </cell>
          <cell r="P14" t="str">
            <v>Fatura Individual</v>
          </cell>
          <cell r="Q14" t="str">
            <v/>
          </cell>
          <cell r="R14" t="str">
            <v>Água e Esgoto</v>
          </cell>
          <cell r="S14" t="str">
            <v>Sim</v>
          </cell>
          <cell r="T14" t="str">
            <v>Sem informação</v>
          </cell>
          <cell r="U14" t="str">
            <v>CASAN</v>
          </cell>
          <cell r="V14">
            <v>0</v>
          </cell>
          <cell r="W14">
            <v>45580</v>
          </cell>
        </row>
        <row r="15">
          <cell r="B15" t="str">
            <v>H014</v>
          </cell>
          <cell r="D15">
            <v>2296969</v>
          </cell>
          <cell r="E15" t="str">
            <v>H014</v>
          </cell>
          <cell r="F15" t="str">
            <v>Medidor não faturado pela UFSC</v>
          </cell>
          <cell r="G15" t="str">
            <v>Setor 02</v>
          </cell>
          <cell r="H15" t="str">
            <v>Saúde</v>
          </cell>
          <cell r="I15" t="str">
            <v>Setor 02</v>
          </cell>
          <cell r="J15" t="str">
            <v>SubSetor 02.01</v>
          </cell>
          <cell r="K15" t="str">
            <v>Florianópolis  HU</v>
          </cell>
          <cell r="L15" t="str">
            <v>Trindade</v>
          </cell>
          <cell r="M15" t="str">
            <v>Hospital Universitário - EBSERH</v>
          </cell>
          <cell r="N15">
            <v>43586</v>
          </cell>
          <cell r="O15" t="str">
            <v>Ativo</v>
          </cell>
          <cell r="P15" t="str">
            <v>Fatura Individual</v>
          </cell>
          <cell r="Q15" t="str">
            <v>J15AA00002</v>
          </cell>
          <cell r="R15" t="str">
            <v>Água e Esgoto</v>
          </cell>
          <cell r="S15" t="str">
            <v>Sim</v>
          </cell>
          <cell r="T15" t="str">
            <v>15.126.437/0034-01</v>
          </cell>
          <cell r="U15" t="str">
            <v>CASAN</v>
          </cell>
          <cell r="V15">
            <v>6096</v>
          </cell>
          <cell r="W15">
            <v>45580</v>
          </cell>
        </row>
        <row r="16">
          <cell r="B16" t="str">
            <v>H015</v>
          </cell>
          <cell r="D16">
            <v>2296918</v>
          </cell>
          <cell r="E16" t="str">
            <v>H015</v>
          </cell>
          <cell r="F16" t="str">
            <v>Medidor faturado pela UFSC</v>
          </cell>
          <cell r="G16" t="str">
            <v>Setor 06</v>
          </cell>
          <cell r="H16" t="str">
            <v>Econômico-Jurídico</v>
          </cell>
          <cell r="I16" t="str">
            <v>Setor 06</v>
          </cell>
          <cell r="J16" t="str">
            <v>SubSetor 06.01</v>
          </cell>
          <cell r="K16" t="str">
            <v>Florianópolis - Trindade</v>
          </cell>
          <cell r="L16" t="str">
            <v>Trindade</v>
          </cell>
          <cell r="M16" t="str">
            <v>Moradia Estudantil - Casa</v>
          </cell>
          <cell r="N16">
            <v>43617</v>
          </cell>
          <cell r="O16" t="str">
            <v>Ativo</v>
          </cell>
          <cell r="P16" t="str">
            <v>Fatura centralizada</v>
          </cell>
          <cell r="Q16" t="str">
            <v>B10C013878</v>
          </cell>
          <cell r="R16" t="str">
            <v>Água e Esgoto</v>
          </cell>
          <cell r="S16" t="str">
            <v>Sim</v>
          </cell>
          <cell r="T16" t="str">
            <v>83.899.526/0001-82</v>
          </cell>
          <cell r="U16" t="str">
            <v>CASAN</v>
          </cell>
          <cell r="V16">
            <v>0</v>
          </cell>
          <cell r="W16">
            <v>45580</v>
          </cell>
        </row>
        <row r="17">
          <cell r="B17" t="str">
            <v>H017</v>
          </cell>
          <cell r="D17">
            <v>2296950</v>
          </cell>
          <cell r="E17" t="str">
            <v>H017</v>
          </cell>
          <cell r="F17" t="str">
            <v>Medidor faturado pela UFSC</v>
          </cell>
          <cell r="G17" t="str">
            <v>Setor 02</v>
          </cell>
          <cell r="H17" t="str">
            <v>Saúde</v>
          </cell>
          <cell r="I17" t="str">
            <v>Setor 02</v>
          </cell>
          <cell r="J17" t="str">
            <v>SubSetor 02.02</v>
          </cell>
          <cell r="K17" t="str">
            <v>Florianópolis - Trindade</v>
          </cell>
          <cell r="L17" t="str">
            <v>Trindade</v>
          </cell>
          <cell r="M17" t="str">
            <v>CCS - Centro de Ciências da Saúde</v>
          </cell>
          <cell r="N17">
            <v>43647</v>
          </cell>
          <cell r="O17" t="str">
            <v>Ativo</v>
          </cell>
          <cell r="P17" t="str">
            <v>Fatura centralizada</v>
          </cell>
          <cell r="Q17" t="str">
            <v>C11C001906</v>
          </cell>
          <cell r="R17" t="str">
            <v>Água e Esgoto</v>
          </cell>
          <cell r="S17" t="str">
            <v>Sim</v>
          </cell>
          <cell r="T17" t="str">
            <v>83.899.526/0001-82</v>
          </cell>
          <cell r="U17" t="str">
            <v>CASAN</v>
          </cell>
          <cell r="V17">
            <v>469</v>
          </cell>
          <cell r="W17">
            <v>45580</v>
          </cell>
        </row>
        <row r="18">
          <cell r="B18" t="str">
            <v>H018</v>
          </cell>
          <cell r="D18">
            <v>2296640</v>
          </cell>
          <cell r="E18" t="str">
            <v>H018</v>
          </cell>
          <cell r="F18" t="str">
            <v>Medidor faturado pela UFSC</v>
          </cell>
          <cell r="G18" t="str">
            <v>Setor 00</v>
          </cell>
          <cell r="H18" t="str">
            <v>Eixo Central</v>
          </cell>
          <cell r="I18" t="str">
            <v>Setor 00</v>
          </cell>
          <cell r="J18" t="str">
            <v>SubSetor 00.09</v>
          </cell>
          <cell r="K18" t="str">
            <v>Florianópolis - Trindade</v>
          </cell>
          <cell r="L18" t="str">
            <v>Trindade</v>
          </cell>
          <cell r="M18" t="str">
            <v>SSI - Secretaria de Assuntos Institucionais</v>
          </cell>
          <cell r="N18">
            <v>43678</v>
          </cell>
          <cell r="O18" t="str">
            <v>Ativo</v>
          </cell>
          <cell r="P18" t="str">
            <v>Fatura centralizada</v>
          </cell>
          <cell r="Q18" t="str">
            <v>A13C043935</v>
          </cell>
          <cell r="R18" t="str">
            <v>Água e Esgoto</v>
          </cell>
          <cell r="S18" t="str">
            <v>Sim</v>
          </cell>
          <cell r="T18" t="str">
            <v>83.899.526/0001-82</v>
          </cell>
          <cell r="U18" t="str">
            <v>CASAN</v>
          </cell>
          <cell r="V18">
            <v>32.33</v>
          </cell>
          <cell r="W18">
            <v>45580</v>
          </cell>
        </row>
        <row r="19">
          <cell r="B19" t="str">
            <v>H019</v>
          </cell>
          <cell r="D19">
            <v>9097821</v>
          </cell>
          <cell r="E19" t="str">
            <v>H019</v>
          </cell>
          <cell r="F19" t="str">
            <v>Medidor faturado pela UFSC</v>
          </cell>
          <cell r="G19" t="str">
            <v>Setor 06</v>
          </cell>
          <cell r="H19" t="str">
            <v>Econômico-Jurídico</v>
          </cell>
          <cell r="I19" t="str">
            <v>Setor 06</v>
          </cell>
          <cell r="J19" t="str">
            <v>SubSetor 06.07</v>
          </cell>
          <cell r="K19" t="str">
            <v>Florianópolis - Trindade</v>
          </cell>
          <cell r="L19" t="str">
            <v>Trindade</v>
          </cell>
          <cell r="M19" t="str">
            <v>CSE 2 - CSE 9 e 10 (Bl F e G)</v>
          </cell>
          <cell r="N19">
            <v>43709</v>
          </cell>
          <cell r="O19" t="str">
            <v>Ativo</v>
          </cell>
          <cell r="P19" t="str">
            <v>Fatura centralizada</v>
          </cell>
          <cell r="Q19" t="str">
            <v>C11C005250</v>
          </cell>
          <cell r="R19" t="str">
            <v>Água e Esgoto</v>
          </cell>
          <cell r="S19" t="str">
            <v>Sim</v>
          </cell>
          <cell r="T19" t="str">
            <v>83.899.526/0001-82</v>
          </cell>
          <cell r="U19" t="str">
            <v>CASAN</v>
          </cell>
          <cell r="V19">
            <v>113.17</v>
          </cell>
          <cell r="W19">
            <v>45580</v>
          </cell>
        </row>
        <row r="20">
          <cell r="B20" t="str">
            <v>H020</v>
          </cell>
          <cell r="D20">
            <v>2296829</v>
          </cell>
          <cell r="E20" t="str">
            <v>H020</v>
          </cell>
          <cell r="F20" t="str">
            <v>Medidor faturado pela UFSC</v>
          </cell>
          <cell r="G20" t="str">
            <v>Setor 06</v>
          </cell>
          <cell r="H20" t="str">
            <v>Econômico-Jurídico</v>
          </cell>
          <cell r="I20" t="str">
            <v>Setor 06</v>
          </cell>
          <cell r="J20" t="str">
            <v>SubSetor 06.06</v>
          </cell>
          <cell r="K20" t="str">
            <v>Florianópolis - Trindade</v>
          </cell>
          <cell r="L20" t="str">
            <v>Trindade</v>
          </cell>
          <cell r="M20" t="str">
            <v>CSE 1 - CSE 1 ao 4 (Bl A, B, C e D) e CCJ 1 e 2 (Bl E e F)</v>
          </cell>
          <cell r="N20">
            <v>43739</v>
          </cell>
          <cell r="O20" t="str">
            <v>Ativo</v>
          </cell>
          <cell r="P20" t="str">
            <v>Fatura centralizada</v>
          </cell>
          <cell r="Q20" t="str">
            <v>C11C009540</v>
          </cell>
          <cell r="R20" t="str">
            <v>Água e Esgoto</v>
          </cell>
          <cell r="S20" t="str">
            <v>Sim</v>
          </cell>
          <cell r="T20" t="str">
            <v>83.899.526/0001-82</v>
          </cell>
          <cell r="U20" t="str">
            <v>CASAN</v>
          </cell>
          <cell r="V20">
            <v>34.83</v>
          </cell>
          <cell r="W20">
            <v>45580</v>
          </cell>
        </row>
        <row r="21">
          <cell r="B21" t="str">
            <v>H021</v>
          </cell>
          <cell r="D21">
            <v>2296632</v>
          </cell>
          <cell r="E21" t="str">
            <v>H021</v>
          </cell>
          <cell r="F21" t="str">
            <v>Medidor faturado pela UFSC</v>
          </cell>
          <cell r="G21" t="str">
            <v>Setor 00</v>
          </cell>
          <cell r="H21" t="str">
            <v>Eixo Central</v>
          </cell>
          <cell r="I21" t="str">
            <v>Setor 00</v>
          </cell>
          <cell r="J21" t="str">
            <v>SubSetor 00.08</v>
          </cell>
          <cell r="K21" t="str">
            <v>Florianópolis - Trindade</v>
          </cell>
          <cell r="L21" t="str">
            <v>Trindade</v>
          </cell>
          <cell r="M21" t="str">
            <v>Igrejinha UFSC (DAC 01 a 03 e DEX01)</v>
          </cell>
          <cell r="N21">
            <v>43770</v>
          </cell>
          <cell r="O21" t="str">
            <v>Ativo</v>
          </cell>
          <cell r="P21" t="str">
            <v>Fatura centralizada</v>
          </cell>
          <cell r="Q21" t="str">
            <v>B10C001813</v>
          </cell>
          <cell r="R21" t="str">
            <v>Água e Esgoto</v>
          </cell>
          <cell r="S21" t="str">
            <v>Sim</v>
          </cell>
          <cell r="T21" t="str">
            <v>83.899.526/0001-82</v>
          </cell>
          <cell r="U21" t="str">
            <v>CASAN</v>
          </cell>
          <cell r="V21">
            <v>73</v>
          </cell>
          <cell r="W21">
            <v>45580</v>
          </cell>
        </row>
        <row r="22">
          <cell r="B22" t="str">
            <v>H022</v>
          </cell>
          <cell r="D22">
            <v>8862400</v>
          </cell>
          <cell r="E22" t="str">
            <v>H022</v>
          </cell>
          <cell r="F22" t="str">
            <v>Medidor não faturado pela UFSC</v>
          </cell>
          <cell r="G22" t="str">
            <v>Setor 06</v>
          </cell>
          <cell r="H22" t="str">
            <v>Econômico-Jurídico</v>
          </cell>
          <cell r="I22" t="str">
            <v>Setor 06</v>
          </cell>
          <cell r="J22" t="str">
            <v>SubSetor 06.04</v>
          </cell>
          <cell r="K22" t="str">
            <v>Florianópolis - Trindade</v>
          </cell>
          <cell r="L22" t="str">
            <v>Trindade</v>
          </cell>
          <cell r="M22" t="str">
            <v>Fórum</v>
          </cell>
          <cell r="N22">
            <v>43800</v>
          </cell>
          <cell r="O22" t="str">
            <v>Ativo</v>
          </cell>
          <cell r="P22" t="str">
            <v>Fatura Individual</v>
          </cell>
          <cell r="Q22" t="str">
            <v/>
          </cell>
          <cell r="R22" t="str">
            <v>Água e Esgoto</v>
          </cell>
          <cell r="S22" t="str">
            <v>Sim</v>
          </cell>
          <cell r="T22" t="str">
            <v>Sem informação</v>
          </cell>
          <cell r="U22" t="str">
            <v>CASAN</v>
          </cell>
          <cell r="V22">
            <v>0</v>
          </cell>
          <cell r="W22">
            <v>45580</v>
          </cell>
        </row>
        <row r="23">
          <cell r="B23" t="str">
            <v>H023</v>
          </cell>
          <cell r="D23">
            <v>2296934</v>
          </cell>
          <cell r="E23" t="str">
            <v>H023</v>
          </cell>
          <cell r="F23" t="str">
            <v>Medidor faturado pela UFSC</v>
          </cell>
          <cell r="G23" t="str">
            <v>Setor 06</v>
          </cell>
          <cell r="H23" t="str">
            <v>Econômico-Jurídico</v>
          </cell>
          <cell r="I23" t="str">
            <v>Setor 06</v>
          </cell>
          <cell r="J23" t="str">
            <v>SubSetor 06.02</v>
          </cell>
          <cell r="K23" t="str">
            <v>Florianópolis - Trindade</v>
          </cell>
          <cell r="L23" t="str">
            <v>Trindade</v>
          </cell>
          <cell r="M23" t="str">
            <v>Associação Volantes 1</v>
          </cell>
          <cell r="N23">
            <v>43831</v>
          </cell>
          <cell r="O23" t="str">
            <v>Ativo</v>
          </cell>
          <cell r="P23" t="str">
            <v>Fatura centralizada</v>
          </cell>
          <cell r="Q23" t="str">
            <v>B10C010114</v>
          </cell>
          <cell r="R23" t="str">
            <v>Água e Esgoto</v>
          </cell>
          <cell r="S23" t="str">
            <v>Sim</v>
          </cell>
          <cell r="T23" t="str">
            <v>83.899.526/0001-82</v>
          </cell>
          <cell r="U23" t="str">
            <v>CASAN</v>
          </cell>
          <cell r="V23">
            <v>64.83</v>
          </cell>
          <cell r="W23">
            <v>45580</v>
          </cell>
        </row>
        <row r="24">
          <cell r="B24" t="str">
            <v>H024</v>
          </cell>
          <cell r="D24">
            <v>2296926</v>
          </cell>
          <cell r="E24" t="str">
            <v>H024</v>
          </cell>
          <cell r="F24" t="str">
            <v>Medidor faturado pela UFSC</v>
          </cell>
          <cell r="G24" t="str">
            <v>Setor 06</v>
          </cell>
          <cell r="H24" t="str">
            <v>Econômico-Jurídico</v>
          </cell>
          <cell r="I24" t="str">
            <v>Setor 06</v>
          </cell>
          <cell r="J24" t="str">
            <v>SubSetor 06.03</v>
          </cell>
          <cell r="K24" t="str">
            <v>Florianópolis - Trindade</v>
          </cell>
          <cell r="L24" t="str">
            <v>Trindade</v>
          </cell>
          <cell r="M24" t="str">
            <v>Associação Volantes 2</v>
          </cell>
          <cell r="N24">
            <v>43862</v>
          </cell>
          <cell r="O24" t="str">
            <v>Ativo</v>
          </cell>
          <cell r="P24" t="str">
            <v>Fatura centralizada</v>
          </cell>
          <cell r="Q24" t="str">
            <v>A96C161864</v>
          </cell>
          <cell r="R24" t="str">
            <v>Água e Esgoto</v>
          </cell>
          <cell r="S24" t="str">
            <v>Sim</v>
          </cell>
          <cell r="T24" t="str">
            <v>83.899.526/0001-82</v>
          </cell>
          <cell r="U24" t="str">
            <v>CASAN</v>
          </cell>
          <cell r="V24">
            <v>0.17</v>
          </cell>
          <cell r="W24">
            <v>45580</v>
          </cell>
        </row>
        <row r="25">
          <cell r="B25" t="str">
            <v>H025</v>
          </cell>
          <cell r="D25">
            <v>2296900</v>
          </cell>
          <cell r="E25" t="str">
            <v>H025</v>
          </cell>
          <cell r="F25" t="str">
            <v>Medidor faturado pela UFSC</v>
          </cell>
          <cell r="G25" t="str">
            <v>Setor 07</v>
          </cell>
          <cell r="H25" t="str">
            <v>Exatas</v>
          </cell>
          <cell r="I25" t="str">
            <v>Setor 07</v>
          </cell>
          <cell r="J25" t="str">
            <v>SubSetor 07.02</v>
          </cell>
          <cell r="K25" t="str">
            <v>Florianópolis - Trindade</v>
          </cell>
          <cell r="L25" t="str">
            <v>Trindade</v>
          </cell>
          <cell r="M25" t="str">
            <v>CFM  Bloco A</v>
          </cell>
          <cell r="N25">
            <v>43891</v>
          </cell>
          <cell r="O25" t="str">
            <v>Ativo</v>
          </cell>
          <cell r="P25" t="str">
            <v>Fatura centralizada</v>
          </cell>
          <cell r="Q25" t="str">
            <v>C11C001273</v>
          </cell>
          <cell r="R25" t="str">
            <v>Água e Esgoto</v>
          </cell>
          <cell r="S25" t="str">
            <v>Sim</v>
          </cell>
          <cell r="T25" t="str">
            <v>83.899.526/0001-82</v>
          </cell>
          <cell r="U25" t="str">
            <v>CASAN</v>
          </cell>
          <cell r="V25">
            <v>633.16999999999996</v>
          </cell>
          <cell r="W25">
            <v>45580</v>
          </cell>
        </row>
        <row r="26">
          <cell r="B26" t="str">
            <v>H026</v>
          </cell>
          <cell r="D26">
            <v>9912770</v>
          </cell>
          <cell r="E26" t="str">
            <v>H026</v>
          </cell>
          <cell r="F26" t="str">
            <v>Medidor faturado pela UFSC</v>
          </cell>
          <cell r="G26" t="str">
            <v>Setor 07</v>
          </cell>
          <cell r="H26" t="str">
            <v>Exatas</v>
          </cell>
          <cell r="I26" t="str">
            <v>Setor 07</v>
          </cell>
          <cell r="J26" t="str">
            <v>SubSetor 07.01</v>
          </cell>
          <cell r="K26" t="str">
            <v>Florianópolis - Trindade</v>
          </cell>
          <cell r="L26" t="str">
            <v>Trindade</v>
          </cell>
          <cell r="M26" t="str">
            <v>CFM  Bloco B</v>
          </cell>
          <cell r="N26">
            <v>43922</v>
          </cell>
          <cell r="O26" t="str">
            <v>Ativo</v>
          </cell>
          <cell r="P26" t="str">
            <v>Fatura centralizada</v>
          </cell>
          <cell r="Q26" t="str">
            <v>A10C023447</v>
          </cell>
          <cell r="R26" t="str">
            <v>Água e Esgoto</v>
          </cell>
          <cell r="S26" t="str">
            <v>Sim</v>
          </cell>
          <cell r="T26" t="str">
            <v>83.899.526/0001-82</v>
          </cell>
          <cell r="U26" t="str">
            <v>CASAN</v>
          </cell>
          <cell r="V26">
            <v>39.67</v>
          </cell>
          <cell r="W26">
            <v>45580</v>
          </cell>
        </row>
        <row r="27">
          <cell r="B27" t="str">
            <v>H027</v>
          </cell>
          <cell r="D27">
            <v>16701186</v>
          </cell>
          <cell r="E27" t="str">
            <v>H027</v>
          </cell>
          <cell r="F27" t="str">
            <v>Medidor faturado pela UFSC</v>
          </cell>
          <cell r="G27" t="str">
            <v>Setor 08</v>
          </cell>
          <cell r="H27" t="str">
            <v>Colégio de Aplicação</v>
          </cell>
          <cell r="I27" t="str">
            <v>Setor 08</v>
          </cell>
          <cell r="J27" t="str">
            <v>SubSetor 08.01</v>
          </cell>
          <cell r="K27" t="str">
            <v>Florianópolis - Trindade</v>
          </cell>
          <cell r="L27" t="str">
            <v>Trindade</v>
          </cell>
          <cell r="M27" t="str">
            <v>Colégio de Aplicação</v>
          </cell>
          <cell r="N27">
            <v>43952</v>
          </cell>
          <cell r="O27" t="str">
            <v>Ativo</v>
          </cell>
          <cell r="P27" t="str">
            <v>Fatura centralizada</v>
          </cell>
          <cell r="Q27" t="str">
            <v>C11C009484</v>
          </cell>
          <cell r="R27" t="str">
            <v>Água e Esgoto</v>
          </cell>
          <cell r="S27" t="str">
            <v>Sim</v>
          </cell>
          <cell r="T27" t="str">
            <v>83.899.526/0001-82</v>
          </cell>
          <cell r="U27" t="str">
            <v>CASAN</v>
          </cell>
          <cell r="V27">
            <v>410</v>
          </cell>
          <cell r="W27">
            <v>45580</v>
          </cell>
        </row>
        <row r="28">
          <cell r="B28" t="str">
            <v>H028</v>
          </cell>
          <cell r="D28">
            <v>6205615</v>
          </cell>
          <cell r="E28" t="str">
            <v>H028</v>
          </cell>
          <cell r="F28" t="str">
            <v>Medidor faturado pela UFSC</v>
          </cell>
          <cell r="G28" t="str">
            <v>Setor 08</v>
          </cell>
          <cell r="H28" t="str">
            <v>Colégio de Aplicação</v>
          </cell>
          <cell r="I28" t="str">
            <v>Setor 08</v>
          </cell>
          <cell r="J28" t="str">
            <v>SubSetor 08.02</v>
          </cell>
          <cell r="K28" t="str">
            <v>Florianópolis - Trindade</v>
          </cell>
          <cell r="L28" t="str">
            <v>Trindade</v>
          </cell>
          <cell r="M28" t="str">
            <v>Nativas do Horto Botânico</v>
          </cell>
          <cell r="N28">
            <v>43983</v>
          </cell>
          <cell r="O28" t="str">
            <v>Ativo</v>
          </cell>
          <cell r="P28" t="str">
            <v>Fatura centralizada</v>
          </cell>
          <cell r="Q28" t="str">
            <v>B10C017964</v>
          </cell>
          <cell r="R28" t="str">
            <v>Água e Esgoto</v>
          </cell>
          <cell r="S28" t="str">
            <v>Sim</v>
          </cell>
          <cell r="T28" t="str">
            <v>83.899.526/0001-82</v>
          </cell>
          <cell r="U28" t="str">
            <v>CASAN</v>
          </cell>
          <cell r="V28">
            <v>34.67</v>
          </cell>
          <cell r="W28">
            <v>45580</v>
          </cell>
        </row>
        <row r="29">
          <cell r="B29" t="str">
            <v>H029</v>
          </cell>
          <cell r="D29">
            <v>7297220</v>
          </cell>
          <cell r="E29" t="str">
            <v>H029</v>
          </cell>
          <cell r="F29" t="str">
            <v>Medidor faturado pela UFSC</v>
          </cell>
          <cell r="G29" t="str">
            <v>Setor 10</v>
          </cell>
          <cell r="H29" t="str">
            <v>Moradia Estudantil</v>
          </cell>
          <cell r="I29" t="str">
            <v>Setor 10</v>
          </cell>
          <cell r="J29" t="str">
            <v>SubSetor 10.02</v>
          </cell>
          <cell r="K29" t="str">
            <v>Florianópolis - Trindade</v>
          </cell>
          <cell r="L29" t="str">
            <v>Trindade</v>
          </cell>
          <cell r="M29" t="str">
            <v>Moradia Estudantil - Portaria</v>
          </cell>
          <cell r="N29">
            <v>44013</v>
          </cell>
          <cell r="O29" t="str">
            <v>Ativo</v>
          </cell>
          <cell r="P29" t="str">
            <v>Fatura centralizada</v>
          </cell>
          <cell r="Q29" t="str">
            <v>A08X051927</v>
          </cell>
          <cell r="R29" t="str">
            <v>Água e Esgoto</v>
          </cell>
          <cell r="S29" t="str">
            <v>Sim</v>
          </cell>
          <cell r="T29" t="str">
            <v>83.899.526/0001-82</v>
          </cell>
          <cell r="U29" t="str">
            <v>CASAN</v>
          </cell>
          <cell r="V29">
            <v>5.83</v>
          </cell>
          <cell r="W29">
            <v>45580</v>
          </cell>
        </row>
        <row r="30">
          <cell r="B30" t="str">
            <v>H030</v>
          </cell>
          <cell r="D30">
            <v>2296276</v>
          </cell>
          <cell r="E30" t="str">
            <v>H030</v>
          </cell>
          <cell r="F30" t="str">
            <v>Medidor faturado pela UFSC</v>
          </cell>
          <cell r="G30" t="str">
            <v>Setor 10</v>
          </cell>
          <cell r="H30" t="str">
            <v>Moradia Estudantil</v>
          </cell>
          <cell r="I30" t="str">
            <v>Setor 10</v>
          </cell>
          <cell r="J30" t="str">
            <v>SubSetor 10.01</v>
          </cell>
          <cell r="K30" t="str">
            <v>Florianópolis - Trindade</v>
          </cell>
          <cell r="L30" t="str">
            <v>Trindade</v>
          </cell>
          <cell r="M30" t="str">
            <v>Moradia Estudantil</v>
          </cell>
          <cell r="N30">
            <v>44044</v>
          </cell>
          <cell r="O30" t="str">
            <v>Ativo</v>
          </cell>
          <cell r="P30" t="str">
            <v>Fatura centralizada</v>
          </cell>
          <cell r="Q30" t="str">
            <v>E11C000101</v>
          </cell>
          <cell r="R30" t="str">
            <v>Água e Esgoto</v>
          </cell>
          <cell r="S30" t="str">
            <v>Sim</v>
          </cell>
          <cell r="T30" t="str">
            <v>83.899.526/0001-82</v>
          </cell>
          <cell r="U30" t="str">
            <v>CASAN</v>
          </cell>
          <cell r="V30">
            <v>1516.5</v>
          </cell>
          <cell r="W30">
            <v>45580</v>
          </cell>
        </row>
        <row r="31">
          <cell r="B31" t="str">
            <v>H032</v>
          </cell>
          <cell r="D31">
            <v>2296659</v>
          </cell>
          <cell r="E31" t="str">
            <v>H032</v>
          </cell>
          <cell r="F31" t="str">
            <v>Medidor faturado pela UFSC</v>
          </cell>
          <cell r="G31" t="str">
            <v>Setor 00</v>
          </cell>
          <cell r="H31" t="str">
            <v>Eixo Central</v>
          </cell>
          <cell r="I31" t="str">
            <v>Setor 00</v>
          </cell>
          <cell r="J31" t="str">
            <v>SubSetor 00.02</v>
          </cell>
          <cell r="K31" t="str">
            <v>Florianópolis - Trindade</v>
          </cell>
          <cell r="L31" t="str">
            <v>Trindade</v>
          </cell>
          <cell r="M31" t="str">
            <v>Biblioteca Central</v>
          </cell>
          <cell r="N31">
            <v>44075</v>
          </cell>
          <cell r="O31" t="str">
            <v>Ativo</v>
          </cell>
          <cell r="P31" t="str">
            <v>Fatura centralizada</v>
          </cell>
          <cell r="Q31" t="str">
            <v>C11C001576</v>
          </cell>
          <cell r="R31" t="str">
            <v>Água e Esgoto</v>
          </cell>
          <cell r="S31" t="str">
            <v>Sim</v>
          </cell>
          <cell r="T31" t="str">
            <v>83.899.526/0001-82</v>
          </cell>
          <cell r="U31" t="str">
            <v>CASAN</v>
          </cell>
          <cell r="V31">
            <v>233.83</v>
          </cell>
          <cell r="W31">
            <v>45580</v>
          </cell>
        </row>
        <row r="32">
          <cell r="B32" t="str">
            <v>H033</v>
          </cell>
          <cell r="D32">
            <v>2296667</v>
          </cell>
          <cell r="E32" t="str">
            <v>H033</v>
          </cell>
          <cell r="F32" t="str">
            <v>Medidor faturado pela UFSC</v>
          </cell>
          <cell r="G32" t="str">
            <v>Setor 03</v>
          </cell>
          <cell r="H32" t="str">
            <v>Tecnológico</v>
          </cell>
          <cell r="I32" t="str">
            <v>Setor 03</v>
          </cell>
          <cell r="J32" t="str">
            <v>SubSetor 03.04</v>
          </cell>
          <cell r="K32" t="str">
            <v>Florianópolis - Trindade</v>
          </cell>
          <cell r="L32" t="str">
            <v>Trindade</v>
          </cell>
          <cell r="M32" t="str">
            <v xml:space="preserve">CTC - Salas de Aula, Eng. Elétrica, Produção - CTC 1 ao 5, </v>
          </cell>
          <cell r="N32">
            <v>44105</v>
          </cell>
          <cell r="O32" t="str">
            <v>Ativo</v>
          </cell>
          <cell r="P32" t="str">
            <v>Fatura centralizada</v>
          </cell>
          <cell r="Q32" t="str">
            <v>B10C014063</v>
          </cell>
          <cell r="R32" t="str">
            <v>Água e Esgoto</v>
          </cell>
          <cell r="S32" t="str">
            <v>Sim</v>
          </cell>
          <cell r="T32" t="str">
            <v>83.899.526/0001-82</v>
          </cell>
          <cell r="U32" t="str">
            <v>CASAN</v>
          </cell>
          <cell r="V32">
            <v>165.5</v>
          </cell>
          <cell r="W32">
            <v>45580</v>
          </cell>
        </row>
        <row r="33">
          <cell r="B33" t="str">
            <v>H034</v>
          </cell>
          <cell r="D33">
            <v>8416621</v>
          </cell>
          <cell r="E33" t="str">
            <v>H034</v>
          </cell>
          <cell r="F33" t="str">
            <v>Medidor faturado pela UFSC</v>
          </cell>
          <cell r="G33" t="str">
            <v>Setor 03</v>
          </cell>
          <cell r="H33" t="str">
            <v>Tecnológico</v>
          </cell>
          <cell r="I33" t="str">
            <v>Setor 03</v>
          </cell>
          <cell r="J33" t="str">
            <v>SubSetor 03.05</v>
          </cell>
          <cell r="K33" t="str">
            <v>Florianópolis - Trindade</v>
          </cell>
          <cell r="L33" t="str">
            <v>Trindade</v>
          </cell>
          <cell r="M33" t="str">
            <v>CTC - Eng. Sanitária e Amb. - CTC 12 e 37</v>
          </cell>
          <cell r="N33">
            <v>44136</v>
          </cell>
          <cell r="O33" t="str">
            <v>Ativo</v>
          </cell>
          <cell r="P33" t="str">
            <v>Fatura centralizada</v>
          </cell>
          <cell r="Q33" t="str">
            <v>B10C014069</v>
          </cell>
          <cell r="R33" t="str">
            <v>Água e Esgoto</v>
          </cell>
          <cell r="S33" t="str">
            <v>Sim</v>
          </cell>
          <cell r="T33" t="str">
            <v>83.899.526/0001-82</v>
          </cell>
          <cell r="U33" t="str">
            <v>CASAN</v>
          </cell>
          <cell r="V33">
            <v>168.17</v>
          </cell>
          <cell r="W33">
            <v>45580</v>
          </cell>
        </row>
        <row r="34">
          <cell r="B34" t="str">
            <v>H035</v>
          </cell>
          <cell r="D34">
            <v>2296845</v>
          </cell>
          <cell r="E34" t="str">
            <v>H035</v>
          </cell>
          <cell r="F34" t="str">
            <v>Medidor faturado pela UFSC</v>
          </cell>
          <cell r="G34" t="str">
            <v>Setor 03</v>
          </cell>
          <cell r="H34" t="str">
            <v>Tecnológico</v>
          </cell>
          <cell r="I34" t="str">
            <v>Setor 03</v>
          </cell>
          <cell r="J34" t="str">
            <v>SubSetor 03.03</v>
          </cell>
          <cell r="K34" t="str">
            <v>Florianópolis - Trindade</v>
          </cell>
          <cell r="L34" t="str">
            <v>Trindade</v>
          </cell>
          <cell r="M34" t="str">
            <v>CTC - Eng. Elétrica INEP - CTC 06</v>
          </cell>
          <cell r="N34">
            <v>44166</v>
          </cell>
          <cell r="O34" t="str">
            <v>Ativo</v>
          </cell>
          <cell r="P34" t="str">
            <v>Fatura centralizada</v>
          </cell>
          <cell r="Q34" t="str">
            <v>B10C022164</v>
          </cell>
          <cell r="R34" t="str">
            <v>Água e Esgoto</v>
          </cell>
          <cell r="S34" t="str">
            <v>Sim</v>
          </cell>
          <cell r="T34" t="str">
            <v>83.899.526/0001-82</v>
          </cell>
          <cell r="U34" t="str">
            <v>CASAN</v>
          </cell>
          <cell r="V34">
            <v>12.33</v>
          </cell>
          <cell r="W34">
            <v>45580</v>
          </cell>
        </row>
        <row r="35">
          <cell r="B35" t="str">
            <v>H037</v>
          </cell>
          <cell r="D35">
            <v>6435548</v>
          </cell>
          <cell r="E35" t="str">
            <v>H037</v>
          </cell>
          <cell r="F35" t="str">
            <v>Medidor faturado pela UFSC</v>
          </cell>
          <cell r="G35" t="str">
            <v>Setor 03</v>
          </cell>
          <cell r="H35" t="str">
            <v>Tecnológico</v>
          </cell>
          <cell r="I35" t="str">
            <v>Setor 03</v>
          </cell>
          <cell r="J35" t="str">
            <v>SubSetor 03.02</v>
          </cell>
          <cell r="K35" t="str">
            <v>Florianópolis - Trindade</v>
          </cell>
          <cell r="L35" t="str">
            <v>Trindade</v>
          </cell>
          <cell r="M35" t="str">
            <v>CTC - Eng. Mecânica - CTC 9, 10 e 37</v>
          </cell>
          <cell r="N35">
            <v>44197</v>
          </cell>
          <cell r="O35" t="str">
            <v>Ativo</v>
          </cell>
          <cell r="P35" t="str">
            <v>Fatura centralizada</v>
          </cell>
          <cell r="Q35" t="str">
            <v>Y13F347112</v>
          </cell>
          <cell r="R35" t="str">
            <v>Água e Esgoto</v>
          </cell>
          <cell r="S35" t="str">
            <v>Sim</v>
          </cell>
          <cell r="T35" t="str">
            <v>83.899.526/0001-82</v>
          </cell>
          <cell r="U35" t="str">
            <v>CASAN</v>
          </cell>
          <cell r="V35">
            <v>207.17</v>
          </cell>
          <cell r="W35">
            <v>45580</v>
          </cell>
        </row>
        <row r="36">
          <cell r="B36" t="str">
            <v>H038</v>
          </cell>
          <cell r="D36">
            <v>2296683</v>
          </cell>
          <cell r="E36" t="str">
            <v>H038</v>
          </cell>
          <cell r="F36" t="str">
            <v>Medidor faturado pela UFSC</v>
          </cell>
          <cell r="G36" t="str">
            <v>Setor 03</v>
          </cell>
          <cell r="H36" t="str">
            <v>Tecnológico</v>
          </cell>
          <cell r="I36" t="str">
            <v>Setor 03</v>
          </cell>
          <cell r="J36" t="str">
            <v>SubSetor 03.06</v>
          </cell>
          <cell r="K36" t="str">
            <v>Florianópolis - Trindade</v>
          </cell>
          <cell r="L36" t="str">
            <v>Trindade</v>
          </cell>
          <cell r="M36" t="str">
            <v>CTC - Eng. Mecânica CTC 11 Bloco B (Pavilhão) e CTC 31 INE</v>
          </cell>
          <cell r="N36">
            <v>44228</v>
          </cell>
          <cell r="O36" t="str">
            <v>Ativo</v>
          </cell>
          <cell r="P36" t="str">
            <v>Fatura centralizada</v>
          </cell>
          <cell r="Q36" t="str">
            <v>B10C014806</v>
          </cell>
          <cell r="R36" t="str">
            <v>Água e Esgoto</v>
          </cell>
          <cell r="S36" t="str">
            <v>Sim</v>
          </cell>
          <cell r="T36" t="str">
            <v>83.899.526/0001-82</v>
          </cell>
          <cell r="U36" t="str">
            <v>CASAN</v>
          </cell>
          <cell r="V36">
            <v>259.17</v>
          </cell>
          <cell r="W36">
            <v>45580</v>
          </cell>
        </row>
        <row r="37">
          <cell r="B37" t="str">
            <v>H039</v>
          </cell>
          <cell r="D37">
            <v>8400385</v>
          </cell>
          <cell r="E37" t="str">
            <v>H039</v>
          </cell>
          <cell r="F37" t="str">
            <v>Medidor não faturado pela UFSC</v>
          </cell>
          <cell r="G37" t="str">
            <v>Setor 00</v>
          </cell>
          <cell r="H37" t="str">
            <v>Eixo Central</v>
          </cell>
          <cell r="I37" t="str">
            <v>Setor 00</v>
          </cell>
          <cell r="J37" t="str">
            <v>SubSetor 00.03</v>
          </cell>
          <cell r="K37" t="str">
            <v>Florianópolis - Trindade</v>
          </cell>
          <cell r="L37" t="str">
            <v>Trindade</v>
          </cell>
          <cell r="M37" t="str">
            <v>FAPEU</v>
          </cell>
          <cell r="N37">
            <v>44256</v>
          </cell>
          <cell r="O37" t="str">
            <v>Ativo</v>
          </cell>
          <cell r="P37" t="str">
            <v>Fatura Individual</v>
          </cell>
          <cell r="Q37" t="str">
            <v/>
          </cell>
          <cell r="R37" t="str">
            <v>Água e Esgoto</v>
          </cell>
          <cell r="S37" t="str">
            <v>Sim</v>
          </cell>
          <cell r="T37" t="str">
            <v>Sem informação</v>
          </cell>
          <cell r="U37" t="str">
            <v>CASAN</v>
          </cell>
          <cell r="V37">
            <v>0</v>
          </cell>
          <cell r="W37">
            <v>45580</v>
          </cell>
        </row>
        <row r="38">
          <cell r="B38" t="str">
            <v>H040</v>
          </cell>
          <cell r="D38">
            <v>2296691</v>
          </cell>
          <cell r="E38" t="str">
            <v>H040</v>
          </cell>
          <cell r="F38" t="str">
            <v>Medidor faturado pela UFSC</v>
          </cell>
          <cell r="G38" t="str">
            <v>Setor 00</v>
          </cell>
          <cell r="H38" t="str">
            <v>Eixo Central</v>
          </cell>
          <cell r="I38" t="str">
            <v>Setor 00</v>
          </cell>
          <cell r="J38" t="str">
            <v>SubSetor 00.01</v>
          </cell>
          <cell r="K38" t="str">
            <v>Florianópolis - Trindade</v>
          </cell>
          <cell r="L38" t="str">
            <v>Trindade</v>
          </cell>
          <cell r="M38" t="str">
            <v>Reitoria I</v>
          </cell>
          <cell r="N38">
            <v>44287</v>
          </cell>
          <cell r="O38" t="str">
            <v>Ativo</v>
          </cell>
          <cell r="P38" t="str">
            <v>Fatura centralizada</v>
          </cell>
          <cell r="Q38" t="str">
            <v>C11C000642</v>
          </cell>
          <cell r="R38" t="str">
            <v>Água e Esgoto</v>
          </cell>
          <cell r="S38" t="str">
            <v>Sim</v>
          </cell>
          <cell r="T38" t="str">
            <v>83.899.526/0001-82</v>
          </cell>
          <cell r="U38" t="str">
            <v>CASAN</v>
          </cell>
          <cell r="V38">
            <v>115.33</v>
          </cell>
          <cell r="W38">
            <v>45580</v>
          </cell>
        </row>
        <row r="39">
          <cell r="B39" t="str">
            <v>H041</v>
          </cell>
          <cell r="D39">
            <v>2296810</v>
          </cell>
          <cell r="E39" t="str">
            <v>H041</v>
          </cell>
          <cell r="F39" t="str">
            <v>Medidor faturado pela UFSC</v>
          </cell>
          <cell r="G39" t="str">
            <v>Setor 00</v>
          </cell>
          <cell r="H39" t="str">
            <v>Eixo Central</v>
          </cell>
          <cell r="I39" t="str">
            <v>Setor 00</v>
          </cell>
          <cell r="J39" t="str">
            <v>SubSetor 00.04</v>
          </cell>
          <cell r="K39" t="str">
            <v>Florianópolis - Trindade</v>
          </cell>
          <cell r="L39" t="str">
            <v>Trindade</v>
          </cell>
          <cell r="M39" t="str">
            <v>CCE 1  Básico</v>
          </cell>
          <cell r="N39">
            <v>44317</v>
          </cell>
          <cell r="O39" t="str">
            <v>Ativo</v>
          </cell>
          <cell r="P39" t="str">
            <v>Fatura centralizada</v>
          </cell>
          <cell r="Q39" t="str">
            <v>C11C010608</v>
          </cell>
          <cell r="R39" t="str">
            <v>Água e Esgoto</v>
          </cell>
          <cell r="S39" t="str">
            <v>Sim</v>
          </cell>
          <cell r="T39" t="str">
            <v>83.899.526/0001-82</v>
          </cell>
          <cell r="U39" t="str">
            <v>CASAN</v>
          </cell>
          <cell r="V39">
            <v>309.67</v>
          </cell>
          <cell r="W39">
            <v>45580</v>
          </cell>
        </row>
        <row r="40">
          <cell r="B40" t="str">
            <v>H042</v>
          </cell>
          <cell r="D40">
            <v>2296802</v>
          </cell>
          <cell r="E40" t="str">
            <v>H042</v>
          </cell>
          <cell r="F40" t="str">
            <v>Medidor faturado pela UFSC</v>
          </cell>
          <cell r="G40" t="str">
            <v>Setor 00</v>
          </cell>
          <cell r="H40" t="str">
            <v>Eixo Central</v>
          </cell>
          <cell r="I40" t="str">
            <v>Setor 09</v>
          </cell>
          <cell r="J40" t="str">
            <v>SubSetor 09.03</v>
          </cell>
          <cell r="K40" t="str">
            <v>Florianópolis - Trindade</v>
          </cell>
          <cell r="L40" t="str">
            <v>Trindade</v>
          </cell>
          <cell r="M40" t="str">
            <v>CCE 2  R. Eng. Andrey C. Ferreira</v>
          </cell>
          <cell r="N40">
            <v>44348</v>
          </cell>
          <cell r="O40" t="str">
            <v>Ativo</v>
          </cell>
          <cell r="P40" t="str">
            <v>Fatura centralizada</v>
          </cell>
          <cell r="Q40" t="str">
            <v>C11C001909</v>
          </cell>
          <cell r="R40" t="str">
            <v>Água e Esgoto</v>
          </cell>
          <cell r="S40" t="str">
            <v>Sim</v>
          </cell>
          <cell r="T40" t="str">
            <v>83.899.526/0001-82</v>
          </cell>
          <cell r="U40" t="str">
            <v>CASAN</v>
          </cell>
          <cell r="V40">
            <v>479.33</v>
          </cell>
          <cell r="W40">
            <v>45580</v>
          </cell>
        </row>
        <row r="41">
          <cell r="B41" t="str">
            <v>H043</v>
          </cell>
          <cell r="D41">
            <v>6816860</v>
          </cell>
          <cell r="E41" t="str">
            <v>H043</v>
          </cell>
          <cell r="F41" t="str">
            <v>Medidor faturado pela UFSC</v>
          </cell>
          <cell r="G41" t="str">
            <v>Setor 09</v>
          </cell>
          <cell r="H41" t="str">
            <v>Renovação</v>
          </cell>
          <cell r="I41" t="str">
            <v>Setor 09</v>
          </cell>
          <cell r="J41" t="str">
            <v>SubSetor 09.04</v>
          </cell>
          <cell r="K41" t="str">
            <v>Florianópolis - Trindade</v>
          </cell>
          <cell r="L41" t="str">
            <v>Trindade</v>
          </cell>
          <cell r="M41" t="str">
            <v>Casa de Veg.  Depto. de Microbiologia</v>
          </cell>
          <cell r="N41">
            <v>44378</v>
          </cell>
          <cell r="O41" t="str">
            <v>Ativo</v>
          </cell>
          <cell r="P41" t="str">
            <v>Fatura centralizada</v>
          </cell>
          <cell r="Q41" t="str">
            <v>A94S171408</v>
          </cell>
          <cell r="R41" t="str">
            <v>Água e Esgoto</v>
          </cell>
          <cell r="S41" t="str">
            <v>Sim</v>
          </cell>
          <cell r="T41" t="str">
            <v>83.899.526/0001-82</v>
          </cell>
          <cell r="U41" t="str">
            <v>CASAN</v>
          </cell>
          <cell r="V41">
            <v>4.33</v>
          </cell>
          <cell r="W41">
            <v>45580</v>
          </cell>
        </row>
        <row r="42">
          <cell r="B42" t="str">
            <v>H044</v>
          </cell>
          <cell r="D42">
            <v>2296896</v>
          </cell>
          <cell r="E42" t="str">
            <v>H044</v>
          </cell>
          <cell r="F42" t="str">
            <v>Medidor faturado pela UFSC</v>
          </cell>
          <cell r="G42" t="str">
            <v>Setor 09</v>
          </cell>
          <cell r="H42" t="str">
            <v>Renovação</v>
          </cell>
          <cell r="I42" t="str">
            <v>Setor 09</v>
          </cell>
          <cell r="J42" t="str">
            <v>SubSetor 09.01</v>
          </cell>
          <cell r="K42" t="str">
            <v>Florianópolis - Trindade</v>
          </cell>
          <cell r="L42" t="str">
            <v>Trindade</v>
          </cell>
          <cell r="M42" t="str">
            <v>CFM Oceanografia e entorno</v>
          </cell>
          <cell r="N42">
            <v>44409</v>
          </cell>
          <cell r="O42" t="str">
            <v>Ativo</v>
          </cell>
          <cell r="P42" t="str">
            <v>Fatura centralizada</v>
          </cell>
          <cell r="Q42" t="str">
            <v>C11C001908</v>
          </cell>
          <cell r="R42" t="str">
            <v>Água e Esgoto</v>
          </cell>
          <cell r="S42" t="str">
            <v>Sim</v>
          </cell>
          <cell r="T42" t="str">
            <v>83.899.526/0001-82</v>
          </cell>
          <cell r="U42" t="str">
            <v>CASAN</v>
          </cell>
          <cell r="V42">
            <v>73.5</v>
          </cell>
          <cell r="W42">
            <v>45580</v>
          </cell>
        </row>
        <row r="43">
          <cell r="B43" t="str">
            <v>H045</v>
          </cell>
          <cell r="D43">
            <v>2296772</v>
          </cell>
          <cell r="E43" t="str">
            <v>H045</v>
          </cell>
          <cell r="F43" t="str">
            <v>Medidor faturado pela UFSC</v>
          </cell>
          <cell r="G43" t="str">
            <v>Setor 05</v>
          </cell>
          <cell r="H43" t="str">
            <v>Humanidades</v>
          </cell>
          <cell r="I43" t="str">
            <v>Setor 05</v>
          </cell>
          <cell r="J43" t="str">
            <v>SubSetor 05.01</v>
          </cell>
          <cell r="K43" t="str">
            <v>Florianópolis - Trindade</v>
          </cell>
          <cell r="L43" t="str">
            <v>Trindade</v>
          </cell>
          <cell r="M43" t="str">
            <v>Museologia e MArquE (MU01, MU10 e CFH09)</v>
          </cell>
          <cell r="N43">
            <v>44440</v>
          </cell>
          <cell r="O43" t="str">
            <v>Ativo</v>
          </cell>
          <cell r="P43" t="str">
            <v>Fatura centralizada</v>
          </cell>
          <cell r="Q43" t="str">
            <v/>
          </cell>
          <cell r="R43" t="str">
            <v>Água e Esgoto</v>
          </cell>
          <cell r="S43" t="str">
            <v>Sim</v>
          </cell>
          <cell r="T43" t="str">
            <v>83.899.526/0001-82</v>
          </cell>
          <cell r="U43" t="str">
            <v>CASAN</v>
          </cell>
          <cell r="V43">
            <v>309.83</v>
          </cell>
          <cell r="W43">
            <v>45580</v>
          </cell>
        </row>
        <row r="44">
          <cell r="B44" t="str">
            <v>H046</v>
          </cell>
          <cell r="D44">
            <v>2296780</v>
          </cell>
          <cell r="E44" t="str">
            <v>H046</v>
          </cell>
          <cell r="F44" t="str">
            <v>Medidor faturado pela UFSC</v>
          </cell>
          <cell r="G44" t="str">
            <v>Setor 05</v>
          </cell>
          <cell r="H44" t="str">
            <v>Humanidades</v>
          </cell>
          <cell r="I44" t="str">
            <v>Setor 05</v>
          </cell>
          <cell r="J44" t="str">
            <v>SubSetor 05.02</v>
          </cell>
          <cell r="K44" t="str">
            <v>Florianópolis - Trindade</v>
          </cell>
          <cell r="L44" t="str">
            <v>Trindade</v>
          </cell>
          <cell r="M44" t="str">
            <v>CCB Botânica</v>
          </cell>
          <cell r="N44">
            <v>44470</v>
          </cell>
          <cell r="O44" t="str">
            <v>Ativo</v>
          </cell>
          <cell r="P44" t="str">
            <v>Fatura centralizada</v>
          </cell>
          <cell r="Q44" t="str">
            <v>B10C017966</v>
          </cell>
          <cell r="R44" t="str">
            <v>Água e Esgoto</v>
          </cell>
          <cell r="S44" t="str">
            <v>Sim</v>
          </cell>
          <cell r="T44" t="str">
            <v>83.899.526/0001-82</v>
          </cell>
          <cell r="U44" t="str">
            <v>CASAN</v>
          </cell>
          <cell r="V44">
            <v>137.33000000000001</v>
          </cell>
          <cell r="W44">
            <v>45580</v>
          </cell>
        </row>
        <row r="45">
          <cell r="B45" t="str">
            <v>H047</v>
          </cell>
          <cell r="D45">
            <v>2296837</v>
          </cell>
          <cell r="E45" t="str">
            <v>H047</v>
          </cell>
          <cell r="F45" t="str">
            <v>Medidor faturado pela UFSC</v>
          </cell>
          <cell r="G45" t="str">
            <v>Setor 05</v>
          </cell>
          <cell r="H45" t="str">
            <v>Humanidades</v>
          </cell>
          <cell r="I45" t="str">
            <v>Setor 05</v>
          </cell>
          <cell r="J45" t="str">
            <v>SubSetor 05.03</v>
          </cell>
          <cell r="K45" t="str">
            <v>Florianópolis - Trindade</v>
          </cell>
          <cell r="L45" t="str">
            <v>Trindade</v>
          </cell>
          <cell r="M45" t="str">
            <v>NDI e MArquE</v>
          </cell>
          <cell r="N45">
            <v>44501</v>
          </cell>
          <cell r="O45" t="str">
            <v>Ativo</v>
          </cell>
          <cell r="P45" t="str">
            <v>Fatura centralizada</v>
          </cell>
          <cell r="Q45" t="str">
            <v>C11C009598</v>
          </cell>
          <cell r="R45" t="str">
            <v>Água e Esgoto</v>
          </cell>
          <cell r="S45" t="str">
            <v>Sim</v>
          </cell>
          <cell r="T45" t="str">
            <v>83.899.526/0001-82</v>
          </cell>
          <cell r="U45" t="str">
            <v>CASAN</v>
          </cell>
          <cell r="V45">
            <v>66</v>
          </cell>
          <cell r="W45">
            <v>45580</v>
          </cell>
        </row>
        <row r="46">
          <cell r="B46" t="str">
            <v>H048</v>
          </cell>
          <cell r="D46">
            <v>2296764</v>
          </cell>
          <cell r="E46" t="str">
            <v>H048</v>
          </cell>
          <cell r="F46" t="str">
            <v>Medidor faturado pela UFSC</v>
          </cell>
          <cell r="G46" t="str">
            <v>Setor 05</v>
          </cell>
          <cell r="H46" t="str">
            <v>Humanidades</v>
          </cell>
          <cell r="I46" t="str">
            <v>Setor 05</v>
          </cell>
          <cell r="J46" t="str">
            <v>SubSetor 05.04</v>
          </cell>
          <cell r="K46" t="str">
            <v>Florianópolis - Trindade</v>
          </cell>
          <cell r="L46" t="str">
            <v>Trindade</v>
          </cell>
          <cell r="M46" t="str">
            <v>Centro de Filosofia e Humanas 1</v>
          </cell>
          <cell r="N46">
            <v>44531</v>
          </cell>
          <cell r="O46" t="str">
            <v>Ativo</v>
          </cell>
          <cell r="P46" t="str">
            <v>Fatura centralizada</v>
          </cell>
          <cell r="Q46" t="str">
            <v>C11C001910</v>
          </cell>
          <cell r="R46" t="str">
            <v>Água e Esgoto</v>
          </cell>
          <cell r="S46" t="str">
            <v>Sim</v>
          </cell>
          <cell r="T46" t="str">
            <v>83.899.526/0001-82</v>
          </cell>
          <cell r="U46" t="str">
            <v>CASAN</v>
          </cell>
          <cell r="V46">
            <v>621</v>
          </cell>
          <cell r="W46">
            <v>45580</v>
          </cell>
        </row>
        <row r="47">
          <cell r="B47" t="str">
            <v>H049</v>
          </cell>
          <cell r="D47">
            <v>9197478</v>
          </cell>
          <cell r="E47" t="str">
            <v>H049</v>
          </cell>
          <cell r="F47" t="str">
            <v>Medidor faturado pela UFSC</v>
          </cell>
          <cell r="G47" t="str">
            <v>Setor 05</v>
          </cell>
          <cell r="H47" t="str">
            <v>Humanidades</v>
          </cell>
          <cell r="I47" t="str">
            <v>Setor 05</v>
          </cell>
          <cell r="J47" t="str">
            <v>SubSetor 05.05</v>
          </cell>
          <cell r="K47" t="str">
            <v>Florianópolis - Trindade</v>
          </cell>
          <cell r="L47" t="str">
            <v>Trindade</v>
          </cell>
          <cell r="M47" t="str">
            <v>Centro de Educação 1</v>
          </cell>
          <cell r="N47">
            <v>44562</v>
          </cell>
          <cell r="O47" t="str">
            <v>Ativo</v>
          </cell>
          <cell r="P47" t="str">
            <v>Fatura centralizada</v>
          </cell>
          <cell r="Q47" t="str">
            <v>B10C019220</v>
          </cell>
          <cell r="R47" t="str">
            <v>Água e Esgoto</v>
          </cell>
          <cell r="S47" t="str">
            <v>Sim</v>
          </cell>
          <cell r="T47" t="str">
            <v>83.899.526/0001-82</v>
          </cell>
          <cell r="U47" t="str">
            <v>CASAN</v>
          </cell>
          <cell r="V47">
            <v>89.5</v>
          </cell>
          <cell r="W47">
            <v>45580</v>
          </cell>
        </row>
        <row r="48">
          <cell r="B48" t="str">
            <v>H050</v>
          </cell>
          <cell r="D48">
            <v>2296748</v>
          </cell>
          <cell r="E48" t="str">
            <v>H050</v>
          </cell>
          <cell r="F48" t="str">
            <v>Medidor faturado pela UFSC</v>
          </cell>
          <cell r="G48" t="str">
            <v>Setor 05</v>
          </cell>
          <cell r="H48" t="str">
            <v>Humanidades</v>
          </cell>
          <cell r="I48" t="str">
            <v>Setor 05</v>
          </cell>
          <cell r="J48" t="str">
            <v>SubSetor 05.06</v>
          </cell>
          <cell r="K48" t="str">
            <v>Florianópolis - Trindade</v>
          </cell>
          <cell r="L48" t="str">
            <v>Trindade</v>
          </cell>
          <cell r="M48" t="str">
            <v>Centro de Educação 2</v>
          </cell>
          <cell r="N48">
            <v>44593</v>
          </cell>
          <cell r="O48" t="str">
            <v>Ativo</v>
          </cell>
          <cell r="P48" t="str">
            <v>Fatura centralizada</v>
          </cell>
          <cell r="Q48" t="str">
            <v>A13C020929</v>
          </cell>
          <cell r="R48" t="str">
            <v>Água e Esgoto</v>
          </cell>
          <cell r="S48" t="str">
            <v>Sim</v>
          </cell>
          <cell r="T48" t="str">
            <v>83.899.526/0001-82</v>
          </cell>
          <cell r="U48" t="str">
            <v>CASAN</v>
          </cell>
          <cell r="V48">
            <v>259</v>
          </cell>
          <cell r="W48">
            <v>45580</v>
          </cell>
        </row>
        <row r="49">
          <cell r="B49" t="str">
            <v>H051</v>
          </cell>
          <cell r="D49">
            <v>2296756</v>
          </cell>
          <cell r="E49" t="str">
            <v>H051</v>
          </cell>
          <cell r="F49" t="str">
            <v>Medidor faturado pela UFSC</v>
          </cell>
          <cell r="G49" t="str">
            <v>Setor 00</v>
          </cell>
          <cell r="H49" t="str">
            <v>Eixo Central</v>
          </cell>
          <cell r="I49" t="str">
            <v>Setor 00</v>
          </cell>
          <cell r="J49" t="str">
            <v>SubSetor 00.05</v>
          </cell>
          <cell r="K49" t="str">
            <v>Florianópolis - Trindade</v>
          </cell>
          <cell r="L49" t="str">
            <v>Trindade</v>
          </cell>
          <cell r="M49" t="str">
            <v>Centro de Convivência</v>
          </cell>
          <cell r="N49">
            <v>44621</v>
          </cell>
          <cell r="O49" t="str">
            <v>Ativo</v>
          </cell>
          <cell r="P49" t="str">
            <v>Fatura centralizada</v>
          </cell>
          <cell r="Q49" t="str">
            <v>A13C043944</v>
          </cell>
          <cell r="R49" t="str">
            <v>Água e Esgoto</v>
          </cell>
          <cell r="S49" t="str">
            <v>Sim</v>
          </cell>
          <cell r="T49" t="str">
            <v>83.899.526/0001-82</v>
          </cell>
          <cell r="U49" t="str">
            <v>CASAN</v>
          </cell>
          <cell r="V49">
            <v>0</v>
          </cell>
          <cell r="W49">
            <v>45580</v>
          </cell>
        </row>
        <row r="50">
          <cell r="B50" t="str">
            <v>H052</v>
          </cell>
          <cell r="D50">
            <v>2296730</v>
          </cell>
          <cell r="E50" t="str">
            <v>H052</v>
          </cell>
          <cell r="F50" t="str">
            <v>Medidor faturado pela UFSC</v>
          </cell>
          <cell r="G50" t="str">
            <v>Setor 00</v>
          </cell>
          <cell r="H50" t="str">
            <v>Eixo Central</v>
          </cell>
          <cell r="I50" t="str">
            <v>Setor 00</v>
          </cell>
          <cell r="J50" t="str">
            <v>SubSetor 00.06</v>
          </cell>
          <cell r="K50" t="str">
            <v>Florianópolis - Trindade</v>
          </cell>
          <cell r="L50" t="str">
            <v>Trindade</v>
          </cell>
          <cell r="M50" t="str">
            <v>Restaurante Universitário 1</v>
          </cell>
          <cell r="N50">
            <v>44652</v>
          </cell>
          <cell r="O50" t="str">
            <v>Desativado 03/2016</v>
          </cell>
          <cell r="P50" t="str">
            <v>Fatura Individual</v>
          </cell>
          <cell r="Q50" t="str">
            <v>A99S330478</v>
          </cell>
          <cell r="R50" t="str">
            <v>Água e Esgoto</v>
          </cell>
          <cell r="S50" t="str">
            <v>Sim</v>
          </cell>
          <cell r="T50" t="str">
            <v>83.899.526/0001-82</v>
          </cell>
          <cell r="U50" t="str">
            <v>CASAN</v>
          </cell>
          <cell r="V50">
            <v>0</v>
          </cell>
          <cell r="W50">
            <v>45580</v>
          </cell>
        </row>
        <row r="51">
          <cell r="B51" t="str">
            <v>H053</v>
          </cell>
          <cell r="D51">
            <v>2296713</v>
          </cell>
          <cell r="E51" t="str">
            <v>H053</v>
          </cell>
          <cell r="F51" t="str">
            <v>Medidor faturado pela UFSC</v>
          </cell>
          <cell r="G51" t="str">
            <v>Setor 00</v>
          </cell>
          <cell r="H51" t="str">
            <v>Eixo Central</v>
          </cell>
          <cell r="I51" t="str">
            <v>Setor 00</v>
          </cell>
          <cell r="J51" t="str">
            <v>SubSetor 00.07</v>
          </cell>
          <cell r="K51" t="str">
            <v>Florianópolis - Trindade</v>
          </cell>
          <cell r="L51" t="str">
            <v>Trindade</v>
          </cell>
          <cell r="M51" t="str">
            <v>Centro de Eventos, NUMA, Editora UFSC, EGC</v>
          </cell>
          <cell r="N51">
            <v>44682</v>
          </cell>
          <cell r="O51" t="str">
            <v>Ativo</v>
          </cell>
          <cell r="P51" t="str">
            <v>Fatura centralizada</v>
          </cell>
          <cell r="Q51" t="str">
            <v>C11C010440</v>
          </cell>
          <cell r="R51" t="str">
            <v>Água e Esgoto</v>
          </cell>
          <cell r="S51" t="str">
            <v>Sim</v>
          </cell>
          <cell r="T51" t="str">
            <v>83.899.526/0001-82</v>
          </cell>
          <cell r="U51" t="str">
            <v>CASAN</v>
          </cell>
          <cell r="V51">
            <v>331.83</v>
          </cell>
          <cell r="W51">
            <v>45580</v>
          </cell>
        </row>
        <row r="52">
          <cell r="B52" t="str">
            <v>H054</v>
          </cell>
          <cell r="D52">
            <v>6923020</v>
          </cell>
          <cell r="E52" t="str">
            <v>H054</v>
          </cell>
          <cell r="F52" t="str">
            <v>Medidor faturado pela UFSC</v>
          </cell>
          <cell r="G52" t="str">
            <v>Setor 03</v>
          </cell>
          <cell r="H52" t="str">
            <v>Tecnológico</v>
          </cell>
          <cell r="I52" t="str">
            <v>Setor 03</v>
          </cell>
          <cell r="J52" t="str">
            <v>SubSetor 03.07</v>
          </cell>
          <cell r="K52" t="str">
            <v>Florianópolis - Trindade</v>
          </cell>
          <cell r="L52" t="str">
            <v>Trindade</v>
          </cell>
          <cell r="M52" t="str">
            <v>Arquitetura e Urbanismo</v>
          </cell>
          <cell r="N52">
            <v>44713</v>
          </cell>
          <cell r="O52" t="str">
            <v>Ativo</v>
          </cell>
          <cell r="P52" t="str">
            <v>Fatura centralizada</v>
          </cell>
          <cell r="Q52" t="str">
            <v>B17C002561</v>
          </cell>
          <cell r="R52" t="str">
            <v>Água e Esgoto</v>
          </cell>
          <cell r="S52" t="str">
            <v>Sim</v>
          </cell>
          <cell r="T52" t="str">
            <v>83.899.526/0001-82</v>
          </cell>
          <cell r="U52" t="str">
            <v>CASAN</v>
          </cell>
          <cell r="V52">
            <v>276.67</v>
          </cell>
          <cell r="W52">
            <v>45580</v>
          </cell>
        </row>
        <row r="53">
          <cell r="B53" t="str">
            <v>H055</v>
          </cell>
          <cell r="D53">
            <v>2296705</v>
          </cell>
          <cell r="E53" t="str">
            <v>H055</v>
          </cell>
          <cell r="F53" t="str">
            <v>Medidor faturado pela UFSC</v>
          </cell>
          <cell r="G53" t="str">
            <v>Setor 04</v>
          </cell>
          <cell r="H53" t="str">
            <v>Desportivo</v>
          </cell>
          <cell r="I53" t="str">
            <v>Setor 04</v>
          </cell>
          <cell r="J53" t="str">
            <v>SubSetor 04.00</v>
          </cell>
          <cell r="K53" t="str">
            <v>Florianópolis - Trindade</v>
          </cell>
          <cell r="L53" t="str">
            <v>Trindade</v>
          </cell>
          <cell r="M53" t="str">
            <v>Centro de Desportos</v>
          </cell>
          <cell r="N53">
            <v>44743</v>
          </cell>
          <cell r="O53" t="str">
            <v>Ativo</v>
          </cell>
          <cell r="P53" t="str">
            <v>Fatura centralizada</v>
          </cell>
          <cell r="Q53" t="str">
            <v>G15AA00021</v>
          </cell>
          <cell r="R53" t="str">
            <v>Água e Esgoto</v>
          </cell>
          <cell r="S53" t="str">
            <v>Sim</v>
          </cell>
          <cell r="T53" t="str">
            <v>83.899.526/0001-82</v>
          </cell>
          <cell r="U53" t="str">
            <v>CASAN</v>
          </cell>
          <cell r="V53">
            <v>1475.33</v>
          </cell>
          <cell r="W53">
            <v>45580</v>
          </cell>
        </row>
        <row r="54">
          <cell r="B54" t="str">
            <v>H056</v>
          </cell>
          <cell r="D54">
            <v>2296721</v>
          </cell>
          <cell r="E54" t="str">
            <v>H056</v>
          </cell>
          <cell r="F54" t="str">
            <v>Medidor faturado pela UFSC</v>
          </cell>
          <cell r="G54" t="str">
            <v>Setor 00</v>
          </cell>
          <cell r="H54" t="str">
            <v>Eixo Central</v>
          </cell>
          <cell r="I54" t="str">
            <v>Setor 00</v>
          </cell>
          <cell r="J54" t="str">
            <v>SubSetor 00.06</v>
          </cell>
          <cell r="K54" t="str">
            <v>Florianópolis - Trindade</v>
          </cell>
          <cell r="L54" t="str">
            <v>Trindade</v>
          </cell>
          <cell r="M54" t="str">
            <v>Restaurante Universitário 2</v>
          </cell>
          <cell r="N54">
            <v>44774</v>
          </cell>
          <cell r="O54" t="str">
            <v>Ativo</v>
          </cell>
          <cell r="P54" t="str">
            <v>Fatura centralizada</v>
          </cell>
          <cell r="Q54" t="str">
            <v>E11C000742</v>
          </cell>
          <cell r="R54" t="str">
            <v>Água e Esgoto</v>
          </cell>
          <cell r="S54" t="str">
            <v>Sim</v>
          </cell>
          <cell r="T54" t="str">
            <v>83.899.526/0001-82</v>
          </cell>
          <cell r="U54" t="str">
            <v>CASAN</v>
          </cell>
          <cell r="V54">
            <v>2575.33</v>
          </cell>
          <cell r="W54">
            <v>45580</v>
          </cell>
        </row>
        <row r="55">
          <cell r="B55" t="str">
            <v>H057</v>
          </cell>
          <cell r="D55">
            <v>2297108</v>
          </cell>
          <cell r="E55" t="str">
            <v>H057</v>
          </cell>
          <cell r="F55" t="str">
            <v>Medidor faturado pela UFSC</v>
          </cell>
          <cell r="G55" t="str">
            <v>Setor 01</v>
          </cell>
          <cell r="H55" t="str">
            <v>Prefeitura</v>
          </cell>
          <cell r="I55" t="str">
            <v>Setor 01</v>
          </cell>
          <cell r="J55" t="str">
            <v>SubSetor 01.11</v>
          </cell>
          <cell r="K55" t="str">
            <v>Florianópolis - Trindade</v>
          </cell>
          <cell r="L55" t="str">
            <v>Trindade</v>
          </cell>
          <cell r="M55" t="str">
            <v>PU - Prefeitura Universitária - Oficina, Serralheria e Mecânica (PU11)</v>
          </cell>
          <cell r="N55">
            <v>44805</v>
          </cell>
          <cell r="O55" t="str">
            <v>Ativo</v>
          </cell>
          <cell r="P55" t="str">
            <v>Fatura centralizada</v>
          </cell>
          <cell r="Q55" t="str">
            <v>A95L322012</v>
          </cell>
          <cell r="R55" t="str">
            <v>Água e Esgoto</v>
          </cell>
          <cell r="S55" t="str">
            <v>Sim</v>
          </cell>
          <cell r="T55" t="str">
            <v>83.899.526/0001-82</v>
          </cell>
          <cell r="U55" t="str">
            <v>CASAN</v>
          </cell>
          <cell r="V55">
            <v>96.67</v>
          </cell>
          <cell r="W55">
            <v>45580</v>
          </cell>
        </row>
        <row r="56">
          <cell r="B56" t="str">
            <v>H058</v>
          </cell>
          <cell r="D56">
            <v>9611070</v>
          </cell>
          <cell r="E56" t="str">
            <v>H058</v>
          </cell>
          <cell r="F56" t="str">
            <v>Medidor faturado pela UFSC</v>
          </cell>
          <cell r="G56" t="str">
            <v>Setor 01</v>
          </cell>
          <cell r="H56" t="str">
            <v>Prefeitura</v>
          </cell>
          <cell r="I56" t="str">
            <v>Setor 01</v>
          </cell>
          <cell r="J56" t="str">
            <v>SubSetor 01.07</v>
          </cell>
          <cell r="K56" t="str">
            <v>Florianópolis - Trindade</v>
          </cell>
          <cell r="L56" t="str">
            <v>Trindade</v>
          </cell>
          <cell r="M56" t="str">
            <v>CCB - Blocos A, B, C e D - 2 - Córrego Grande</v>
          </cell>
          <cell r="N56">
            <v>44835</v>
          </cell>
          <cell r="O56" t="str">
            <v>Ativo</v>
          </cell>
          <cell r="P56" t="str">
            <v>Fatura centralizada</v>
          </cell>
          <cell r="Q56" t="str">
            <v>C11C005856</v>
          </cell>
          <cell r="R56" t="str">
            <v>Água e Esgoto</v>
          </cell>
          <cell r="S56" t="str">
            <v>Sim</v>
          </cell>
          <cell r="T56" t="str">
            <v>83.899.526/0001-82</v>
          </cell>
          <cell r="U56" t="str">
            <v>CASAN</v>
          </cell>
          <cell r="V56">
            <v>532.33000000000004</v>
          </cell>
          <cell r="W56">
            <v>45580</v>
          </cell>
        </row>
        <row r="57">
          <cell r="B57" t="str">
            <v>H059</v>
          </cell>
          <cell r="D57">
            <v>2296675</v>
          </cell>
          <cell r="E57" t="str">
            <v>H059</v>
          </cell>
          <cell r="F57" t="str">
            <v>Medidor faturado pela UFSC</v>
          </cell>
          <cell r="G57" t="str">
            <v>Setor 03</v>
          </cell>
          <cell r="H57" t="str">
            <v>Tecnológico</v>
          </cell>
          <cell r="I57" t="str">
            <v>Setor 03</v>
          </cell>
          <cell r="J57" t="str">
            <v>SubSetor 03.01</v>
          </cell>
          <cell r="K57" t="str">
            <v>Florianópolis - Trindade</v>
          </cell>
          <cell r="L57" t="str">
            <v>Trindade</v>
          </cell>
          <cell r="M57" t="str">
            <v>CTC - Setic e Almoxarifado (CTC 8 e 14)</v>
          </cell>
          <cell r="N57">
            <v>44866</v>
          </cell>
          <cell r="O57" t="str">
            <v>Ativo</v>
          </cell>
          <cell r="P57" t="str">
            <v>Fatura centralizada</v>
          </cell>
          <cell r="Q57" t="str">
            <v>A13C020930</v>
          </cell>
          <cell r="R57" t="str">
            <v>Água e Esgoto</v>
          </cell>
          <cell r="S57" t="str">
            <v>Sim</v>
          </cell>
          <cell r="T57" t="str">
            <v>83.899.526/0001-82</v>
          </cell>
          <cell r="U57" t="str">
            <v>CASAN</v>
          </cell>
          <cell r="V57">
            <v>9.5</v>
          </cell>
          <cell r="W57">
            <v>45580</v>
          </cell>
        </row>
        <row r="58">
          <cell r="B58" t="str">
            <v>H060</v>
          </cell>
          <cell r="D58">
            <v>5329663</v>
          </cell>
          <cell r="E58" t="str">
            <v>H060</v>
          </cell>
          <cell r="F58" t="str">
            <v>Medidor faturado pela UFSC</v>
          </cell>
          <cell r="G58" t="str">
            <v>Setor 00</v>
          </cell>
          <cell r="H58" t="str">
            <v>Eixo Central</v>
          </cell>
          <cell r="I58" t="str">
            <v>Setor 00</v>
          </cell>
          <cell r="J58" t="str">
            <v>SubSetor 00.10</v>
          </cell>
          <cell r="K58" t="str">
            <v>Florianópolis - Trindade</v>
          </cell>
          <cell r="L58" t="str">
            <v>Trindade</v>
          </cell>
          <cell r="M58" t="str">
            <v>Reitoria II</v>
          </cell>
          <cell r="N58">
            <v>44896</v>
          </cell>
          <cell r="O58" t="str">
            <v>Ativo</v>
          </cell>
          <cell r="P58" t="str">
            <v>Fatura centralizada</v>
          </cell>
          <cell r="Q58" t="str">
            <v>A13C021299</v>
          </cell>
          <cell r="R58" t="str">
            <v>Água e Esgoto</v>
          </cell>
          <cell r="S58" t="str">
            <v>Sim</v>
          </cell>
          <cell r="T58" t="str">
            <v>83.899.526/0001-82</v>
          </cell>
          <cell r="U58" t="str">
            <v>CASAN</v>
          </cell>
          <cell r="V58">
            <v>240.17</v>
          </cell>
          <cell r="W58">
            <v>45580</v>
          </cell>
        </row>
        <row r="59">
          <cell r="B59" t="str">
            <v>H061</v>
          </cell>
          <cell r="D59">
            <v>2296870</v>
          </cell>
          <cell r="E59" t="str">
            <v>H061</v>
          </cell>
          <cell r="F59" t="str">
            <v>Medidor faturado pela UFSC</v>
          </cell>
          <cell r="G59" t="str">
            <v>Setor 09</v>
          </cell>
          <cell r="H59" t="str">
            <v>Renovação</v>
          </cell>
          <cell r="I59" t="str">
            <v>Setor 09</v>
          </cell>
          <cell r="J59" t="str">
            <v>SubSetor 09.02</v>
          </cell>
          <cell r="K59" t="str">
            <v>Florianópolis - Trindade</v>
          </cell>
          <cell r="L59" t="str">
            <v>Trindade</v>
          </cell>
          <cell r="M59" t="str">
            <v>CCB Anatômico</v>
          </cell>
          <cell r="N59">
            <v>44927</v>
          </cell>
          <cell r="O59" t="str">
            <v>Ativo</v>
          </cell>
          <cell r="P59" t="str">
            <v>Fatura centralizada</v>
          </cell>
          <cell r="Q59" t="str">
            <v>B10C013871</v>
          </cell>
          <cell r="R59" t="str">
            <v>Água e Esgoto</v>
          </cell>
          <cell r="S59" t="str">
            <v>Sim</v>
          </cell>
          <cell r="T59" t="str">
            <v>83.899.526/0001-82</v>
          </cell>
          <cell r="U59" t="str">
            <v>CASAN</v>
          </cell>
          <cell r="V59">
            <v>23.33</v>
          </cell>
          <cell r="W59">
            <v>45580</v>
          </cell>
        </row>
        <row r="60">
          <cell r="B60" t="str">
            <v>H062</v>
          </cell>
          <cell r="D60">
            <v>15023672</v>
          </cell>
          <cell r="E60" t="str">
            <v>H062</v>
          </cell>
          <cell r="F60" t="str">
            <v>Medidor faturado pela UFSC</v>
          </cell>
          <cell r="G60" t="str">
            <v>Setor 09</v>
          </cell>
          <cell r="H60" t="str">
            <v>Renovação</v>
          </cell>
          <cell r="I60" t="str">
            <v>Setor 09</v>
          </cell>
          <cell r="J60" t="str">
            <v>SubSetor 09.05</v>
          </cell>
          <cell r="K60" t="str">
            <v>Florianópolis - Trindade</v>
          </cell>
          <cell r="L60" t="str">
            <v>Trindade</v>
          </cell>
          <cell r="M60" t="str">
            <v>CFM  Bloco EFI</v>
          </cell>
          <cell r="N60">
            <v>44958</v>
          </cell>
          <cell r="O60" t="str">
            <v>Ativo</v>
          </cell>
          <cell r="P60" t="str">
            <v>Fatura centralizada</v>
          </cell>
          <cell r="Q60" t="str">
            <v>C11C010415</v>
          </cell>
          <cell r="R60" t="str">
            <v>Água e Esgoto</v>
          </cell>
          <cell r="S60" t="str">
            <v>Sim</v>
          </cell>
          <cell r="T60" t="str">
            <v>83.899.526/0001-82</v>
          </cell>
          <cell r="U60" t="str">
            <v>CASAN</v>
          </cell>
          <cell r="V60">
            <v>506.83</v>
          </cell>
          <cell r="W60">
            <v>45580</v>
          </cell>
        </row>
        <row r="61">
          <cell r="B61" t="str">
            <v>H063</v>
          </cell>
          <cell r="D61">
            <v>8526290</v>
          </cell>
          <cell r="E61" t="str">
            <v>H063</v>
          </cell>
          <cell r="F61" t="str">
            <v>Medidor não faturado pela UFSC</v>
          </cell>
          <cell r="G61" t="str">
            <v>Setor 06</v>
          </cell>
          <cell r="H61" t="str">
            <v>Econômico-Jurídico</v>
          </cell>
          <cell r="I61" t="str">
            <v>Setor 06</v>
          </cell>
          <cell r="J61" t="str">
            <v>SubSetor 06.05</v>
          </cell>
          <cell r="K61" t="str">
            <v>Florianópolis - Trindade</v>
          </cell>
          <cell r="L61" t="str">
            <v>Trindade</v>
          </cell>
          <cell r="M61" t="str">
            <v>FEPESE</v>
          </cell>
          <cell r="N61">
            <v>44986</v>
          </cell>
          <cell r="O61" t="str">
            <v>Ativo</v>
          </cell>
          <cell r="P61" t="str">
            <v>Fatura Individual</v>
          </cell>
          <cell r="Q61" t="str">
            <v/>
          </cell>
          <cell r="R61" t="str">
            <v>Água e Esgoto</v>
          </cell>
          <cell r="S61" t="str">
            <v>Sim</v>
          </cell>
          <cell r="T61" t="str">
            <v>Sem informação</v>
          </cell>
          <cell r="U61" t="str">
            <v>CASAN</v>
          </cell>
          <cell r="V61">
            <v>0</v>
          </cell>
          <cell r="W61">
            <v>45580</v>
          </cell>
        </row>
        <row r="62">
          <cell r="B62" t="str">
            <v>H064</v>
          </cell>
          <cell r="D62">
            <v>0</v>
          </cell>
          <cell r="E62" t="str">
            <v>H064</v>
          </cell>
          <cell r="F62" t="str">
            <v>Medidor não faturado pela UFSC</v>
          </cell>
          <cell r="G62" t="str">
            <v>Setor 03</v>
          </cell>
          <cell r="H62" t="str">
            <v>Tecnológico</v>
          </cell>
          <cell r="I62" t="str">
            <v>Setor 03</v>
          </cell>
          <cell r="J62" t="str">
            <v>SubSetor 03.08</v>
          </cell>
          <cell r="K62" t="str">
            <v>Florianópolis - Trindade</v>
          </cell>
          <cell r="L62" t="str">
            <v>Trindade</v>
          </cell>
          <cell r="M62" t="str">
            <v>Fundação CERTI</v>
          </cell>
          <cell r="N62">
            <v>45017</v>
          </cell>
          <cell r="O62" t="str">
            <v>Ativo</v>
          </cell>
          <cell r="P62" t="str">
            <v>Fatura Individual</v>
          </cell>
          <cell r="Q62" t="str">
            <v/>
          </cell>
          <cell r="R62" t="str">
            <v>Água e Esgoto</v>
          </cell>
          <cell r="S62" t="str">
            <v>Sim</v>
          </cell>
          <cell r="T62" t="str">
            <v>Sem informação</v>
          </cell>
          <cell r="U62" t="str">
            <v>CASAN</v>
          </cell>
          <cell r="V62">
            <v>0</v>
          </cell>
          <cell r="W62">
            <v>45580</v>
          </cell>
        </row>
        <row r="63">
          <cell r="B63" t="str">
            <v>H065</v>
          </cell>
          <cell r="D63">
            <v>12813443</v>
          </cell>
          <cell r="E63" t="str">
            <v>H065</v>
          </cell>
          <cell r="F63" t="str">
            <v>Medidor não faturado pela UFSC</v>
          </cell>
          <cell r="G63" t="str">
            <v>Setor 02</v>
          </cell>
          <cell r="H63" t="str">
            <v>Saúde</v>
          </cell>
          <cell r="I63" t="str">
            <v>Setor 02</v>
          </cell>
          <cell r="J63" t="str">
            <v>SubSetor 02.03</v>
          </cell>
          <cell r="K63" t="str">
            <v>Florianópolis - Trindade</v>
          </cell>
          <cell r="L63" t="str">
            <v>Trindade</v>
          </cell>
          <cell r="M63" t="str">
            <v>CAIXA</v>
          </cell>
          <cell r="N63">
            <v>45047</v>
          </cell>
          <cell r="O63" t="str">
            <v>Ativo</v>
          </cell>
          <cell r="P63" t="str">
            <v>Fatura Individual</v>
          </cell>
          <cell r="Q63" t="str">
            <v/>
          </cell>
          <cell r="R63" t="str">
            <v>Água e Esgoto</v>
          </cell>
          <cell r="S63" t="str">
            <v>Sim</v>
          </cell>
          <cell r="T63" t="str">
            <v>Sem informação</v>
          </cell>
          <cell r="U63" t="str">
            <v>CASAN</v>
          </cell>
          <cell r="V63">
            <v>0</v>
          </cell>
          <cell r="W63">
            <v>45580</v>
          </cell>
        </row>
        <row r="64">
          <cell r="B64" t="str">
            <v>H066</v>
          </cell>
          <cell r="D64">
            <v>17091764</v>
          </cell>
          <cell r="E64" t="str">
            <v>H066</v>
          </cell>
          <cell r="F64" t="str">
            <v>Medidor faturado pela UFSC</v>
          </cell>
          <cell r="G64" t="str">
            <v>Setor 01</v>
          </cell>
          <cell r="H64" t="str">
            <v>Prefeitura</v>
          </cell>
          <cell r="I64" t="str">
            <v>Setor 01</v>
          </cell>
          <cell r="J64" t="str">
            <v>SubSetor01.15</v>
          </cell>
          <cell r="K64" t="str">
            <v>Florianópolis - Trindade</v>
          </cell>
          <cell r="L64" t="str">
            <v>Trindade</v>
          </cell>
          <cell r="M64" t="str">
            <v>CCB - Blocos E, F e G e Biotério (BIC 12)</v>
          </cell>
          <cell r="N64">
            <v>45078</v>
          </cell>
          <cell r="O64" t="str">
            <v>Ativo</v>
          </cell>
          <cell r="P64" t="str">
            <v>Fatura centralizada</v>
          </cell>
          <cell r="Q64" t="str">
            <v>F11C000153</v>
          </cell>
          <cell r="R64" t="str">
            <v>Água e Esgoto</v>
          </cell>
          <cell r="S64" t="str">
            <v>Sim</v>
          </cell>
          <cell r="T64" t="str">
            <v>83.899.526/0001-82</v>
          </cell>
          <cell r="U64" t="str">
            <v>CASAN</v>
          </cell>
          <cell r="V64">
            <v>344.67</v>
          </cell>
          <cell r="W64">
            <v>45580</v>
          </cell>
        </row>
        <row r="65">
          <cell r="B65" t="str">
            <v>H072</v>
          </cell>
          <cell r="D65">
            <v>2297167</v>
          </cell>
          <cell r="E65" t="str">
            <v>H072</v>
          </cell>
          <cell r="F65" t="str">
            <v>Medidor faturado pela UFSC</v>
          </cell>
          <cell r="G65" t="str">
            <v>Florianópolis - Outros</v>
          </cell>
          <cell r="H65" t="str">
            <v>CCA - Itacorubi</v>
          </cell>
          <cell r="I65" t="str">
            <v>Setor 11</v>
          </cell>
          <cell r="J65" t="str">
            <v>SubSetor 11.01</v>
          </cell>
          <cell r="K65" t="str">
            <v>Florianópolis - Outros</v>
          </cell>
          <cell r="L65" t="str">
            <v>CCA - Itacorubi</v>
          </cell>
          <cell r="M65" t="str">
            <v>CCA 1</v>
          </cell>
          <cell r="N65">
            <v>45108</v>
          </cell>
          <cell r="O65" t="str">
            <v>Ativo</v>
          </cell>
          <cell r="P65" t="str">
            <v>Fatura centralizada</v>
          </cell>
          <cell r="Q65" t="str">
            <v>B10C017343</v>
          </cell>
          <cell r="R65" t="str">
            <v>Água</v>
          </cell>
          <cell r="S65" t="str">
            <v>Não</v>
          </cell>
          <cell r="T65" t="str">
            <v>83.899.526/0001-82</v>
          </cell>
          <cell r="U65" t="str">
            <v>CASAN</v>
          </cell>
          <cell r="V65">
            <v>717.67</v>
          </cell>
          <cell r="W65">
            <v>45580</v>
          </cell>
        </row>
        <row r="66">
          <cell r="B66" t="str">
            <v>H073</v>
          </cell>
          <cell r="D66">
            <v>2297175</v>
          </cell>
          <cell r="E66" t="str">
            <v>H073</v>
          </cell>
          <cell r="F66" t="str">
            <v>Medidor faturado pela UFSC</v>
          </cell>
          <cell r="G66" t="str">
            <v>Florianópolis - Outros</v>
          </cell>
          <cell r="H66" t="str">
            <v>CCA - Itacorubi</v>
          </cell>
          <cell r="I66" t="str">
            <v>Setor 11</v>
          </cell>
          <cell r="J66" t="str">
            <v>SubSetor 11.02</v>
          </cell>
          <cell r="K66" t="str">
            <v>Florianópolis - Outros</v>
          </cell>
          <cell r="L66" t="str">
            <v>CCA - Itacorubi</v>
          </cell>
          <cell r="M66" t="str">
            <v>CCA  Estação Experimental de Aquicultura</v>
          </cell>
          <cell r="N66">
            <v>45139</v>
          </cell>
          <cell r="O66" t="str">
            <v>Ativo</v>
          </cell>
          <cell r="P66" t="str">
            <v>Fatura centralizada</v>
          </cell>
          <cell r="Q66" t="str">
            <v>A05S578217</v>
          </cell>
          <cell r="R66" t="str">
            <v>Água</v>
          </cell>
          <cell r="S66" t="str">
            <v>Não</v>
          </cell>
          <cell r="T66" t="str">
            <v>83.899.526/0001-82</v>
          </cell>
          <cell r="U66" t="str">
            <v>CASAN</v>
          </cell>
          <cell r="V66">
            <v>102.33</v>
          </cell>
          <cell r="W66">
            <v>45580</v>
          </cell>
        </row>
        <row r="67">
          <cell r="B67" t="str">
            <v>H074</v>
          </cell>
          <cell r="D67">
            <v>2297183</v>
          </cell>
          <cell r="E67" t="str">
            <v>H074</v>
          </cell>
          <cell r="F67" t="str">
            <v>Medidor faturado pela UFSC</v>
          </cell>
          <cell r="G67" t="str">
            <v>Florianópolis - Outros</v>
          </cell>
          <cell r="H67" t="str">
            <v>CCA - Itacorubi</v>
          </cell>
          <cell r="I67" t="str">
            <v>Setor 11</v>
          </cell>
          <cell r="J67" t="str">
            <v>SubSetor 11.01</v>
          </cell>
          <cell r="K67" t="str">
            <v>Florianópolis - Outros</v>
          </cell>
          <cell r="L67" t="str">
            <v>CCA - Itacorubi</v>
          </cell>
          <cell r="M67" t="str">
            <v>CCA 2</v>
          </cell>
          <cell r="N67">
            <v>45170</v>
          </cell>
          <cell r="O67" t="str">
            <v>Ativo</v>
          </cell>
          <cell r="P67" t="str">
            <v>Fatura centralizada</v>
          </cell>
          <cell r="Q67" t="str">
            <v>C11C010252</v>
          </cell>
          <cell r="R67" t="str">
            <v>Água</v>
          </cell>
          <cell r="S67" t="str">
            <v>Não</v>
          </cell>
          <cell r="T67" t="str">
            <v>83.899.526/0001-82</v>
          </cell>
          <cell r="U67" t="str">
            <v>CASAN</v>
          </cell>
          <cell r="V67">
            <v>750</v>
          </cell>
          <cell r="W67">
            <v>45580</v>
          </cell>
        </row>
        <row r="68">
          <cell r="B68" t="str">
            <v>H076</v>
          </cell>
          <cell r="D68">
            <v>2297361</v>
          </cell>
          <cell r="E68" t="str">
            <v>H076</v>
          </cell>
          <cell r="F68" t="str">
            <v>Medidor faturado pela UFSC</v>
          </cell>
          <cell r="G68" t="str">
            <v>Florianópolis - Outros</v>
          </cell>
          <cell r="H68" t="str">
            <v xml:space="preserve">CCA - Cidade das Abelhas </v>
          </cell>
          <cell r="I68" t="str">
            <v>Setor 16</v>
          </cell>
          <cell r="J68" t="str">
            <v>SubSetor 16.00</v>
          </cell>
          <cell r="K68" t="str">
            <v>Florianópolis - Outros</v>
          </cell>
          <cell r="L68" t="str">
            <v xml:space="preserve">CCA - Cidade das Abelhas </v>
          </cell>
          <cell r="M68" t="str">
            <v>Cidade das Abelhas  Rod. Virgílio Várzea, 2600</v>
          </cell>
          <cell r="N68">
            <v>45200</v>
          </cell>
          <cell r="O68" t="str">
            <v>Ativo</v>
          </cell>
          <cell r="P68" t="str">
            <v>Fatura centralizada</v>
          </cell>
          <cell r="Q68" t="str">
            <v>A10C001421</v>
          </cell>
          <cell r="R68" t="str">
            <v>Água</v>
          </cell>
          <cell r="S68" t="str">
            <v>Não</v>
          </cell>
          <cell r="T68" t="str">
            <v>83.899.526/0001-82</v>
          </cell>
          <cell r="U68" t="str">
            <v>CASAN</v>
          </cell>
          <cell r="V68">
            <v>30.33</v>
          </cell>
          <cell r="W68">
            <v>45580</v>
          </cell>
        </row>
        <row r="69">
          <cell r="B69" t="str">
            <v>H081</v>
          </cell>
          <cell r="D69">
            <v>2295652</v>
          </cell>
          <cell r="E69" t="str">
            <v>H081</v>
          </cell>
          <cell r="F69" t="str">
            <v>Medidor faturado pela UFSC</v>
          </cell>
          <cell r="G69" t="str">
            <v>Florianópolis - Outros</v>
          </cell>
          <cell r="H69" t="str">
            <v>SEAD - TV UFSC</v>
          </cell>
          <cell r="I69" t="str">
            <v>Setor 13</v>
          </cell>
          <cell r="J69" t="str">
            <v>SubSetor 13.01</v>
          </cell>
          <cell r="K69" t="str">
            <v>Florianópolis - Outros</v>
          </cell>
          <cell r="L69" t="str">
            <v>SEAD - TV UFSC</v>
          </cell>
          <cell r="M69" t="str">
            <v>Rua Presidente Coutinho</v>
          </cell>
          <cell r="N69">
            <v>45231</v>
          </cell>
          <cell r="O69" t="str">
            <v>Ativo</v>
          </cell>
          <cell r="P69" t="str">
            <v>Fatura centralizada</v>
          </cell>
          <cell r="Q69" t="str">
            <v>B17C002628</v>
          </cell>
          <cell r="R69" t="str">
            <v>Água e Esgoto</v>
          </cell>
          <cell r="S69" t="str">
            <v>Sim</v>
          </cell>
          <cell r="T69" t="str">
            <v>83.899.526/0001-82</v>
          </cell>
          <cell r="U69" t="str">
            <v>CASAN</v>
          </cell>
          <cell r="V69">
            <v>59.83</v>
          </cell>
          <cell r="W69">
            <v>45580</v>
          </cell>
        </row>
        <row r="70">
          <cell r="B70" t="str">
            <v>H082</v>
          </cell>
          <cell r="D70">
            <v>5716594</v>
          </cell>
          <cell r="E70" t="str">
            <v>H082</v>
          </cell>
          <cell r="F70" t="str">
            <v>Medidor faturado pela UFSC</v>
          </cell>
          <cell r="G70" t="str">
            <v>Florianópolis - Outros</v>
          </cell>
          <cell r="H70" t="str">
            <v>CCA - Tapera</v>
          </cell>
          <cell r="I70" t="str">
            <v>Setor 18</v>
          </cell>
          <cell r="J70" t="str">
            <v>SubSetor 18.00</v>
          </cell>
          <cell r="K70" t="str">
            <v>Florianópolis - Outros</v>
          </cell>
          <cell r="L70" t="str">
            <v>CCA - Tapera</v>
          </cell>
          <cell r="M70" t="str">
            <v>CCA Tapera - Fazenda Experimental da Ressacada</v>
          </cell>
          <cell r="N70">
            <v>45261</v>
          </cell>
          <cell r="O70" t="str">
            <v>Ativo</v>
          </cell>
          <cell r="P70" t="str">
            <v>Fatura centralizada</v>
          </cell>
          <cell r="Q70" t="str">
            <v>C11C010040</v>
          </cell>
          <cell r="R70" t="str">
            <v>Água</v>
          </cell>
          <cell r="S70" t="str">
            <v>Não</v>
          </cell>
          <cell r="T70" t="str">
            <v>83.899.526/0001-82</v>
          </cell>
          <cell r="U70" t="str">
            <v>CASAN</v>
          </cell>
          <cell r="V70">
            <v>460.83</v>
          </cell>
          <cell r="W70">
            <v>45580</v>
          </cell>
        </row>
        <row r="71">
          <cell r="B71" t="str">
            <v>H083</v>
          </cell>
          <cell r="D71">
            <v>6997937</v>
          </cell>
          <cell r="E71" t="str">
            <v>H083</v>
          </cell>
          <cell r="F71" t="str">
            <v>Medidor faturado pela UFSC</v>
          </cell>
          <cell r="G71" t="str">
            <v>Florianópolis - Outros</v>
          </cell>
          <cell r="H71" t="str">
            <v>Casa da Arte</v>
          </cell>
          <cell r="I71" t="str">
            <v>Setor 13</v>
          </cell>
          <cell r="J71" t="str">
            <v>SubSetor 13.03</v>
          </cell>
          <cell r="K71" t="str">
            <v>Florianópolis - Outros</v>
          </cell>
          <cell r="L71" t="str">
            <v>Casa da Arte</v>
          </cell>
          <cell r="M71" t="str">
            <v>Casa da Arte</v>
          </cell>
          <cell r="N71">
            <v>45292</v>
          </cell>
          <cell r="O71" t="str">
            <v>Ativo</v>
          </cell>
          <cell r="P71" t="str">
            <v>Fatura centralizada</v>
          </cell>
          <cell r="Q71" t="str">
            <v>A16S368708</v>
          </cell>
          <cell r="R71" t="str">
            <v>Água e Esgoto</v>
          </cell>
          <cell r="S71" t="str">
            <v>Sim</v>
          </cell>
          <cell r="T71" t="str">
            <v>83.899.526/0001-82</v>
          </cell>
          <cell r="U71" t="str">
            <v>CASAN</v>
          </cell>
          <cell r="V71">
            <v>4.5</v>
          </cell>
          <cell r="W71">
            <v>45580</v>
          </cell>
        </row>
        <row r="72">
          <cell r="B72" t="str">
            <v>H084</v>
          </cell>
          <cell r="D72">
            <v>9197419</v>
          </cell>
          <cell r="E72" t="str">
            <v>H084</v>
          </cell>
          <cell r="F72" t="str">
            <v>Medidor faturado pela UFSC</v>
          </cell>
          <cell r="G72" t="str">
            <v>Florianópolis - Outros</v>
          </cell>
          <cell r="H72" t="str">
            <v>CCA - Barra da Lagoa - EMEB-AQI</v>
          </cell>
          <cell r="I72" t="str">
            <v>Setor 12</v>
          </cell>
          <cell r="J72" t="str">
            <v>SubSetor 12.00</v>
          </cell>
          <cell r="K72" t="str">
            <v>Florianópolis - Outros</v>
          </cell>
          <cell r="L72" t="str">
            <v>CCA - Barra da Lagoa - EMEB-AQI</v>
          </cell>
          <cell r="M72" t="str">
            <v>LMM Área de produção</v>
          </cell>
          <cell r="N72">
            <v>45323</v>
          </cell>
          <cell r="O72" t="str">
            <v>Ativo</v>
          </cell>
          <cell r="P72" t="str">
            <v>Fatura centralizada</v>
          </cell>
          <cell r="Q72" t="str">
            <v>B11C024230</v>
          </cell>
          <cell r="R72" t="str">
            <v>Água e Esgoto</v>
          </cell>
          <cell r="S72" t="str">
            <v>Sim</v>
          </cell>
          <cell r="T72" t="str">
            <v>83.899.526/0001-82</v>
          </cell>
          <cell r="U72" t="str">
            <v>CASAN</v>
          </cell>
          <cell r="V72">
            <v>330.67</v>
          </cell>
          <cell r="W72">
            <v>45580</v>
          </cell>
        </row>
        <row r="73">
          <cell r="B73" t="str">
            <v>H085</v>
          </cell>
          <cell r="D73">
            <v>12791172</v>
          </cell>
          <cell r="E73" t="str">
            <v>H085</v>
          </cell>
          <cell r="F73" t="str">
            <v>Medidor faturado pela UFSC</v>
          </cell>
          <cell r="G73" t="str">
            <v>Florianópolis - Outros</v>
          </cell>
          <cell r="H73" t="str">
            <v>SECARTE - Praia do Forte</v>
          </cell>
          <cell r="I73" t="str">
            <v>Setor 17</v>
          </cell>
          <cell r="J73" t="str">
            <v>SubSetor 17.00</v>
          </cell>
          <cell r="K73" t="str">
            <v>Florianópolis - Outros</v>
          </cell>
          <cell r="L73" t="str">
            <v>SECARTE - Praia do Forte</v>
          </cell>
          <cell r="M73" t="str">
            <v>Fortaleza de São José da Ponta Grossa</v>
          </cell>
          <cell r="N73">
            <v>45352</v>
          </cell>
          <cell r="O73" t="str">
            <v>Ativo</v>
          </cell>
          <cell r="P73" t="str">
            <v>Fatura centralizada</v>
          </cell>
          <cell r="Q73" t="str">
            <v>Y11C048501</v>
          </cell>
          <cell r="R73" t="str">
            <v>Água</v>
          </cell>
          <cell r="S73" t="str">
            <v>Não</v>
          </cell>
          <cell r="T73" t="str">
            <v>83.899.526/0001-82</v>
          </cell>
          <cell r="U73" t="str">
            <v>CASAN</v>
          </cell>
          <cell r="V73">
            <v>25.33</v>
          </cell>
          <cell r="W73">
            <v>45580</v>
          </cell>
        </row>
        <row r="74">
          <cell r="B74" t="str">
            <v>H086</v>
          </cell>
          <cell r="D74">
            <v>12799408</v>
          </cell>
          <cell r="E74" t="str">
            <v>H086</v>
          </cell>
          <cell r="F74" t="str">
            <v>Medidor faturado pela UFSC</v>
          </cell>
          <cell r="G74" t="str">
            <v>Florianópolis - Outros</v>
          </cell>
          <cell r="H74" t="str">
            <v>UFSC  Jurerê</v>
          </cell>
          <cell r="I74" t="str">
            <v>Setor 14</v>
          </cell>
          <cell r="J74" t="str">
            <v>SubSetor 14.00</v>
          </cell>
          <cell r="K74" t="str">
            <v>Florianópolis - Outros</v>
          </cell>
          <cell r="L74" t="str">
            <v>UFSC  Jurerê</v>
          </cell>
          <cell r="M74" t="str">
            <v>UFSC  Jurerê</v>
          </cell>
          <cell r="N74">
            <v>45383</v>
          </cell>
          <cell r="O74" t="str">
            <v>Ativo</v>
          </cell>
          <cell r="P74" t="str">
            <v>Fatura centralizada</v>
          </cell>
          <cell r="Q74" t="str">
            <v>Y11C056745</v>
          </cell>
          <cell r="R74" t="str">
            <v>Água</v>
          </cell>
          <cell r="S74" t="str">
            <v>Não</v>
          </cell>
          <cell r="T74" t="str">
            <v>83.899.526/0001-82</v>
          </cell>
          <cell r="U74" t="str">
            <v>CASAN</v>
          </cell>
          <cell r="V74">
            <v>1.17</v>
          </cell>
          <cell r="W74">
            <v>45580</v>
          </cell>
        </row>
        <row r="75">
          <cell r="B75" t="str">
            <v>H087</v>
          </cell>
          <cell r="D75">
            <v>13018540</v>
          </cell>
          <cell r="E75" t="str">
            <v>H087</v>
          </cell>
          <cell r="F75" t="str">
            <v>Medidor faturado pela UFSC</v>
          </cell>
          <cell r="G75" t="str">
            <v>Florianópolis - Outros</v>
          </cell>
          <cell r="H75" t="str">
            <v>UFSC  Sambaqui</v>
          </cell>
          <cell r="I75" t="str">
            <v>Setor 15</v>
          </cell>
          <cell r="J75" t="str">
            <v>SubSetor 15.00</v>
          </cell>
          <cell r="K75" t="str">
            <v>Florianópolis - Outros</v>
          </cell>
          <cell r="L75" t="str">
            <v>UFSC  Sambaqui</v>
          </cell>
          <cell r="M75" t="str">
            <v>UFSC  Sambaqui</v>
          </cell>
          <cell r="N75">
            <v>45413</v>
          </cell>
          <cell r="O75" t="str">
            <v>Ativo</v>
          </cell>
          <cell r="P75" t="str">
            <v>Fatura centralizada</v>
          </cell>
          <cell r="Q75" t="str">
            <v>A06S080329</v>
          </cell>
          <cell r="R75" t="str">
            <v>Água</v>
          </cell>
          <cell r="S75" t="str">
            <v>Não</v>
          </cell>
          <cell r="T75" t="str">
            <v>83.899.526/0001-82</v>
          </cell>
          <cell r="U75" t="str">
            <v>CASAN</v>
          </cell>
          <cell r="V75">
            <v>53.17</v>
          </cell>
          <cell r="W75">
            <v>45580</v>
          </cell>
        </row>
        <row r="76">
          <cell r="B76" t="str">
            <v>H088</v>
          </cell>
          <cell r="D76">
            <v>2294605</v>
          </cell>
          <cell r="E76" t="str">
            <v>H088</v>
          </cell>
          <cell r="F76" t="str">
            <v>Medidor faturado pela UFSC</v>
          </cell>
          <cell r="G76" t="str">
            <v>Florianópolis - Outros</v>
          </cell>
          <cell r="H76" t="str">
            <v>Casa Vida e Saúde</v>
          </cell>
          <cell r="I76" t="str">
            <v>Setor 13</v>
          </cell>
          <cell r="J76" t="str">
            <v>SubSetor 13.02</v>
          </cell>
          <cell r="K76" t="str">
            <v>Florianópolis - Outros</v>
          </cell>
          <cell r="L76" t="str">
            <v>Casa Vida e Saúde</v>
          </cell>
          <cell r="M76" t="str">
            <v>Casa Vida e Saúde</v>
          </cell>
          <cell r="N76">
            <v>45444</v>
          </cell>
          <cell r="O76" t="str">
            <v>Ativo</v>
          </cell>
          <cell r="P76" t="str">
            <v>Fatura centralizada</v>
          </cell>
          <cell r="Q76" t="str">
            <v>Y11C073654</v>
          </cell>
          <cell r="R76" t="str">
            <v>Água e Esgoto</v>
          </cell>
          <cell r="S76" t="str">
            <v>Sim</v>
          </cell>
          <cell r="T76" t="str">
            <v>83.899.526/0001-82</v>
          </cell>
          <cell r="U76" t="str">
            <v>CASAN</v>
          </cell>
          <cell r="V76">
            <v>2.17</v>
          </cell>
          <cell r="W76">
            <v>45580</v>
          </cell>
        </row>
        <row r="77">
          <cell r="B77" t="str">
            <v>H089</v>
          </cell>
          <cell r="D77">
            <v>2347660</v>
          </cell>
          <cell r="E77" t="str">
            <v>H089</v>
          </cell>
          <cell r="F77" t="str">
            <v>Medidor faturado pela UFSC</v>
          </cell>
          <cell r="G77" t="str">
            <v>Florianópolis - Outros</v>
          </cell>
          <cell r="H77" t="str">
            <v>CCA - Barra da Lagoa - EMEB-AQI</v>
          </cell>
          <cell r="I77" t="str">
            <v>Setor 12</v>
          </cell>
          <cell r="J77" t="str">
            <v>SubSetor 12.00</v>
          </cell>
          <cell r="K77" t="str">
            <v>Florianópolis - Outros</v>
          </cell>
          <cell r="L77" t="str">
            <v>CCA - Barra da Lagoa - EMEB-AQI</v>
          </cell>
          <cell r="M77" t="str">
            <v>LAPOM, LAPMAR, LCM, LCA</v>
          </cell>
          <cell r="N77">
            <v>45474</v>
          </cell>
          <cell r="O77" t="str">
            <v>Ativo</v>
          </cell>
          <cell r="P77" t="str">
            <v>Fatura centralizada</v>
          </cell>
          <cell r="Q77" t="str">
            <v>B17C007633</v>
          </cell>
          <cell r="R77" t="str">
            <v>Água e Esgoto</v>
          </cell>
          <cell r="S77" t="str">
            <v>Sim</v>
          </cell>
          <cell r="T77" t="str">
            <v>83.899.526/0001-82</v>
          </cell>
          <cell r="U77" t="str">
            <v>CASAN</v>
          </cell>
          <cell r="V77">
            <v>311.67</v>
          </cell>
          <cell r="W77">
            <v>45580</v>
          </cell>
        </row>
        <row r="78">
          <cell r="B78" t="str">
            <v>H090</v>
          </cell>
          <cell r="D78">
            <v>2347679</v>
          </cell>
          <cell r="E78" t="str">
            <v>H090</v>
          </cell>
          <cell r="F78" t="str">
            <v>Medidor faturado pela UFSC</v>
          </cell>
          <cell r="G78" t="str">
            <v>Florianópolis - Outros</v>
          </cell>
          <cell r="H78" t="str">
            <v>CCA - Barra da Lagoa - EMEB-AQI</v>
          </cell>
          <cell r="I78" t="str">
            <v>Setor 12</v>
          </cell>
          <cell r="J78" t="str">
            <v>SubSetor 12.00</v>
          </cell>
          <cell r="K78" t="str">
            <v>Florianópolis - Outros</v>
          </cell>
          <cell r="L78" t="str">
            <v>CCA - Barra da Lagoa - EMEB-AQI</v>
          </cell>
          <cell r="M78" t="str">
            <v>LMM - Guarita, convivência, oficina e escritórios</v>
          </cell>
          <cell r="N78">
            <v>45505</v>
          </cell>
          <cell r="O78" t="str">
            <v>Ativo</v>
          </cell>
          <cell r="P78" t="str">
            <v>Fatura centralizada</v>
          </cell>
          <cell r="Q78" t="str">
            <v>A15C030480</v>
          </cell>
          <cell r="R78" t="str">
            <v>Água e Esgoto</v>
          </cell>
          <cell r="S78" t="str">
            <v>Sim</v>
          </cell>
          <cell r="T78" t="str">
            <v>83.899.526/0001-82</v>
          </cell>
          <cell r="U78" t="str">
            <v>CASAN</v>
          </cell>
          <cell r="V78">
            <v>37.67</v>
          </cell>
          <cell r="W78">
            <v>45580</v>
          </cell>
        </row>
        <row r="79">
          <cell r="B79" t="str">
            <v>H100</v>
          </cell>
          <cell r="D79">
            <v>2134608</v>
          </cell>
          <cell r="E79" t="str">
            <v>H100</v>
          </cell>
          <cell r="F79" t="str">
            <v>Medidor faturado pela UFSC</v>
          </cell>
          <cell r="G79" t="str">
            <v>Joinville</v>
          </cell>
          <cell r="H79" t="str">
            <v>Joinville</v>
          </cell>
          <cell r="I79" t="str">
            <v>Setor 23</v>
          </cell>
          <cell r="J79" t="str">
            <v>SubSetor 23.01</v>
          </cell>
          <cell r="K79" t="str">
            <v>Joinville</v>
          </cell>
          <cell r="L79" t="str">
            <v>Joinville</v>
          </cell>
          <cell r="M79" t="str">
            <v>ÁGUAS DE JOINVILLE  R. Pres. Prud. De Moraes  Joinville</v>
          </cell>
          <cell r="N79">
            <v>45536</v>
          </cell>
          <cell r="O79" t="str">
            <v>Desativado 03/2018</v>
          </cell>
          <cell r="P79" t="str">
            <v>Fatura Individual</v>
          </cell>
          <cell r="Q79" t="str">
            <v/>
          </cell>
          <cell r="R79" t="str">
            <v>Água e Esgoto</v>
          </cell>
          <cell r="S79" t="str">
            <v>Sim</v>
          </cell>
          <cell r="T79" t="str">
            <v>83.899.526/0001-82</v>
          </cell>
          <cell r="U79" t="str">
            <v>ÁGUAS DE JOINVILLE</v>
          </cell>
          <cell r="V79">
            <v>0</v>
          </cell>
          <cell r="W79">
            <v>45580</v>
          </cell>
        </row>
        <row r="80">
          <cell r="B80" t="str">
            <v>H101</v>
          </cell>
          <cell r="D80">
            <v>2141582</v>
          </cell>
          <cell r="E80" t="str">
            <v>H101</v>
          </cell>
          <cell r="F80" t="str">
            <v>Medidor faturado pela UFSC</v>
          </cell>
          <cell r="G80" t="str">
            <v>Joinville</v>
          </cell>
          <cell r="H80" t="str">
            <v>Joinville</v>
          </cell>
          <cell r="I80" t="str">
            <v>Setor 23</v>
          </cell>
          <cell r="J80" t="str">
            <v>SubSetor 23.02</v>
          </cell>
          <cell r="K80" t="str">
            <v>Joinville</v>
          </cell>
          <cell r="L80" t="str">
            <v>Joinville</v>
          </cell>
          <cell r="M80" t="str">
            <v>ÁGUAS DE JOINVILLE  R. João Vogelsanger, 108  Joinville</v>
          </cell>
          <cell r="N80">
            <v>45566</v>
          </cell>
          <cell r="O80" t="str">
            <v>Desativado 03/2018</v>
          </cell>
          <cell r="P80" t="str">
            <v>Fatura Individual</v>
          </cell>
          <cell r="Q80" t="str">
            <v/>
          </cell>
          <cell r="R80" t="str">
            <v>Água e Esgoto</v>
          </cell>
          <cell r="S80" t="str">
            <v>Sim</v>
          </cell>
          <cell r="T80" t="str">
            <v>83.899.526/0001-82</v>
          </cell>
          <cell r="U80" t="str">
            <v>ÁGUAS DE JOINVILLE</v>
          </cell>
          <cell r="V80">
            <v>0</v>
          </cell>
          <cell r="W80">
            <v>45580</v>
          </cell>
        </row>
        <row r="81">
          <cell r="B81" t="str">
            <v>H102</v>
          </cell>
          <cell r="D81">
            <v>2278022</v>
          </cell>
          <cell r="E81" t="str">
            <v>H102</v>
          </cell>
          <cell r="F81" t="str">
            <v>Medidor faturado pela UFSC</v>
          </cell>
          <cell r="G81" t="str">
            <v>Joinville</v>
          </cell>
          <cell r="H81" t="str">
            <v>Joinville</v>
          </cell>
          <cell r="I81" t="str">
            <v>Setor 23</v>
          </cell>
          <cell r="J81" t="str">
            <v>SubSetor 23.03</v>
          </cell>
          <cell r="K81" t="str">
            <v>Joinville</v>
          </cell>
          <cell r="L81" t="str">
            <v>Joinville</v>
          </cell>
          <cell r="M81" t="str">
            <v>ÁGUAS DE JOINVILLE  R. João Colin (1)  Joinville</v>
          </cell>
          <cell r="N81">
            <v>45597</v>
          </cell>
          <cell r="O81" t="str">
            <v>Desativado 03/2018</v>
          </cell>
          <cell r="P81" t="str">
            <v>Fatura Individual</v>
          </cell>
          <cell r="Q81" t="str">
            <v/>
          </cell>
          <cell r="R81" t="str">
            <v>Água e Esgoto</v>
          </cell>
          <cell r="S81" t="str">
            <v>Sim</v>
          </cell>
          <cell r="T81" t="str">
            <v>83.899.526/0001-82</v>
          </cell>
          <cell r="U81" t="str">
            <v>ÁGUAS DE JOINVILLE</v>
          </cell>
          <cell r="V81">
            <v>0</v>
          </cell>
          <cell r="W81">
            <v>45580</v>
          </cell>
        </row>
        <row r="82">
          <cell r="B82" t="str">
            <v>H103</v>
          </cell>
          <cell r="D82">
            <v>7039336</v>
          </cell>
          <cell r="E82" t="str">
            <v>H103</v>
          </cell>
          <cell r="F82" t="str">
            <v>Medidor faturado pela UFSC</v>
          </cell>
          <cell r="G82" t="str">
            <v>Joinville</v>
          </cell>
          <cell r="H82" t="str">
            <v>Joinville</v>
          </cell>
          <cell r="I82" t="str">
            <v>Setor 23</v>
          </cell>
          <cell r="J82" t="str">
            <v>SubSetor 23.02</v>
          </cell>
          <cell r="K82" t="str">
            <v>Joinville</v>
          </cell>
          <cell r="L82" t="str">
            <v>Joinville</v>
          </cell>
          <cell r="M82" t="str">
            <v>ÁGUAS DE JOINVILLE  R. João Vogelsanger, 181 - Joinville</v>
          </cell>
          <cell r="N82">
            <v>45627</v>
          </cell>
          <cell r="O82" t="str">
            <v>Desativado 03/2016</v>
          </cell>
          <cell r="P82" t="str">
            <v>Fatura Individual</v>
          </cell>
          <cell r="Q82" t="str">
            <v>A12G079417</v>
          </cell>
          <cell r="R82" t="str">
            <v>Água e Esgoto</v>
          </cell>
          <cell r="S82" t="str">
            <v>Sim</v>
          </cell>
          <cell r="T82" t="str">
            <v>83.899.526/0001-82</v>
          </cell>
          <cell r="U82" t="str">
            <v>ÁGUAS DE JOINVILLE</v>
          </cell>
          <cell r="V82">
            <v>0</v>
          </cell>
          <cell r="W82">
            <v>45580</v>
          </cell>
        </row>
        <row r="83">
          <cell r="B83" t="str">
            <v>H104</v>
          </cell>
          <cell r="D83">
            <v>7876009</v>
          </cell>
          <cell r="E83" t="str">
            <v>H104</v>
          </cell>
          <cell r="F83" t="str">
            <v>Medidor faturado pela UFSC</v>
          </cell>
          <cell r="G83" t="str">
            <v>Joinville</v>
          </cell>
          <cell r="H83" t="str">
            <v>Joinville</v>
          </cell>
          <cell r="I83" t="str">
            <v>Setor 23</v>
          </cell>
          <cell r="J83" t="str">
            <v>SubSetor 23.04</v>
          </cell>
          <cell r="K83" t="str">
            <v>Joinville</v>
          </cell>
          <cell r="L83" t="str">
            <v>Joinville</v>
          </cell>
          <cell r="M83" t="str">
            <v>ÁGUAS DE JOINVILLE  R. João Vogelsanger, 200  Joinville</v>
          </cell>
          <cell r="N83">
            <v>45658</v>
          </cell>
          <cell r="O83" t="str">
            <v>Desativado 03/2018</v>
          </cell>
          <cell r="P83" t="str">
            <v>Fatura Individual</v>
          </cell>
          <cell r="Q83" t="str">
            <v/>
          </cell>
          <cell r="R83" t="str">
            <v>Água e Esgoto</v>
          </cell>
          <cell r="S83" t="str">
            <v>Sim</v>
          </cell>
          <cell r="T83" t="str">
            <v>83.899.526/0001-82</v>
          </cell>
          <cell r="U83" t="str">
            <v>ÁGUAS DE JOINVILLE</v>
          </cell>
          <cell r="V83">
            <v>0</v>
          </cell>
          <cell r="W83">
            <v>45580</v>
          </cell>
        </row>
        <row r="84">
          <cell r="B84" t="str">
            <v>H105</v>
          </cell>
          <cell r="D84">
            <v>8686432</v>
          </cell>
          <cell r="E84" t="str">
            <v>H105</v>
          </cell>
          <cell r="F84" t="str">
            <v>Medidor faturado pela UFSC</v>
          </cell>
          <cell r="G84" t="str">
            <v>Joinville</v>
          </cell>
          <cell r="H84" t="str">
            <v>Joinville</v>
          </cell>
          <cell r="I84" t="str">
            <v>Setor 23</v>
          </cell>
          <cell r="J84" t="str">
            <v>SubSetor 23.05</v>
          </cell>
          <cell r="K84" t="str">
            <v>Joinville</v>
          </cell>
          <cell r="L84" t="str">
            <v>Joinville</v>
          </cell>
          <cell r="M84" t="str">
            <v>ÁGUAS DE JOINVILLE  R. João Colin (2)  Joinville</v>
          </cell>
          <cell r="N84">
            <v>45689</v>
          </cell>
          <cell r="O84" t="str">
            <v>Desativado 03/2018</v>
          </cell>
          <cell r="P84" t="str">
            <v>Fatura Individual</v>
          </cell>
          <cell r="Q84" t="str">
            <v/>
          </cell>
          <cell r="R84" t="str">
            <v>Água e Esgoto</v>
          </cell>
          <cell r="S84" t="str">
            <v>Sim</v>
          </cell>
          <cell r="T84" t="str">
            <v>83.899.526/0001-82</v>
          </cell>
          <cell r="U84" t="str">
            <v>ÁGUAS DE JOINVILLE</v>
          </cell>
          <cell r="V84">
            <v>0</v>
          </cell>
          <cell r="W84">
            <v>45580</v>
          </cell>
        </row>
        <row r="85">
          <cell r="B85" t="str">
            <v>H106</v>
          </cell>
          <cell r="D85">
            <v>14948508</v>
          </cell>
          <cell r="E85" t="str">
            <v>H106</v>
          </cell>
          <cell r="F85" t="str">
            <v>Medidor faturado pela UFSC</v>
          </cell>
          <cell r="G85" t="str">
            <v>Araquari</v>
          </cell>
          <cell r="H85" t="str">
            <v>CCA - Araquari - Barra do Sul</v>
          </cell>
          <cell r="I85" t="str">
            <v>Setor 21</v>
          </cell>
          <cell r="J85" t="str">
            <v>SubSetor 21.00</v>
          </cell>
          <cell r="K85" t="str">
            <v>Araquari</v>
          </cell>
          <cell r="L85" t="str">
            <v>CCA - Araquari - Barra do Sul</v>
          </cell>
          <cell r="M85" t="str">
            <v>Fazenda UFSC/Yakult - Lab. de Camarões Marinhos</v>
          </cell>
          <cell r="N85">
            <v>45717</v>
          </cell>
          <cell r="O85" t="str">
            <v>Ativo</v>
          </cell>
          <cell r="P85" t="str">
            <v>Fatura centralizada</v>
          </cell>
          <cell r="Q85" t="str">
            <v>B11C061116</v>
          </cell>
          <cell r="R85" t="str">
            <v>Água</v>
          </cell>
          <cell r="S85" t="str">
            <v>Não</v>
          </cell>
          <cell r="T85" t="str">
            <v>83.899.526/0001-82</v>
          </cell>
          <cell r="U85" t="str">
            <v>CASAN</v>
          </cell>
          <cell r="V85">
            <v>17</v>
          </cell>
          <cell r="W85">
            <v>45580</v>
          </cell>
        </row>
        <row r="86">
          <cell r="B86" t="str">
            <v>H107</v>
          </cell>
          <cell r="D86">
            <v>2131650</v>
          </cell>
          <cell r="E86" t="str">
            <v>H107</v>
          </cell>
          <cell r="F86" t="str">
            <v>Medidor faturado pela UFSC</v>
          </cell>
          <cell r="G86" t="str">
            <v>Joinville</v>
          </cell>
          <cell r="H86" t="str">
            <v>Joinville</v>
          </cell>
          <cell r="I86" t="str">
            <v>Setor 23</v>
          </cell>
          <cell r="J86" t="str">
            <v>SubSetor 23.06</v>
          </cell>
          <cell r="K86" t="str">
            <v>Joinville</v>
          </cell>
          <cell r="L86" t="str">
            <v>Joinville - João Colin</v>
          </cell>
          <cell r="M86" t="str">
            <v>ÁGUAS DE JOINVILLE  R. João Colin, 2728  Joinville</v>
          </cell>
          <cell r="N86">
            <v>45748</v>
          </cell>
          <cell r="O86" t="str">
            <v>Desativado 03/2018</v>
          </cell>
          <cell r="P86" t="str">
            <v>Fatura Individual</v>
          </cell>
          <cell r="Q86" t="str">
            <v/>
          </cell>
          <cell r="R86" t="str">
            <v>Água e Esgoto</v>
          </cell>
          <cell r="S86" t="str">
            <v>Sim</v>
          </cell>
          <cell r="T86" t="str">
            <v>83.899.526/0001-82</v>
          </cell>
          <cell r="U86" t="str">
            <v>ÁGUAS DE JOINVILLE</v>
          </cell>
          <cell r="V86">
            <v>0</v>
          </cell>
          <cell r="W86">
            <v>45580</v>
          </cell>
        </row>
        <row r="87">
          <cell r="B87" t="str">
            <v>H108</v>
          </cell>
          <cell r="D87">
            <v>0</v>
          </cell>
          <cell r="E87" t="str">
            <v>H108</v>
          </cell>
          <cell r="F87" t="str">
            <v>Medidor faturado pela UFSC</v>
          </cell>
          <cell r="G87" t="str">
            <v>Joinville - Perini B. P.</v>
          </cell>
          <cell r="H87" t="str">
            <v>Joinville - Perini B. P.</v>
          </cell>
          <cell r="I87" t="str">
            <v>Setor 23</v>
          </cell>
          <cell r="J87" t="str">
            <v>SubSetor 23.00</v>
          </cell>
          <cell r="K87" t="str">
            <v>Joinville</v>
          </cell>
          <cell r="L87" t="str">
            <v>Joinville - Perini B. P.</v>
          </cell>
          <cell r="M87" t="str">
            <v>Bloco U - RU LAV</v>
          </cell>
          <cell r="N87">
            <v>45778</v>
          </cell>
          <cell r="O87" t="str">
            <v>Ativo</v>
          </cell>
          <cell r="P87" t="str">
            <v>Condomínio Perini</v>
          </cell>
          <cell r="Q87" t="str">
            <v>A15B040774</v>
          </cell>
          <cell r="R87" t="str">
            <v>Água e Esgoto</v>
          </cell>
          <cell r="S87" t="str">
            <v>Sim</v>
          </cell>
          <cell r="T87" t="str">
            <v>SPA Interessado: Condomínio Perini Business Park</v>
          </cell>
          <cell r="U87" t="str">
            <v>Condomínio Perini</v>
          </cell>
          <cell r="V87">
            <v>58.65</v>
          </cell>
          <cell r="W87">
            <v>45580</v>
          </cell>
        </row>
        <row r="88">
          <cell r="B88" t="str">
            <v>H109</v>
          </cell>
          <cell r="D88">
            <v>0</v>
          </cell>
          <cell r="E88" t="str">
            <v>H109</v>
          </cell>
          <cell r="F88" t="str">
            <v>Medidor faturado pela UFSC</v>
          </cell>
          <cell r="G88" t="str">
            <v>Joinville - Perini B. P.</v>
          </cell>
          <cell r="H88" t="str">
            <v>Joinville - Perini B. P.</v>
          </cell>
          <cell r="I88" t="str">
            <v>Setor 23</v>
          </cell>
          <cell r="J88" t="str">
            <v>SubSetor 23.00</v>
          </cell>
          <cell r="K88" t="str">
            <v>Joinville</v>
          </cell>
          <cell r="L88" t="str">
            <v>Joinville - Perini B. P.</v>
          </cell>
          <cell r="M88" t="str">
            <v>Bloco O - O1</v>
          </cell>
          <cell r="N88">
            <v>45809</v>
          </cell>
          <cell r="O88" t="str">
            <v>Ativo</v>
          </cell>
          <cell r="P88" t="str">
            <v>Condomínio Perini</v>
          </cell>
          <cell r="Q88" t="str">
            <v>F17B900021</v>
          </cell>
          <cell r="R88" t="str">
            <v>Água e Esgoto</v>
          </cell>
          <cell r="S88" t="str">
            <v>Sim</v>
          </cell>
          <cell r="T88" t="str">
            <v>SPA Interessado: Condomínio Perini Business Park</v>
          </cell>
          <cell r="U88" t="str">
            <v>Condomínio Perini</v>
          </cell>
          <cell r="V88">
            <v>77.13</v>
          </cell>
          <cell r="W88">
            <v>45580</v>
          </cell>
        </row>
        <row r="89">
          <cell r="B89" t="str">
            <v>H110</v>
          </cell>
          <cell r="D89">
            <v>0</v>
          </cell>
          <cell r="E89" t="str">
            <v>H110</v>
          </cell>
          <cell r="F89" t="str">
            <v>Medidor faturado pela UFSC</v>
          </cell>
          <cell r="G89" t="str">
            <v>Joinville - Perini B. P.</v>
          </cell>
          <cell r="H89" t="str">
            <v>Joinville - Perini B. P.</v>
          </cell>
          <cell r="I89" t="str">
            <v>Setor 23</v>
          </cell>
          <cell r="J89" t="str">
            <v>SubSetor 23.00</v>
          </cell>
          <cell r="K89" t="str">
            <v>Joinville</v>
          </cell>
          <cell r="L89" t="str">
            <v>Joinville - Perini B. P.</v>
          </cell>
          <cell r="M89" t="str">
            <v>Bloco U - RU</v>
          </cell>
          <cell r="N89">
            <v>45839</v>
          </cell>
          <cell r="O89" t="str">
            <v>Ativo</v>
          </cell>
          <cell r="P89" t="str">
            <v>Condomínio Perini</v>
          </cell>
          <cell r="Q89" t="str">
            <v>F17B900028</v>
          </cell>
          <cell r="R89" t="str">
            <v>Água e Esgoto</v>
          </cell>
          <cell r="S89" t="str">
            <v>Sim</v>
          </cell>
          <cell r="T89" t="str">
            <v>SPA Interessado: Condomínio Perini Business Park</v>
          </cell>
          <cell r="U89" t="str">
            <v>Condomínio Perini</v>
          </cell>
          <cell r="V89">
            <v>112.01</v>
          </cell>
          <cell r="W89">
            <v>45580</v>
          </cell>
        </row>
        <row r="90">
          <cell r="B90" t="str">
            <v>H111</v>
          </cell>
          <cell r="D90">
            <v>0</v>
          </cell>
          <cell r="E90" t="str">
            <v>H111</v>
          </cell>
          <cell r="F90" t="str">
            <v>Medidor faturado pela UFSC</v>
          </cell>
          <cell r="G90" t="str">
            <v>Joinville - Perini B. P.</v>
          </cell>
          <cell r="H90" t="str">
            <v>Joinville - Perini B. P.</v>
          </cell>
          <cell r="I90" t="str">
            <v>Setor 23</v>
          </cell>
          <cell r="J90" t="str">
            <v>SubSetor 23.00</v>
          </cell>
          <cell r="K90" t="str">
            <v>Joinville</v>
          </cell>
          <cell r="L90" t="str">
            <v>Joinville - Perini B. P.</v>
          </cell>
          <cell r="M90" t="str">
            <v>Bloco U - U</v>
          </cell>
          <cell r="N90">
            <v>45870</v>
          </cell>
          <cell r="O90" t="str">
            <v>Ativo</v>
          </cell>
          <cell r="P90" t="str">
            <v>Condomínio Perini</v>
          </cell>
          <cell r="Q90" t="str">
            <v>C16UB020205</v>
          </cell>
          <cell r="R90" t="str">
            <v>Água e Esgoto</v>
          </cell>
          <cell r="S90" t="str">
            <v>Sim</v>
          </cell>
          <cell r="T90" t="str">
            <v>SPA Interessado: Condomínio Perini Business Park</v>
          </cell>
          <cell r="U90" t="str">
            <v>Condomínio Perini</v>
          </cell>
          <cell r="V90">
            <v>160.75</v>
          </cell>
          <cell r="W90">
            <v>45580</v>
          </cell>
        </row>
        <row r="91">
          <cell r="B91" t="str">
            <v>H112</v>
          </cell>
          <cell r="D91">
            <v>0</v>
          </cell>
          <cell r="E91" t="str">
            <v>H112</v>
          </cell>
          <cell r="F91" t="str">
            <v>Medidor faturado pela UFSC</v>
          </cell>
          <cell r="G91" t="str">
            <v>Joinville - Perini B. P.</v>
          </cell>
          <cell r="H91" t="str">
            <v>Joinville - Perini B. P.</v>
          </cell>
          <cell r="I91" t="str">
            <v>Setor 24</v>
          </cell>
          <cell r="J91" t="str">
            <v>SubSetor 23.01</v>
          </cell>
          <cell r="K91" t="str">
            <v>Joinville</v>
          </cell>
          <cell r="L91" t="str">
            <v>Joinville - Perini B. P.</v>
          </cell>
          <cell r="M91" t="str">
            <v>Tunel de Vento - LAB 01</v>
          </cell>
          <cell r="N91">
            <v>45901</v>
          </cell>
          <cell r="O91" t="str">
            <v>Ativo</v>
          </cell>
          <cell r="P91" t="str">
            <v>Condomínio Perini</v>
          </cell>
          <cell r="Q91" t="str">
            <v/>
          </cell>
          <cell r="R91" t="str">
            <v>Água e Esgoto</v>
          </cell>
          <cell r="S91" t="str">
            <v>Sim</v>
          </cell>
          <cell r="T91" t="str">
            <v>SPA Interessado: Condomínio Perini Business Park</v>
          </cell>
          <cell r="U91" t="str">
            <v>Condomínio Perini</v>
          </cell>
          <cell r="V91">
            <v>2.7</v>
          </cell>
          <cell r="W91">
            <v>45580</v>
          </cell>
        </row>
        <row r="92">
          <cell r="B92" t="str">
            <v>H113</v>
          </cell>
          <cell r="D92">
            <v>0</v>
          </cell>
          <cell r="E92" t="str">
            <v>H113</v>
          </cell>
          <cell r="F92" t="str">
            <v>Medidor faturado pela UFSC</v>
          </cell>
          <cell r="G92" t="str">
            <v>Joinville - Perini B. P.</v>
          </cell>
          <cell r="H92" t="str">
            <v>Joinville - Perini B. P.</v>
          </cell>
          <cell r="I92" t="str">
            <v>Setor 24</v>
          </cell>
          <cell r="J92" t="str">
            <v>SubSetor 23.01</v>
          </cell>
          <cell r="K92" t="str">
            <v>Joinville</v>
          </cell>
          <cell r="L92" t="str">
            <v>Joinville - Perini B. P.</v>
          </cell>
          <cell r="M92" t="str">
            <v>Bloco U - U LAB</v>
          </cell>
          <cell r="N92">
            <v>45931</v>
          </cell>
          <cell r="O92" t="str">
            <v>Ativo</v>
          </cell>
          <cell r="P92" t="str">
            <v>Condomínio Perini</v>
          </cell>
          <cell r="Q92" t="str">
            <v/>
          </cell>
          <cell r="R92" t="str">
            <v>Água e Esgoto</v>
          </cell>
          <cell r="S92" t="str">
            <v>Sim</v>
          </cell>
          <cell r="T92" t="str">
            <v>SPA Interessado: Condomínio Perini Business Park</v>
          </cell>
          <cell r="U92" t="str">
            <v>Condomínio Perini</v>
          </cell>
          <cell r="V92">
            <v>0</v>
          </cell>
          <cell r="W92">
            <v>45580</v>
          </cell>
        </row>
        <row r="93">
          <cell r="B93" t="str">
            <v>H130</v>
          </cell>
          <cell r="D93">
            <v>0</v>
          </cell>
          <cell r="E93" t="str">
            <v>H130</v>
          </cell>
          <cell r="F93" t="str">
            <v>Medidor faturado pela UFSC</v>
          </cell>
          <cell r="G93" t="str">
            <v>Florianópolis - Outros</v>
          </cell>
          <cell r="H93" t="str">
            <v>Sapiens Park</v>
          </cell>
          <cell r="I93" t="str">
            <v>Setor 24</v>
          </cell>
          <cell r="J93" t="str">
            <v>SubSetor 24.01</v>
          </cell>
          <cell r="K93" t="str">
            <v>Florianópolis - Outros</v>
          </cell>
          <cell r="L93" t="str">
            <v>Sapiens Park</v>
          </cell>
          <cell r="M93" t="str">
            <v>Sapiens Park - INPETRO</v>
          </cell>
          <cell r="N93">
            <v>45962</v>
          </cell>
          <cell r="O93" t="str">
            <v>Ativo</v>
          </cell>
          <cell r="P93" t="str">
            <v>Condomínio Sapiens Park</v>
          </cell>
          <cell r="Q93" t="str">
            <v/>
          </cell>
          <cell r="R93" t="str">
            <v>Água e Esgoto</v>
          </cell>
          <cell r="S93" t="str">
            <v>Sim</v>
          </cell>
          <cell r="T93" t="str">
            <v>SPA Assunto: Sapiens Park</v>
          </cell>
          <cell r="U93" t="str">
            <v>Condomínio Sapiens Park</v>
          </cell>
          <cell r="V93">
            <v>0</v>
          </cell>
          <cell r="W93">
            <v>45580</v>
          </cell>
        </row>
        <row r="94">
          <cell r="B94" t="str">
            <v>H131</v>
          </cell>
          <cell r="D94">
            <v>0</v>
          </cell>
          <cell r="E94" t="str">
            <v>H131</v>
          </cell>
          <cell r="F94" t="str">
            <v>Medidor faturado pela UFSC</v>
          </cell>
          <cell r="G94" t="str">
            <v>Florianópolis - Outros</v>
          </cell>
          <cell r="H94" t="str">
            <v>Sapiens Park</v>
          </cell>
          <cell r="I94" t="str">
            <v>Setor 24</v>
          </cell>
          <cell r="J94" t="str">
            <v>SubSetor 24.02</v>
          </cell>
          <cell r="K94" t="str">
            <v>Florianópolis - Outros</v>
          </cell>
          <cell r="L94" t="str">
            <v>Sapiens Park</v>
          </cell>
          <cell r="M94" t="str">
            <v>Sapiens Park - Fotovoltaica</v>
          </cell>
          <cell r="N94">
            <v>45992</v>
          </cell>
          <cell r="O94" t="str">
            <v>Ativo</v>
          </cell>
          <cell r="P94" t="str">
            <v>Condomínio Sapiens Park</v>
          </cell>
          <cell r="Q94" t="str">
            <v/>
          </cell>
          <cell r="R94" t="str">
            <v>Água e Esgoto</v>
          </cell>
          <cell r="S94" t="str">
            <v>Sim</v>
          </cell>
          <cell r="T94" t="str">
            <v>SPA Assunto: Sapiens Park</v>
          </cell>
          <cell r="U94" t="str">
            <v>Condomínio Sapiens Park</v>
          </cell>
          <cell r="V94">
            <v>0</v>
          </cell>
          <cell r="W94">
            <v>45580</v>
          </cell>
        </row>
        <row r="95">
          <cell r="B95" t="str">
            <v>H200</v>
          </cell>
          <cell r="D95">
            <v>15431797</v>
          </cell>
          <cell r="E95" t="str">
            <v>H200</v>
          </cell>
          <cell r="F95" t="str">
            <v>Medidor faturado pela UFSC</v>
          </cell>
          <cell r="G95" t="str">
            <v>Curitibanos</v>
          </cell>
          <cell r="H95" t="str">
            <v>Centro</v>
          </cell>
          <cell r="I95" t="str">
            <v>Setor 19</v>
          </cell>
          <cell r="J95" t="str">
            <v>SubSetor 19.01</v>
          </cell>
          <cell r="K95" t="str">
            <v>Curitibanos</v>
          </cell>
          <cell r="L95" t="str">
            <v>Centro</v>
          </cell>
          <cell r="M95" t="str">
            <v>Curitibanos CEDUP</v>
          </cell>
          <cell r="N95">
            <v>46023</v>
          </cell>
          <cell r="O95" t="str">
            <v>Ativo</v>
          </cell>
          <cell r="P95" t="str">
            <v>Fatura Individual</v>
          </cell>
          <cell r="Q95" t="str">
            <v>B17C003784</v>
          </cell>
          <cell r="R95" t="str">
            <v>Água</v>
          </cell>
          <cell r="S95" t="str">
            <v>Não</v>
          </cell>
          <cell r="T95" t="str">
            <v>83.899.526/0001-82</v>
          </cell>
          <cell r="U95" t="str">
            <v>CASAN</v>
          </cell>
          <cell r="V95">
            <v>103.5</v>
          </cell>
          <cell r="W95">
            <v>45580</v>
          </cell>
        </row>
        <row r="96">
          <cell r="B96" t="str">
            <v>H201</v>
          </cell>
          <cell r="D96">
            <v>0</v>
          </cell>
          <cell r="E96" t="str">
            <v>H201</v>
          </cell>
          <cell r="F96" t="str">
            <v>Medidor não instalado</v>
          </cell>
          <cell r="G96" t="str">
            <v>Curitibanos</v>
          </cell>
          <cell r="H96" t="str">
            <v>Área Sede</v>
          </cell>
          <cell r="I96" t="str">
            <v>Setor 19</v>
          </cell>
          <cell r="J96" t="str">
            <v>SubSetor 19.02</v>
          </cell>
          <cell r="K96" t="str">
            <v>Curitibanos</v>
          </cell>
          <cell r="L96" t="str">
            <v>Área Sede</v>
          </cell>
          <cell r="M96" t="str">
            <v>Curitibanos SEDE - Água Subterrânea</v>
          </cell>
          <cell r="N96">
            <v>46054</v>
          </cell>
          <cell r="O96" t="str">
            <v>Interno</v>
          </cell>
          <cell r="P96" t="str">
            <v>Não faturado</v>
          </cell>
          <cell r="Q96" t="str">
            <v/>
          </cell>
          <cell r="R96" t="str">
            <v>Sem cobrança</v>
          </cell>
          <cell r="S96" t="str">
            <v>Não</v>
          </cell>
          <cell r="T96" t="str">
            <v>83.899.526/0001-82</v>
          </cell>
          <cell r="U96" t="str">
            <v>Interno</v>
          </cell>
          <cell r="V96">
            <v>0</v>
          </cell>
          <cell r="W96">
            <v>45580</v>
          </cell>
        </row>
        <row r="97">
          <cell r="B97" t="str">
            <v>H202</v>
          </cell>
          <cell r="D97">
            <v>0</v>
          </cell>
          <cell r="E97" t="str">
            <v>H202</v>
          </cell>
          <cell r="F97" t="str">
            <v>Medidor não instalado</v>
          </cell>
          <cell r="G97" t="str">
            <v>Curitibanos</v>
          </cell>
          <cell r="H97" t="str">
            <v>Área Sede</v>
          </cell>
          <cell r="I97" t="str">
            <v>Setor 19</v>
          </cell>
          <cell r="J97" t="str">
            <v>SubSetor 19.02</v>
          </cell>
          <cell r="K97" t="str">
            <v>Curitibanos</v>
          </cell>
          <cell r="L97" t="str">
            <v>Área Sede</v>
          </cell>
          <cell r="M97" t="str">
            <v>Curitibanos SEDE - ETE</v>
          </cell>
          <cell r="N97">
            <v>46082</v>
          </cell>
          <cell r="O97" t="str">
            <v>Interno</v>
          </cell>
          <cell r="P97" t="str">
            <v>Não faturado</v>
          </cell>
          <cell r="Q97" t="str">
            <v/>
          </cell>
          <cell r="R97" t="str">
            <v>Sem cobrança</v>
          </cell>
          <cell r="S97" t="str">
            <v>Não</v>
          </cell>
          <cell r="T97" t="str">
            <v>83.899.526/0001-82</v>
          </cell>
          <cell r="U97" t="str">
            <v>Interno</v>
          </cell>
          <cell r="V97">
            <v>0</v>
          </cell>
          <cell r="W97">
            <v>45580</v>
          </cell>
        </row>
        <row r="98">
          <cell r="B98" t="str">
            <v>H300</v>
          </cell>
          <cell r="D98">
            <v>196916</v>
          </cell>
          <cell r="E98" t="str">
            <v>H300</v>
          </cell>
          <cell r="F98" t="str">
            <v>Medidor faturado pela UFSC</v>
          </cell>
          <cell r="G98" t="str">
            <v>Araranguá</v>
          </cell>
          <cell r="H98" t="str">
            <v>Araranguá</v>
          </cell>
          <cell r="I98" t="str">
            <v>Setor 20</v>
          </cell>
          <cell r="J98" t="str">
            <v>SubSetor 20.02</v>
          </cell>
          <cell r="K98" t="str">
            <v>Araranguá</v>
          </cell>
          <cell r="L98" t="str">
            <v>Araranguá</v>
          </cell>
          <cell r="M98" t="str">
            <v>SAMAE Araranguá  Mato Alto</v>
          </cell>
          <cell r="N98">
            <v>46113</v>
          </cell>
          <cell r="O98" t="str">
            <v>Ativo</v>
          </cell>
          <cell r="P98" t="str">
            <v>Fatura Individual</v>
          </cell>
          <cell r="Q98" t="str">
            <v>A15L279126</v>
          </cell>
          <cell r="R98" t="str">
            <v>Água</v>
          </cell>
          <cell r="S98" t="str">
            <v>Não</v>
          </cell>
          <cell r="T98" t="str">
            <v>83.899.526/0001-82</v>
          </cell>
          <cell r="U98" t="str">
            <v>SAMAE ARARANGUÁ</v>
          </cell>
          <cell r="V98">
            <v>33.5</v>
          </cell>
          <cell r="W98">
            <v>45580</v>
          </cell>
        </row>
        <row r="99">
          <cell r="B99" t="str">
            <v>H301</v>
          </cell>
          <cell r="D99">
            <v>104043</v>
          </cell>
          <cell r="E99" t="str">
            <v>H301</v>
          </cell>
          <cell r="F99" t="str">
            <v>Medidor faturado pela UFSC</v>
          </cell>
          <cell r="G99" t="str">
            <v>Araranguá</v>
          </cell>
          <cell r="H99" t="str">
            <v>Araranguá</v>
          </cell>
          <cell r="I99" t="str">
            <v>Setor 20</v>
          </cell>
          <cell r="J99" t="str">
            <v>SubSetor 20.01</v>
          </cell>
          <cell r="K99" t="str">
            <v>Araranguá</v>
          </cell>
          <cell r="L99" t="str">
            <v>Araranguá</v>
          </cell>
          <cell r="M99" t="str">
            <v>SAMAE Araranguá  Campo de Futebol</v>
          </cell>
          <cell r="N99">
            <v>46143</v>
          </cell>
          <cell r="O99" t="str">
            <v>Desativado</v>
          </cell>
          <cell r="P99" t="str">
            <v>Fatura Individual</v>
          </cell>
          <cell r="Q99" t="str">
            <v>A14S540581</v>
          </cell>
          <cell r="R99" t="str">
            <v>Água</v>
          </cell>
          <cell r="S99" t="str">
            <v>Não</v>
          </cell>
          <cell r="T99" t="str">
            <v>83.899.526/0001-82</v>
          </cell>
          <cell r="U99" t="str">
            <v>SAMAE ARARANGUÁ</v>
          </cell>
          <cell r="V99">
            <v>0</v>
          </cell>
          <cell r="W99">
            <v>45580</v>
          </cell>
        </row>
        <row r="100">
          <cell r="B100" t="str">
            <v>H302</v>
          </cell>
          <cell r="D100">
            <v>107568</v>
          </cell>
          <cell r="E100" t="str">
            <v>H302</v>
          </cell>
          <cell r="F100" t="str">
            <v>Medidor faturado pela UFSC</v>
          </cell>
          <cell r="G100" t="str">
            <v>Araranguá</v>
          </cell>
          <cell r="H100" t="str">
            <v>Araranguá</v>
          </cell>
          <cell r="I100" t="str">
            <v>Setor 20</v>
          </cell>
          <cell r="J100" t="str">
            <v>SubSetor 20.01</v>
          </cell>
          <cell r="K100" t="str">
            <v>Araranguá</v>
          </cell>
          <cell r="L100" t="str">
            <v>Araranguá</v>
          </cell>
          <cell r="M100" t="str">
            <v>SAMAE Araranguá  R. Pedro M. Pacheco (Medicina)</v>
          </cell>
          <cell r="N100">
            <v>46174</v>
          </cell>
          <cell r="O100" t="str">
            <v>Ativo</v>
          </cell>
          <cell r="P100" t="str">
            <v>Fatura Individual</v>
          </cell>
          <cell r="Q100" t="str">
            <v>A22LN0055338</v>
          </cell>
          <cell r="R100" t="str">
            <v>Água e Esgoto</v>
          </cell>
          <cell r="S100" t="str">
            <v>Sim</v>
          </cell>
          <cell r="T100" t="str">
            <v>83.899.526/0001-82</v>
          </cell>
          <cell r="U100" t="str">
            <v>SAMAE ARARANGUÁ</v>
          </cell>
          <cell r="V100">
            <v>10.5</v>
          </cell>
          <cell r="W100">
            <v>45580</v>
          </cell>
        </row>
        <row r="101">
          <cell r="B101" t="str">
            <v>H400</v>
          </cell>
          <cell r="D101">
            <v>89548</v>
          </cell>
          <cell r="E101" t="str">
            <v>H400</v>
          </cell>
          <cell r="F101" t="str">
            <v>Medidor faturado pela UFSC</v>
          </cell>
          <cell r="G101" t="str">
            <v>Blumenau</v>
          </cell>
          <cell r="H101" t="str">
            <v>Blumenau</v>
          </cell>
          <cell r="I101" t="str">
            <v>Setor 22</v>
          </cell>
          <cell r="J101" t="str">
            <v>SubSetor 22.03</v>
          </cell>
          <cell r="K101" t="str">
            <v>Blumenau</v>
          </cell>
          <cell r="L101" t="str">
            <v>Blumenau</v>
          </cell>
          <cell r="M101" t="str">
            <v>R. Pomerode, 710 - Blumenau</v>
          </cell>
          <cell r="N101">
            <v>46204</v>
          </cell>
          <cell r="O101" t="str">
            <v>Desativado 04/2018</v>
          </cell>
          <cell r="P101" t="str">
            <v>Fatura Individual</v>
          </cell>
          <cell r="Q101" t="str">
            <v/>
          </cell>
          <cell r="R101" t="str">
            <v>Água e Esgoto</v>
          </cell>
          <cell r="S101" t="str">
            <v>Sim</v>
          </cell>
          <cell r="T101" t="str">
            <v>Matrícula: 89548</v>
          </cell>
          <cell r="U101" t="str">
            <v>SAMAE BLUMENAU</v>
          </cell>
          <cell r="V101">
            <v>0</v>
          </cell>
          <cell r="W101">
            <v>45580</v>
          </cell>
        </row>
        <row r="102">
          <cell r="B102" t="str">
            <v>H401</v>
          </cell>
          <cell r="D102">
            <v>38988</v>
          </cell>
          <cell r="E102" t="str">
            <v>H401</v>
          </cell>
          <cell r="F102" t="str">
            <v>Medidor faturado pela UFSC</v>
          </cell>
          <cell r="G102" t="str">
            <v>Blumenau</v>
          </cell>
          <cell r="H102" t="str">
            <v>Blumenau</v>
          </cell>
          <cell r="I102" t="str">
            <v>Setor 22</v>
          </cell>
          <cell r="J102" t="str">
            <v>SubSetor 22.01</v>
          </cell>
          <cell r="K102" t="str">
            <v>Blumenau</v>
          </cell>
          <cell r="L102" t="str">
            <v>Blumenau</v>
          </cell>
          <cell r="M102" t="str">
            <v>SAMAE Blumenau  Rua João Pessoa, 2750</v>
          </cell>
          <cell r="N102">
            <v>46235</v>
          </cell>
          <cell r="O102" t="str">
            <v>Ativo</v>
          </cell>
          <cell r="P102" t="str">
            <v>Fatura Individual</v>
          </cell>
          <cell r="Q102" t="str">
            <v>A12S141289</v>
          </cell>
          <cell r="R102" t="str">
            <v>Água e Esgoto</v>
          </cell>
          <cell r="S102" t="str">
            <v>Sim</v>
          </cell>
          <cell r="T102" t="str">
            <v>Matrícula: 38988</v>
          </cell>
          <cell r="U102" t="str">
            <v>SAMAE BLUMENAU</v>
          </cell>
          <cell r="V102">
            <v>67.17</v>
          </cell>
          <cell r="W102">
            <v>45580</v>
          </cell>
        </row>
        <row r="103">
          <cell r="B103" t="str">
            <v>H402</v>
          </cell>
          <cell r="D103">
            <v>55308</v>
          </cell>
          <cell r="E103" t="str">
            <v>H402</v>
          </cell>
          <cell r="F103" t="str">
            <v>Medidor faturado pela UFSC</v>
          </cell>
          <cell r="G103" t="str">
            <v>Blumenau</v>
          </cell>
          <cell r="H103" t="str">
            <v>Blumenau</v>
          </cell>
          <cell r="I103" t="str">
            <v>Setor 22</v>
          </cell>
          <cell r="J103" t="str">
            <v>SubSetor 22.02</v>
          </cell>
          <cell r="K103" t="str">
            <v>Blumenau</v>
          </cell>
          <cell r="L103" t="str">
            <v>Blumenau</v>
          </cell>
          <cell r="M103" t="str">
            <v>SAMAE Blumenau  Rua João Pessoa, 2514</v>
          </cell>
          <cell r="N103">
            <v>46266</v>
          </cell>
          <cell r="O103" t="str">
            <v>Ativo</v>
          </cell>
          <cell r="P103" t="str">
            <v>Fatura Individual</v>
          </cell>
          <cell r="Q103" t="str">
            <v>Y17AA00025980</v>
          </cell>
          <cell r="R103" t="str">
            <v>Água e Esgoto</v>
          </cell>
          <cell r="S103" t="str">
            <v>Sim</v>
          </cell>
          <cell r="T103" t="str">
            <v>Matrícula: 55308</v>
          </cell>
          <cell r="U103" t="str">
            <v>SAMAE BLUMENAU</v>
          </cell>
          <cell r="V103">
            <v>20.67</v>
          </cell>
          <cell r="W103">
            <v>45580</v>
          </cell>
        </row>
        <row r="104">
          <cell r="B104" t="str">
            <v>M002</v>
          </cell>
          <cell r="D104">
            <v>0</v>
          </cell>
          <cell r="E104" t="str">
            <v>M002</v>
          </cell>
          <cell r="F104" t="str">
            <v>Medidor Interno</v>
          </cell>
          <cell r="G104" t="str">
            <v>Setor 02</v>
          </cell>
          <cell r="H104" t="str">
            <v>Saúde</v>
          </cell>
          <cell r="I104" t="str">
            <v>Setor 02</v>
          </cell>
          <cell r="J104" t="str">
            <v>SubSetor 02</v>
          </cell>
          <cell r="K104" t="str">
            <v>Florianópolis - Trindade</v>
          </cell>
          <cell r="L104" t="str">
            <v>Trindade</v>
          </cell>
          <cell r="M104" t="str">
            <v>Caldeiras do HU</v>
          </cell>
          <cell r="N104">
            <v>46296</v>
          </cell>
          <cell r="O104" t="str">
            <v>Interno</v>
          </cell>
          <cell r="P104" t="str">
            <v>Sem faturamento</v>
          </cell>
          <cell r="Q104" t="str">
            <v/>
          </cell>
          <cell r="R104" t="str">
            <v>Sem cobrança</v>
          </cell>
          <cell r="S104" t="str">
            <v>Sim</v>
          </cell>
          <cell r="T104" t="str">
            <v>Medidor interno</v>
          </cell>
          <cell r="U104" t="str">
            <v>UFSC</v>
          </cell>
          <cell r="V104">
            <v>0</v>
          </cell>
          <cell r="W104">
            <v>45580</v>
          </cell>
        </row>
        <row r="105">
          <cell r="B105" t="str">
            <v>M004</v>
          </cell>
          <cell r="D105">
            <v>0</v>
          </cell>
          <cell r="E105" t="str">
            <v>M004</v>
          </cell>
          <cell r="F105" t="str">
            <v>Medidor Interno</v>
          </cell>
          <cell r="G105" t="str">
            <v>Setor 02</v>
          </cell>
          <cell r="H105" t="str">
            <v>Saúde</v>
          </cell>
          <cell r="I105" t="str">
            <v>Setor 02</v>
          </cell>
          <cell r="J105" t="str">
            <v>SubSetor 02</v>
          </cell>
          <cell r="K105" t="str">
            <v>Florianópolis - Trindade</v>
          </cell>
          <cell r="L105" t="str">
            <v>Trindade</v>
          </cell>
          <cell r="M105" t="str">
            <v>Instituto de Engenharia Biomédica</v>
          </cell>
          <cell r="N105">
            <v>46327</v>
          </cell>
          <cell r="O105" t="str">
            <v>Interno</v>
          </cell>
          <cell r="P105" t="str">
            <v>Sem faturamento</v>
          </cell>
          <cell r="Q105" t="str">
            <v/>
          </cell>
          <cell r="R105" t="str">
            <v>Sem cobrança</v>
          </cell>
          <cell r="S105" t="str">
            <v>Sim</v>
          </cell>
          <cell r="T105" t="str">
            <v>Medidor interno</v>
          </cell>
          <cell r="U105" t="str">
            <v>UFSC</v>
          </cell>
          <cell r="V105">
            <v>0</v>
          </cell>
          <cell r="W105">
            <v>45580</v>
          </cell>
        </row>
        <row r="106">
          <cell r="B106" t="str">
            <v>M005</v>
          </cell>
          <cell r="D106">
            <v>0</v>
          </cell>
          <cell r="E106" t="str">
            <v>M005</v>
          </cell>
          <cell r="F106" t="str">
            <v>Medidor Interno</v>
          </cell>
          <cell r="G106" t="str">
            <v>Setor 02</v>
          </cell>
          <cell r="H106" t="str">
            <v>Saúde</v>
          </cell>
          <cell r="I106" t="str">
            <v>Setor 02</v>
          </cell>
          <cell r="J106" t="str">
            <v>SubSetor 02</v>
          </cell>
          <cell r="K106" t="str">
            <v>Florianópolis - Trindade</v>
          </cell>
          <cell r="L106" t="str">
            <v>Trindade</v>
          </cell>
          <cell r="M106" t="str">
            <v>Medidor interno HU</v>
          </cell>
          <cell r="N106">
            <v>46357</v>
          </cell>
          <cell r="O106" t="str">
            <v>Interno</v>
          </cell>
          <cell r="P106" t="str">
            <v>Sem faturamento</v>
          </cell>
          <cell r="Q106" t="str">
            <v/>
          </cell>
          <cell r="R106" t="str">
            <v>Sem cobrança</v>
          </cell>
          <cell r="S106" t="str">
            <v>Sim</v>
          </cell>
          <cell r="T106" t="str">
            <v>Medidor interno</v>
          </cell>
          <cell r="U106" t="str">
            <v>UFSC</v>
          </cell>
          <cell r="V106">
            <v>0</v>
          </cell>
          <cell r="W106">
            <v>45580</v>
          </cell>
        </row>
        <row r="107">
          <cell r="B107" t="str">
            <v>M006</v>
          </cell>
          <cell r="D107">
            <v>0</v>
          </cell>
          <cell r="E107" t="str">
            <v>M006</v>
          </cell>
          <cell r="F107" t="str">
            <v>Medidor Interno</v>
          </cell>
          <cell r="G107" t="str">
            <v>Setor 02</v>
          </cell>
          <cell r="H107" t="str">
            <v>Saúde</v>
          </cell>
          <cell r="I107" t="str">
            <v>Setor 02</v>
          </cell>
          <cell r="J107" t="str">
            <v>SubSetor 02</v>
          </cell>
          <cell r="K107" t="str">
            <v>Florianópolis - Trindade</v>
          </cell>
          <cell r="L107" t="str">
            <v>Trindade</v>
          </cell>
          <cell r="M107" t="str">
            <v>Medidor interno HU</v>
          </cell>
          <cell r="N107">
            <v>46388</v>
          </cell>
          <cell r="O107" t="str">
            <v>Interno</v>
          </cell>
          <cell r="P107" t="str">
            <v>Sem faturamento</v>
          </cell>
          <cell r="Q107" t="str">
            <v/>
          </cell>
          <cell r="R107" t="str">
            <v>Sem cobrança</v>
          </cell>
          <cell r="S107" t="str">
            <v>Sim</v>
          </cell>
          <cell r="T107" t="str">
            <v>Medidor interno</v>
          </cell>
          <cell r="U107" t="str">
            <v>UFSC</v>
          </cell>
          <cell r="V107">
            <v>0</v>
          </cell>
          <cell r="W107">
            <v>45580</v>
          </cell>
        </row>
        <row r="108">
          <cell r="B108" t="str">
            <v>M007</v>
          </cell>
          <cell r="D108">
            <v>0</v>
          </cell>
          <cell r="E108" t="str">
            <v>M007</v>
          </cell>
          <cell r="F108" t="str">
            <v>Medidor Interno</v>
          </cell>
          <cell r="G108" t="str">
            <v>Setor 00</v>
          </cell>
          <cell r="H108" t="str">
            <v>Eixo Central</v>
          </cell>
          <cell r="I108" t="str">
            <v>Setor 00</v>
          </cell>
          <cell r="J108" t="str">
            <v>SubSetor 00</v>
          </cell>
          <cell r="K108" t="str">
            <v>Florianópolis - Trindade</v>
          </cell>
          <cell r="L108" t="str">
            <v>Trindade</v>
          </cell>
          <cell r="M108" t="str">
            <v>Restaurante Universitário</v>
          </cell>
          <cell r="N108">
            <v>46419</v>
          </cell>
          <cell r="O108" t="str">
            <v>Interno</v>
          </cell>
          <cell r="P108" t="str">
            <v>Sem faturamento</v>
          </cell>
          <cell r="Q108" t="str">
            <v/>
          </cell>
          <cell r="R108" t="str">
            <v>Sem cobrança</v>
          </cell>
          <cell r="S108" t="str">
            <v>Sim</v>
          </cell>
          <cell r="T108" t="str">
            <v>Medidor interno</v>
          </cell>
          <cell r="U108" t="str">
            <v>UFSC</v>
          </cell>
          <cell r="V108">
            <v>0</v>
          </cell>
          <cell r="W108">
            <v>45580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H1" t="str">
            <v>NOMENCLATURA UFSC (H000)</v>
          </cell>
          <cell r="I1" t="str">
            <v>CONCESSIONÁRIA</v>
          </cell>
          <cell r="J1" t="str">
            <v>CIDADE</v>
          </cell>
          <cell r="K1" t="str">
            <v>CONTAS - LOCALIZAÇÃO</v>
          </cell>
          <cell r="L1" t="str">
            <v>Público</v>
          </cell>
          <cell r="M1" t="str">
            <v>Residencial</v>
          </cell>
          <cell r="N1" t="str">
            <v>Comercial</v>
          </cell>
          <cell r="O1" t="str">
            <v>Industrial</v>
          </cell>
          <cell r="P1" t="str">
            <v>Total de Economias</v>
          </cell>
          <cell r="Q1" t="str">
            <v>Leitura Anterior</v>
          </cell>
          <cell r="R1" t="str">
            <v>Leitura Atual</v>
          </cell>
        </row>
        <row r="2">
          <cell r="H2" t="str">
            <v>H001</v>
          </cell>
          <cell r="I2" t="str">
            <v>CASAN</v>
          </cell>
          <cell r="J2" t="str">
            <v>Florianópolis - Trindade</v>
          </cell>
          <cell r="K2" t="str">
            <v>Almoxarifado e Transportes (PU 11 e 06)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1</v>
          </cell>
          <cell r="Q2">
            <v>706</v>
          </cell>
          <cell r="R2">
            <v>735</v>
          </cell>
        </row>
        <row r="3">
          <cell r="H3" t="str">
            <v>H002</v>
          </cell>
          <cell r="I3" t="str">
            <v>CASAN</v>
          </cell>
          <cell r="J3" t="str">
            <v>Florianópolis - Trindade</v>
          </cell>
          <cell r="K3" t="str">
            <v>Patrimônio e Digitalização (DAG08 e 06), LAMAQ (CCB20)</v>
          </cell>
          <cell r="L3">
            <v>1</v>
          </cell>
          <cell r="M3">
            <v>0</v>
          </cell>
          <cell r="N3">
            <v>1</v>
          </cell>
          <cell r="O3">
            <v>0</v>
          </cell>
          <cell r="P3">
            <v>2</v>
          </cell>
          <cell r="Q3">
            <v>2064</v>
          </cell>
          <cell r="R3">
            <v>2123</v>
          </cell>
        </row>
        <row r="4">
          <cell r="H4" t="str">
            <v>H003</v>
          </cell>
          <cell r="I4" t="str">
            <v>CASAN</v>
          </cell>
          <cell r="J4" t="str">
            <v>Florianópolis - Trindade</v>
          </cell>
          <cell r="K4" t="str">
            <v>Biotério Central (BIC 01 a 10)</v>
          </cell>
          <cell r="L4">
            <v>1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  <cell r="Q4">
            <v>2429</v>
          </cell>
          <cell r="R4">
            <v>2714</v>
          </cell>
        </row>
        <row r="5">
          <cell r="H5" t="str">
            <v>H004</v>
          </cell>
          <cell r="I5" t="str">
            <v>CASAN</v>
          </cell>
          <cell r="J5" t="str">
            <v>Florianópolis - Trindade</v>
          </cell>
          <cell r="K5" t="str">
            <v>PU - Carpintaria e Serralheria (DAG01, 02 e 03)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549</v>
          </cell>
          <cell r="R5">
            <v>570</v>
          </cell>
        </row>
        <row r="6">
          <cell r="H6" t="str">
            <v>H005</v>
          </cell>
          <cell r="I6" t="str">
            <v>CASAN</v>
          </cell>
          <cell r="J6" t="str">
            <v>Florianópolis - Trindade</v>
          </cell>
          <cell r="K6" t="str">
            <v>Engenharia Química - (CTC 19, 20, 21, 24 e 46)</v>
          </cell>
          <cell r="L6">
            <v>1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3502</v>
          </cell>
          <cell r="R6">
            <v>3646</v>
          </cell>
        </row>
        <row r="7">
          <cell r="H7" t="str">
            <v>H006</v>
          </cell>
          <cell r="I7" t="str">
            <v>CASAN</v>
          </cell>
          <cell r="J7" t="str">
            <v>Florianópolis - Trindade</v>
          </cell>
          <cell r="K7" t="str">
            <v>Eng. Civil Bloco D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16</v>
          </cell>
          <cell r="R7">
            <v>16</v>
          </cell>
        </row>
        <row r="8">
          <cell r="H8" t="str">
            <v>H007</v>
          </cell>
          <cell r="I8" t="str">
            <v>CASAN</v>
          </cell>
          <cell r="J8" t="str">
            <v>Florianópolis - Trindade</v>
          </cell>
          <cell r="K8" t="str">
            <v>Eng. Civil Bloco A, B e C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5052</v>
          </cell>
          <cell r="R8">
            <v>5134</v>
          </cell>
        </row>
        <row r="9">
          <cell r="H9" t="str">
            <v>H008</v>
          </cell>
          <cell r="I9" t="str">
            <v>CASAN</v>
          </cell>
          <cell r="J9" t="str">
            <v>Florianópolis - Trindade</v>
          </cell>
          <cell r="K9" t="str">
            <v>PU - Prefeitura Universitária (Hid., Elé., Vidra.) e Redondo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50245</v>
          </cell>
          <cell r="R9">
            <v>50476</v>
          </cell>
        </row>
        <row r="10">
          <cell r="H10" t="str">
            <v>H009</v>
          </cell>
          <cell r="I10" t="str">
            <v>CASAN</v>
          </cell>
          <cell r="J10" t="str">
            <v>Florianópolis - Trindade</v>
          </cell>
          <cell r="K10" t="str">
            <v>PU - Prefeitura Universitária (Edificação antiga da PU)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134</v>
          </cell>
          <cell r="R10">
            <v>137</v>
          </cell>
        </row>
        <row r="11">
          <cell r="H11" t="str">
            <v>H010</v>
          </cell>
          <cell r="I11" t="str">
            <v>CASAN</v>
          </cell>
          <cell r="J11" t="str">
            <v>Florianópolis - Trindade</v>
          </cell>
          <cell r="K11" t="str">
            <v>PU - Prefeitura Universitária (DPAE, DFO, DMPI)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2032</v>
          </cell>
          <cell r="R11">
            <v>2057</v>
          </cell>
        </row>
        <row r="12">
          <cell r="H12" t="str">
            <v>H011</v>
          </cell>
          <cell r="I12" t="str">
            <v>CASAN</v>
          </cell>
          <cell r="J12" t="str">
            <v>Florianópolis - Trindade</v>
          </cell>
          <cell r="K12" t="str">
            <v>CCB - Blocos A, B, C e D - 1 - Córrego Grande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38857</v>
          </cell>
          <cell r="R12">
            <v>39133</v>
          </cell>
        </row>
        <row r="13">
          <cell r="H13" t="str">
            <v>H015</v>
          </cell>
          <cell r="I13" t="str">
            <v>CASAN</v>
          </cell>
          <cell r="J13" t="str">
            <v>Florianópolis - Trindade</v>
          </cell>
          <cell r="K13" t="str">
            <v>Moradia Estudantil - Casa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183</v>
          </cell>
          <cell r="R13">
            <v>190</v>
          </cell>
        </row>
        <row r="14">
          <cell r="H14" t="str">
            <v>H017</v>
          </cell>
          <cell r="I14" t="str">
            <v>CASAN</v>
          </cell>
          <cell r="J14" t="str">
            <v>Florianópolis - Trindade</v>
          </cell>
          <cell r="K14" t="str">
            <v>CCS - Centro de Ciências da Saúde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12871</v>
          </cell>
          <cell r="R14">
            <v>13257</v>
          </cell>
        </row>
        <row r="15">
          <cell r="H15" t="str">
            <v>H018</v>
          </cell>
          <cell r="I15" t="str">
            <v>CASAN</v>
          </cell>
          <cell r="J15" t="str">
            <v>Florianópolis - Trindade</v>
          </cell>
          <cell r="K15" t="str">
            <v>SSI - Secretaria de Assuntos Institucionais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4499</v>
          </cell>
          <cell r="R15">
            <v>4524</v>
          </cell>
        </row>
        <row r="16">
          <cell r="H16" t="str">
            <v>H019</v>
          </cell>
          <cell r="I16" t="str">
            <v>CASAN</v>
          </cell>
          <cell r="J16" t="str">
            <v>Florianópolis - Trindade</v>
          </cell>
          <cell r="K16" t="str">
            <v>CSE 2 - CSE 9 e 10 (Bl F e G)</v>
          </cell>
          <cell r="L16">
            <v>1</v>
          </cell>
          <cell r="M16">
            <v>0</v>
          </cell>
          <cell r="N16">
            <v>1</v>
          </cell>
          <cell r="O16">
            <v>0</v>
          </cell>
          <cell r="P16">
            <v>2</v>
          </cell>
          <cell r="Q16">
            <v>8841</v>
          </cell>
          <cell r="R16">
            <v>9213</v>
          </cell>
        </row>
        <row r="17">
          <cell r="H17" t="str">
            <v>H020</v>
          </cell>
          <cell r="I17" t="str">
            <v>CASAN</v>
          </cell>
          <cell r="J17" t="str">
            <v>Florianópolis - Trindade</v>
          </cell>
          <cell r="K17" t="str">
            <v>CSE 1 - CSE 1 ao 4 (Bl A, B, C e D) e CCJ 1 e 2 (Bl E e F)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11534</v>
          </cell>
          <cell r="R17">
            <v>11659</v>
          </cell>
        </row>
        <row r="18">
          <cell r="H18" t="str">
            <v>H021</v>
          </cell>
          <cell r="I18" t="str">
            <v>CASAN</v>
          </cell>
          <cell r="J18" t="str">
            <v>Florianópolis - Trindade</v>
          </cell>
          <cell r="K18" t="str">
            <v>Igrejinha UFSC (DAC 01 a 03 e DEX01)</v>
          </cell>
          <cell r="L18">
            <v>2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6008</v>
          </cell>
          <cell r="R18">
            <v>6086</v>
          </cell>
        </row>
        <row r="19">
          <cell r="H19" t="str">
            <v>H023</v>
          </cell>
          <cell r="I19" t="str">
            <v>CASAN</v>
          </cell>
          <cell r="J19" t="str">
            <v>Florianópolis - Trindade</v>
          </cell>
          <cell r="K19" t="str">
            <v>Associação Volantes 1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1</v>
          </cell>
          <cell r="Q19">
            <v>14348</v>
          </cell>
          <cell r="R19">
            <v>14480</v>
          </cell>
        </row>
        <row r="20">
          <cell r="H20" t="str">
            <v>H024</v>
          </cell>
          <cell r="I20" t="str">
            <v>CASAN</v>
          </cell>
          <cell r="J20" t="str">
            <v>Florianópolis - Trindade</v>
          </cell>
          <cell r="K20" t="str">
            <v>Associação Volantes 2</v>
          </cell>
          <cell r="L20">
            <v>1</v>
          </cell>
          <cell r="M20">
            <v>0</v>
          </cell>
          <cell r="N20">
            <v>1</v>
          </cell>
          <cell r="O20">
            <v>0</v>
          </cell>
          <cell r="P20">
            <v>2</v>
          </cell>
          <cell r="Q20">
            <v>24</v>
          </cell>
          <cell r="R20">
            <v>24</v>
          </cell>
        </row>
        <row r="21">
          <cell r="H21" t="str">
            <v>H025</v>
          </cell>
          <cell r="I21" t="str">
            <v>CASAN</v>
          </cell>
          <cell r="J21" t="str">
            <v>Florianópolis - Trindade</v>
          </cell>
          <cell r="K21" t="str">
            <v>CFM  Bloco A</v>
          </cell>
          <cell r="L21">
            <v>1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16805</v>
          </cell>
          <cell r="R21">
            <v>17115</v>
          </cell>
        </row>
        <row r="22">
          <cell r="H22" t="str">
            <v>H026</v>
          </cell>
          <cell r="I22" t="str">
            <v>CASAN</v>
          </cell>
          <cell r="J22" t="str">
            <v>Florianópolis - Trindade</v>
          </cell>
          <cell r="K22" t="str">
            <v>CFM  Bloco B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2493</v>
          </cell>
          <cell r="R22">
            <v>2518</v>
          </cell>
        </row>
        <row r="23">
          <cell r="H23" t="str">
            <v>H027</v>
          </cell>
          <cell r="I23" t="str">
            <v>CASAN</v>
          </cell>
          <cell r="J23" t="str">
            <v>Florianópolis - Trindade</v>
          </cell>
          <cell r="K23" t="str">
            <v>Colégio de Aplicação</v>
          </cell>
          <cell r="L23">
            <v>1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59657</v>
          </cell>
          <cell r="R23">
            <v>60045</v>
          </cell>
        </row>
        <row r="24">
          <cell r="H24" t="str">
            <v>H028</v>
          </cell>
          <cell r="I24" t="str">
            <v>CASAN</v>
          </cell>
          <cell r="J24" t="str">
            <v>Florianópolis - Trindade</v>
          </cell>
          <cell r="K24" t="str">
            <v>Nativas do Horto Botânico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1437</v>
          </cell>
          <cell r="R24">
            <v>1437</v>
          </cell>
        </row>
        <row r="25">
          <cell r="H25" t="str">
            <v>H029</v>
          </cell>
          <cell r="I25" t="str">
            <v>CASAN</v>
          </cell>
          <cell r="J25" t="str">
            <v>Florianópolis - Trindade</v>
          </cell>
          <cell r="K25" t="str">
            <v>Moradia Estudantil - Portaria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222</v>
          </cell>
          <cell r="R25">
            <v>226</v>
          </cell>
        </row>
        <row r="26">
          <cell r="H26" t="str">
            <v>H030</v>
          </cell>
          <cell r="I26" t="str">
            <v>CASAN</v>
          </cell>
          <cell r="J26" t="str">
            <v>Florianópolis - Trindade</v>
          </cell>
          <cell r="K26" t="str">
            <v>Moradia Estudantil</v>
          </cell>
          <cell r="L26">
            <v>0</v>
          </cell>
          <cell r="M26">
            <v>30</v>
          </cell>
          <cell r="N26">
            <v>0</v>
          </cell>
          <cell r="O26">
            <v>0</v>
          </cell>
          <cell r="P26">
            <v>30</v>
          </cell>
          <cell r="Q26">
            <v>20079</v>
          </cell>
          <cell r="R26">
            <v>20083</v>
          </cell>
        </row>
        <row r="27">
          <cell r="H27" t="str">
            <v>H032</v>
          </cell>
          <cell r="I27" t="str">
            <v>CASAN</v>
          </cell>
          <cell r="J27" t="str">
            <v>Florianópolis - Trindade</v>
          </cell>
          <cell r="K27" t="str">
            <v>Biblioteca Central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26828</v>
          </cell>
          <cell r="R27">
            <v>27749</v>
          </cell>
        </row>
        <row r="28">
          <cell r="H28" t="str">
            <v>H033</v>
          </cell>
          <cell r="I28" t="str">
            <v>CASAN</v>
          </cell>
          <cell r="J28" t="str">
            <v>Florianópolis - Trindade</v>
          </cell>
          <cell r="K28" t="str">
            <v xml:space="preserve">CTC - Salas de Aula, Eng. Elétrica, Produção - CTC 1 ao 5, </v>
          </cell>
          <cell r="L28">
            <v>1</v>
          </cell>
          <cell r="M28">
            <v>0</v>
          </cell>
          <cell r="N28">
            <v>1</v>
          </cell>
          <cell r="O28">
            <v>0</v>
          </cell>
          <cell r="P28">
            <v>2</v>
          </cell>
          <cell r="Q28">
            <v>1663</v>
          </cell>
          <cell r="R28">
            <v>1799</v>
          </cell>
        </row>
        <row r="29">
          <cell r="H29" t="str">
            <v>H034</v>
          </cell>
          <cell r="I29" t="str">
            <v>CASAN</v>
          </cell>
          <cell r="J29" t="str">
            <v>Florianópolis - Trindade</v>
          </cell>
          <cell r="K29" t="str">
            <v>CTC - Eng. Sanitária e Amb. - CTC 12 e 37</v>
          </cell>
          <cell r="L29">
            <v>1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2413</v>
          </cell>
          <cell r="R29">
            <v>2558</v>
          </cell>
        </row>
        <row r="30">
          <cell r="H30" t="str">
            <v>H035</v>
          </cell>
          <cell r="I30" t="str">
            <v>CASAN</v>
          </cell>
          <cell r="J30" t="str">
            <v>Florianópolis - Trindade</v>
          </cell>
          <cell r="K30" t="str">
            <v>CTC - Eng. Elétrica INEP - CTC 06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127</v>
          </cell>
          <cell r="R30">
            <v>159</v>
          </cell>
        </row>
        <row r="31">
          <cell r="H31" t="str">
            <v>H037</v>
          </cell>
          <cell r="I31" t="str">
            <v>CASAN</v>
          </cell>
          <cell r="J31" t="str">
            <v>Florianópolis - Trindade</v>
          </cell>
          <cell r="K31" t="str">
            <v>CTC - Eng. Mecânica - CTC 9, 10 e 37</v>
          </cell>
          <cell r="L31">
            <v>1</v>
          </cell>
          <cell r="M31">
            <v>0</v>
          </cell>
          <cell r="N31">
            <v>0</v>
          </cell>
          <cell r="O31">
            <v>1</v>
          </cell>
          <cell r="P31">
            <v>2</v>
          </cell>
          <cell r="Q31">
            <v>1506</v>
          </cell>
          <cell r="R31">
            <v>1575</v>
          </cell>
        </row>
        <row r="32">
          <cell r="H32" t="str">
            <v>H038</v>
          </cell>
          <cell r="I32" t="str">
            <v>CASAN</v>
          </cell>
          <cell r="J32" t="str">
            <v>Florianópolis - Trindade</v>
          </cell>
          <cell r="K32" t="str">
            <v>CTC - Eng. Mecânica CTC 11 Bloco B (Pavilhão) e CTC 31 INE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6045</v>
          </cell>
          <cell r="R32">
            <v>5279</v>
          </cell>
        </row>
        <row r="33">
          <cell r="H33" t="str">
            <v>H040</v>
          </cell>
          <cell r="I33" t="str">
            <v>CASAN</v>
          </cell>
          <cell r="J33" t="str">
            <v>Florianópolis - Trindade</v>
          </cell>
          <cell r="K33" t="str">
            <v>Reitoria I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43979</v>
          </cell>
          <cell r="R33">
            <v>44539</v>
          </cell>
        </row>
        <row r="34">
          <cell r="H34" t="str">
            <v>H041</v>
          </cell>
          <cell r="I34" t="str">
            <v>CASAN</v>
          </cell>
          <cell r="J34" t="str">
            <v>Florianópolis - Trindade</v>
          </cell>
          <cell r="K34" t="str">
            <v>CCE 1  Básico</v>
          </cell>
          <cell r="L34">
            <v>1</v>
          </cell>
          <cell r="M34">
            <v>0</v>
          </cell>
          <cell r="N34">
            <v>1</v>
          </cell>
          <cell r="O34">
            <v>0</v>
          </cell>
          <cell r="P34">
            <v>2</v>
          </cell>
          <cell r="Q34">
            <v>14064</v>
          </cell>
          <cell r="R34">
            <v>14333</v>
          </cell>
        </row>
        <row r="35">
          <cell r="H35" t="str">
            <v>H042</v>
          </cell>
          <cell r="I35" t="str">
            <v>CASAN</v>
          </cell>
          <cell r="J35" t="str">
            <v>Florianópolis - Trindade</v>
          </cell>
          <cell r="K35" t="str">
            <v>CCE 2  R. Eng. Andrey C. Ferreira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9288</v>
          </cell>
          <cell r="R35">
            <v>9288</v>
          </cell>
        </row>
        <row r="36">
          <cell r="H36" t="str">
            <v>H043</v>
          </cell>
          <cell r="I36" t="str">
            <v>CASAN</v>
          </cell>
          <cell r="J36" t="str">
            <v>Florianópolis - Trindade</v>
          </cell>
          <cell r="K36" t="str">
            <v>Casa de Veg.  Depto. de Microbiologia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23</v>
          </cell>
          <cell r="R36">
            <v>26</v>
          </cell>
        </row>
        <row r="37">
          <cell r="H37" t="str">
            <v>H044</v>
          </cell>
          <cell r="I37" t="str">
            <v>CASAN</v>
          </cell>
          <cell r="J37" t="str">
            <v>Florianópolis - Trindade</v>
          </cell>
          <cell r="K37" t="str">
            <v>CFM Oceanografia e entorno</v>
          </cell>
          <cell r="L37">
            <v>1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5263</v>
          </cell>
          <cell r="R37">
            <v>5284</v>
          </cell>
        </row>
        <row r="38">
          <cell r="H38" t="str">
            <v>H045</v>
          </cell>
          <cell r="I38" t="str">
            <v>CASAN</v>
          </cell>
          <cell r="J38" t="str">
            <v>Florianópolis - Trindade</v>
          </cell>
          <cell r="K38" t="str">
            <v>Museologia e MArquE (MU01, MU10 e CFH09)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294</v>
          </cell>
          <cell r="R38">
            <v>324</v>
          </cell>
        </row>
        <row r="39">
          <cell r="H39" t="str">
            <v>H046</v>
          </cell>
          <cell r="I39" t="str">
            <v>CASAN</v>
          </cell>
          <cell r="J39" t="str">
            <v>Florianópolis - Trindade</v>
          </cell>
          <cell r="K39" t="str">
            <v>CCB Botânica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53</v>
          </cell>
          <cell r="R39">
            <v>133</v>
          </cell>
        </row>
        <row r="40">
          <cell r="H40" t="str">
            <v>H047</v>
          </cell>
          <cell r="I40" t="str">
            <v>CASAN</v>
          </cell>
          <cell r="J40" t="str">
            <v>Florianópolis - Trindade</v>
          </cell>
          <cell r="K40" t="str">
            <v>NDI e MArquE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13922</v>
          </cell>
          <cell r="R40">
            <v>14353</v>
          </cell>
        </row>
        <row r="41">
          <cell r="H41" t="str">
            <v>H048</v>
          </cell>
          <cell r="I41" t="str">
            <v>CASAN</v>
          </cell>
          <cell r="J41" t="str">
            <v>Florianópolis - Trindade</v>
          </cell>
          <cell r="K41" t="str">
            <v>Centro de Filosofia e Humanas 1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30590</v>
          </cell>
          <cell r="R41">
            <v>30804</v>
          </cell>
        </row>
        <row r="42">
          <cell r="H42" t="str">
            <v>H049</v>
          </cell>
          <cell r="I42" t="str">
            <v>CASAN</v>
          </cell>
          <cell r="J42" t="str">
            <v>Florianópolis - Trindade</v>
          </cell>
          <cell r="K42" t="str">
            <v>Centro de Educação 1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710</v>
          </cell>
          <cell r="R42">
            <v>941</v>
          </cell>
        </row>
        <row r="43">
          <cell r="H43" t="str">
            <v>H050</v>
          </cell>
          <cell r="I43" t="str">
            <v>CASAN</v>
          </cell>
          <cell r="J43" t="str">
            <v>Florianópolis - Trindade</v>
          </cell>
          <cell r="K43" t="str">
            <v>Centro de Educação 2</v>
          </cell>
          <cell r="L43">
            <v>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4853</v>
          </cell>
          <cell r="R43">
            <v>4957</v>
          </cell>
        </row>
        <row r="44">
          <cell r="H44" t="str">
            <v>H051</v>
          </cell>
          <cell r="I44" t="str">
            <v>CASAN</v>
          </cell>
          <cell r="J44" t="str">
            <v>Florianópolis - Trindade</v>
          </cell>
          <cell r="K44" t="str">
            <v>Centro de Convivência</v>
          </cell>
          <cell r="L44">
            <v>1</v>
          </cell>
          <cell r="M44">
            <v>0</v>
          </cell>
          <cell r="N44">
            <v>4</v>
          </cell>
          <cell r="O44">
            <v>0</v>
          </cell>
          <cell r="P44">
            <v>5</v>
          </cell>
          <cell r="Q44">
            <v>407</v>
          </cell>
          <cell r="R44">
            <v>419</v>
          </cell>
        </row>
        <row r="45">
          <cell r="H45" t="str">
            <v>H053</v>
          </cell>
          <cell r="I45" t="str">
            <v>CASAN</v>
          </cell>
          <cell r="J45" t="str">
            <v>Florianópolis - Trindade</v>
          </cell>
          <cell r="K45" t="str">
            <v>Centro de Eventos, NUMA, Editora UFSC, EGC</v>
          </cell>
          <cell r="L45">
            <v>1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17434</v>
          </cell>
          <cell r="R45">
            <v>17721</v>
          </cell>
        </row>
        <row r="46">
          <cell r="H46" t="str">
            <v>H054</v>
          </cell>
          <cell r="I46" t="str">
            <v>CASAN</v>
          </cell>
          <cell r="J46" t="str">
            <v>Florianópolis - Trindade</v>
          </cell>
          <cell r="K46" t="str">
            <v>Arquitetura e Urbanismo</v>
          </cell>
          <cell r="L46">
            <v>1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1992</v>
          </cell>
          <cell r="R46">
            <v>2137</v>
          </cell>
        </row>
        <row r="47">
          <cell r="H47" t="str">
            <v>H055</v>
          </cell>
          <cell r="I47" t="str">
            <v>CASAN</v>
          </cell>
          <cell r="J47" t="str">
            <v>Florianópolis - Trindade</v>
          </cell>
          <cell r="K47" t="str">
            <v>Centro de Desportos</v>
          </cell>
          <cell r="L47">
            <v>1</v>
          </cell>
          <cell r="M47">
            <v>0</v>
          </cell>
          <cell r="N47">
            <v>1</v>
          </cell>
          <cell r="O47">
            <v>0</v>
          </cell>
          <cell r="P47">
            <v>2</v>
          </cell>
          <cell r="Q47">
            <v>28575</v>
          </cell>
          <cell r="R47">
            <v>29453</v>
          </cell>
        </row>
        <row r="48">
          <cell r="H48" t="str">
            <v>H056</v>
          </cell>
          <cell r="I48" t="str">
            <v>CASAN</v>
          </cell>
          <cell r="J48" t="str">
            <v>Florianópolis - Trindade</v>
          </cell>
          <cell r="K48" t="str">
            <v>Restaurante Universitário 2</v>
          </cell>
          <cell r="L48">
            <v>1</v>
          </cell>
          <cell r="M48">
            <v>0</v>
          </cell>
          <cell r="N48">
            <v>1</v>
          </cell>
          <cell r="O48">
            <v>0</v>
          </cell>
          <cell r="P48">
            <v>2</v>
          </cell>
          <cell r="Q48">
            <v>90860</v>
          </cell>
          <cell r="R48">
            <v>92703</v>
          </cell>
        </row>
        <row r="49">
          <cell r="H49" t="str">
            <v>H057</v>
          </cell>
          <cell r="I49" t="str">
            <v>CASAN</v>
          </cell>
          <cell r="J49" t="str">
            <v>Florianópolis - Trindade</v>
          </cell>
          <cell r="K49" t="str">
            <v>PU - Prefeitura Universitária - Oficina, Serralheria e Mecânica (PU11)</v>
          </cell>
          <cell r="L49">
            <v>1</v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1250</v>
          </cell>
          <cell r="R49">
            <v>1315</v>
          </cell>
        </row>
        <row r="50">
          <cell r="H50" t="str">
            <v>H058</v>
          </cell>
          <cell r="I50" t="str">
            <v>CASAN</v>
          </cell>
          <cell r="J50" t="str">
            <v>Florianópolis - Trindade</v>
          </cell>
          <cell r="K50" t="str">
            <v>CCB - Blocos A, B, C e D - 2 - Córrego Grande</v>
          </cell>
          <cell r="L50">
            <v>1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8378</v>
          </cell>
          <cell r="R50">
            <v>8745</v>
          </cell>
        </row>
        <row r="51">
          <cell r="H51" t="str">
            <v>H059</v>
          </cell>
          <cell r="I51" t="str">
            <v>CASAN</v>
          </cell>
          <cell r="J51" t="str">
            <v>Florianópolis - Trindade</v>
          </cell>
          <cell r="K51" t="str">
            <v>CTC - Setic e Almoxarifado (CTC 8 e 14)</v>
          </cell>
          <cell r="L51">
            <v>1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358</v>
          </cell>
          <cell r="R51">
            <v>376</v>
          </cell>
        </row>
        <row r="52">
          <cell r="H52" t="str">
            <v>H060</v>
          </cell>
          <cell r="I52" t="str">
            <v>CASAN</v>
          </cell>
          <cell r="J52" t="str">
            <v>Florianópolis - Trindade</v>
          </cell>
          <cell r="K52" t="str">
            <v>Reitoria II</v>
          </cell>
          <cell r="L52">
            <v>1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270</v>
          </cell>
          <cell r="R52">
            <v>397</v>
          </cell>
        </row>
        <row r="53">
          <cell r="H53" t="str">
            <v>H061</v>
          </cell>
          <cell r="I53" t="str">
            <v>CASAN</v>
          </cell>
          <cell r="J53" t="str">
            <v>Florianópolis - Trindade</v>
          </cell>
          <cell r="K53" t="str">
            <v>CCB Anatômico</v>
          </cell>
          <cell r="L53">
            <v>1</v>
          </cell>
          <cell r="M53">
            <v>0</v>
          </cell>
          <cell r="N53">
            <v>1</v>
          </cell>
          <cell r="O53">
            <v>0</v>
          </cell>
          <cell r="P53">
            <v>2</v>
          </cell>
          <cell r="Q53">
            <v>2389</v>
          </cell>
          <cell r="R53">
            <v>2491</v>
          </cell>
        </row>
        <row r="54">
          <cell r="H54" t="str">
            <v>H062</v>
          </cell>
          <cell r="I54" t="str">
            <v>CASAN</v>
          </cell>
          <cell r="J54" t="str">
            <v>Florianópolis - Trindade</v>
          </cell>
          <cell r="K54" t="str">
            <v>CFM  Bloco EFI</v>
          </cell>
          <cell r="L54">
            <v>1</v>
          </cell>
          <cell r="M54">
            <v>0</v>
          </cell>
          <cell r="N54">
            <v>0</v>
          </cell>
          <cell r="O54">
            <v>0</v>
          </cell>
          <cell r="P54">
            <v>1</v>
          </cell>
          <cell r="Q54">
            <v>7654</v>
          </cell>
          <cell r="R54">
            <v>8178</v>
          </cell>
        </row>
        <row r="55">
          <cell r="H55" t="str">
            <v>H066</v>
          </cell>
          <cell r="I55" t="str">
            <v>CASAN</v>
          </cell>
          <cell r="J55" t="str">
            <v>Florianópolis - Trindade</v>
          </cell>
          <cell r="K55" t="str">
            <v>CCB - Blocos E, F e G e Biotério (BIC 12)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10155</v>
          </cell>
          <cell r="R55">
            <v>11076</v>
          </cell>
        </row>
        <row r="56">
          <cell r="H56" t="str">
            <v>H072</v>
          </cell>
          <cell r="I56" t="str">
            <v>CASAN</v>
          </cell>
          <cell r="J56" t="str">
            <v>Florianópolis - Outros</v>
          </cell>
          <cell r="K56" t="str">
            <v>CCA 1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7948</v>
          </cell>
          <cell r="R56">
            <v>8273</v>
          </cell>
        </row>
        <row r="57">
          <cell r="H57" t="str">
            <v>H073</v>
          </cell>
          <cell r="I57" t="str">
            <v>CASAN</v>
          </cell>
          <cell r="J57" t="str">
            <v>Florianópolis - Outros</v>
          </cell>
          <cell r="K57" t="str">
            <v>CCA  Estação Experimental de Aquicultura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1</v>
          </cell>
          <cell r="Q57">
            <v>2709</v>
          </cell>
          <cell r="R57">
            <v>2944</v>
          </cell>
        </row>
        <row r="58">
          <cell r="H58" t="str">
            <v>H074</v>
          </cell>
          <cell r="I58" t="str">
            <v>CASAN</v>
          </cell>
          <cell r="J58" t="str">
            <v>Florianópolis - Outros</v>
          </cell>
          <cell r="K58" t="str">
            <v>CCA 2</v>
          </cell>
          <cell r="L58">
            <v>1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37314</v>
          </cell>
          <cell r="R58">
            <v>37962</v>
          </cell>
        </row>
        <row r="59">
          <cell r="H59" t="str">
            <v>H076</v>
          </cell>
          <cell r="I59" t="str">
            <v>CASAN</v>
          </cell>
          <cell r="J59" t="str">
            <v>Florianópolis - Outros</v>
          </cell>
          <cell r="K59" t="str">
            <v>Cidade das Abelhas  Rod. Virgílio Várzea, 2600</v>
          </cell>
          <cell r="L59">
            <v>1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748</v>
          </cell>
          <cell r="R59">
            <v>778</v>
          </cell>
        </row>
        <row r="60">
          <cell r="H60" t="str">
            <v>H081</v>
          </cell>
          <cell r="I60" t="str">
            <v>CASAN</v>
          </cell>
          <cell r="J60" t="str">
            <v>Florianópolis - Outros</v>
          </cell>
          <cell r="K60" t="str">
            <v>Rua Presidente Coutinho</v>
          </cell>
          <cell r="L60">
            <v>1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1565</v>
          </cell>
          <cell r="R60">
            <v>1613</v>
          </cell>
        </row>
        <row r="61">
          <cell r="H61" t="str">
            <v>H082</v>
          </cell>
          <cell r="I61" t="str">
            <v>CASAN</v>
          </cell>
          <cell r="J61" t="str">
            <v>Florianópolis - Outros</v>
          </cell>
          <cell r="K61" t="str">
            <v>CCA Tapera - Fazenda Experimental da Ressacada</v>
          </cell>
          <cell r="L61">
            <v>1</v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21014</v>
          </cell>
          <cell r="R61">
            <v>21087</v>
          </cell>
        </row>
        <row r="62">
          <cell r="H62" t="str">
            <v>H083</v>
          </cell>
          <cell r="I62" t="str">
            <v>CASAN</v>
          </cell>
          <cell r="J62" t="str">
            <v>Florianópolis - Outros</v>
          </cell>
          <cell r="K62" t="str">
            <v>Casa da Arte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  <cell r="Q62">
            <v>338</v>
          </cell>
          <cell r="R62">
            <v>341</v>
          </cell>
        </row>
        <row r="63">
          <cell r="H63" t="str">
            <v>H084</v>
          </cell>
          <cell r="I63" t="str">
            <v>CASAN</v>
          </cell>
          <cell r="J63" t="str">
            <v>Florianópolis - Outros</v>
          </cell>
          <cell r="K63" t="str">
            <v>LMM Área de produção</v>
          </cell>
          <cell r="L63">
            <v>1</v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  <cell r="Q63">
            <v>7575</v>
          </cell>
          <cell r="R63">
            <v>7810</v>
          </cell>
        </row>
        <row r="64">
          <cell r="H64" t="str">
            <v>H085</v>
          </cell>
          <cell r="I64" t="str">
            <v>CASAN</v>
          </cell>
          <cell r="J64" t="str">
            <v>Florianópolis - Outros</v>
          </cell>
          <cell r="K64" t="str">
            <v>Fortaleza de São José da Ponta Grossa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1</v>
          </cell>
          <cell r="Q64">
            <v>1350</v>
          </cell>
          <cell r="R64">
            <v>1350</v>
          </cell>
        </row>
        <row r="65">
          <cell r="H65" t="str">
            <v>H086</v>
          </cell>
          <cell r="I65" t="str">
            <v>CASAN</v>
          </cell>
          <cell r="J65" t="str">
            <v>Florianópolis - Outros</v>
          </cell>
          <cell r="K65" t="str">
            <v>UFSC  Jurerê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469</v>
          </cell>
          <cell r="R65">
            <v>488</v>
          </cell>
        </row>
        <row r="66">
          <cell r="H66" t="str">
            <v>H087</v>
          </cell>
          <cell r="I66" t="str">
            <v>CASAN</v>
          </cell>
          <cell r="J66" t="str">
            <v>Florianópolis - Outros</v>
          </cell>
          <cell r="K66" t="str">
            <v>UFSC  Sambaqui</v>
          </cell>
          <cell r="L66">
            <v>1</v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1311</v>
          </cell>
          <cell r="R66">
            <v>1348</v>
          </cell>
        </row>
        <row r="67">
          <cell r="H67" t="str">
            <v>H088</v>
          </cell>
          <cell r="I67" t="str">
            <v>CASAN</v>
          </cell>
          <cell r="J67" t="str">
            <v>Florianópolis - Outros</v>
          </cell>
          <cell r="K67" t="str">
            <v>Casa Vida e Saúde</v>
          </cell>
          <cell r="L67">
            <v>1</v>
          </cell>
          <cell r="M67">
            <v>0</v>
          </cell>
          <cell r="N67">
            <v>0</v>
          </cell>
          <cell r="O67">
            <v>0</v>
          </cell>
          <cell r="P67">
            <v>1</v>
          </cell>
          <cell r="Q67">
            <v>117</v>
          </cell>
          <cell r="R67">
            <v>118</v>
          </cell>
        </row>
        <row r="68">
          <cell r="H68" t="str">
            <v>H089</v>
          </cell>
          <cell r="I68" t="str">
            <v>CASAN</v>
          </cell>
          <cell r="J68" t="str">
            <v>Florianópolis - Outros</v>
          </cell>
          <cell r="K68" t="str">
            <v>LAPOM, LAPMAR, LCM, LCA</v>
          </cell>
          <cell r="L68">
            <v>1</v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5628</v>
          </cell>
          <cell r="R68">
            <v>5900</v>
          </cell>
        </row>
        <row r="69">
          <cell r="H69" t="str">
            <v>H090</v>
          </cell>
          <cell r="I69" t="str">
            <v>CASAN</v>
          </cell>
          <cell r="J69" t="str">
            <v>Florianópolis - Outros</v>
          </cell>
          <cell r="K69" t="str">
            <v>LMM - Guarita, convivência, oficina e escritórios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268</v>
          </cell>
          <cell r="R69">
            <v>271</v>
          </cell>
        </row>
        <row r="70">
          <cell r="H70" t="str">
            <v>H106</v>
          </cell>
          <cell r="I70" t="str">
            <v>CASAN</v>
          </cell>
          <cell r="J70" t="str">
            <v>Araquari</v>
          </cell>
          <cell r="K70" t="str">
            <v>Fazenda UFSC/Yakult - Lab. de Camarões Marinhos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3374</v>
          </cell>
          <cell r="R70">
            <v>3391</v>
          </cell>
        </row>
        <row r="71">
          <cell r="H71" t="str">
            <v>H200</v>
          </cell>
          <cell r="I71" t="str">
            <v>CASAN</v>
          </cell>
          <cell r="J71" t="str">
            <v>Curitibanos</v>
          </cell>
          <cell r="K71" t="str">
            <v>Curitibanos CEDUP</v>
          </cell>
          <cell r="L71">
            <v>1</v>
          </cell>
          <cell r="M71">
            <v>0</v>
          </cell>
          <cell r="N71">
            <v>0</v>
          </cell>
          <cell r="O71">
            <v>0</v>
          </cell>
          <cell r="P71">
            <v>1</v>
          </cell>
          <cell r="Q71">
            <v>1014</v>
          </cell>
          <cell r="R71">
            <v>1085</v>
          </cell>
        </row>
        <row r="72">
          <cell r="H72" t="str">
            <v>H300</v>
          </cell>
          <cell r="I72" t="str">
            <v>SAMAE ARARANGUÁ</v>
          </cell>
          <cell r="J72" t="str">
            <v>Araranguá</v>
          </cell>
          <cell r="K72" t="str">
            <v>SAMAE Araranguá  Mato Alto</v>
          </cell>
          <cell r="L72">
            <v>1</v>
          </cell>
          <cell r="M72">
            <v>0</v>
          </cell>
          <cell r="N72">
            <v>0</v>
          </cell>
          <cell r="O72">
            <v>0</v>
          </cell>
          <cell r="P72">
            <v>1</v>
          </cell>
          <cell r="Q72">
            <v>3377</v>
          </cell>
          <cell r="R72">
            <v>3411</v>
          </cell>
        </row>
        <row r="73">
          <cell r="H73" t="str">
            <v>H401</v>
          </cell>
          <cell r="I73" t="str">
            <v>SAMAE BLUMENAU</v>
          </cell>
          <cell r="J73" t="str">
            <v>Blumenau</v>
          </cell>
          <cell r="K73" t="str">
            <v>SAMAE Blumenau  Rua João Pessoa, 2750</v>
          </cell>
          <cell r="L73">
            <v>1</v>
          </cell>
          <cell r="M73">
            <v>0</v>
          </cell>
          <cell r="N73">
            <v>0</v>
          </cell>
          <cell r="O73">
            <v>0</v>
          </cell>
          <cell r="P73">
            <v>1</v>
          </cell>
          <cell r="Q73">
            <v>1783</v>
          </cell>
          <cell r="R73">
            <v>1878</v>
          </cell>
        </row>
        <row r="74">
          <cell r="H74" t="str">
            <v>H402</v>
          </cell>
          <cell r="I74" t="str">
            <v>SAMAE BLUMENAU</v>
          </cell>
          <cell r="J74" t="str">
            <v>Blumenau</v>
          </cell>
          <cell r="K74" t="str">
            <v>SAMAE Blumenau  Rua João Pessoa, 2514</v>
          </cell>
          <cell r="L74">
            <v>1</v>
          </cell>
          <cell r="M74">
            <v>0</v>
          </cell>
          <cell r="N74">
            <v>0</v>
          </cell>
          <cell r="O74">
            <v>0</v>
          </cell>
          <cell r="P74">
            <v>1</v>
          </cell>
          <cell r="Q74">
            <v>1573</v>
          </cell>
          <cell r="R74">
            <v>1610</v>
          </cell>
        </row>
        <row r="75">
          <cell r="H75" t="str">
            <v>H014</v>
          </cell>
          <cell r="I75" t="str">
            <v>CASAN</v>
          </cell>
          <cell r="J75" t="str">
            <v>Florianópolis  HU</v>
          </cell>
          <cell r="K75" t="str">
            <v>Hospital Universitário - EBSERH</v>
          </cell>
          <cell r="L75">
            <v>51</v>
          </cell>
          <cell r="M75">
            <v>0</v>
          </cell>
          <cell r="N75">
            <v>6</v>
          </cell>
          <cell r="O75">
            <v>1</v>
          </cell>
          <cell r="P75">
            <v>58</v>
          </cell>
          <cell r="Q75">
            <v>86190</v>
          </cell>
          <cell r="R75">
            <v>92878</v>
          </cell>
        </row>
        <row r="76">
          <cell r="H76" t="str">
            <v>H108</v>
          </cell>
          <cell r="I76" t="str">
            <v>Condomínio Perini</v>
          </cell>
          <cell r="J76" t="str">
            <v>Joinville - Perini B. P.</v>
          </cell>
          <cell r="K76" t="str">
            <v>Bloco U - RU LAV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3130</v>
          </cell>
          <cell r="R76">
            <v>3194</v>
          </cell>
        </row>
        <row r="77">
          <cell r="H77" t="str">
            <v>H109</v>
          </cell>
          <cell r="I77" t="str">
            <v>Condomínio Perini</v>
          </cell>
          <cell r="J77" t="str">
            <v>Joinville - Perini B. P.</v>
          </cell>
          <cell r="K77" t="str">
            <v>Bloco O - O1</v>
          </cell>
          <cell r="L77">
            <v>0</v>
          </cell>
          <cell r="M77">
            <v>0</v>
          </cell>
          <cell r="N77">
            <v>1</v>
          </cell>
          <cell r="O77">
            <v>0</v>
          </cell>
          <cell r="P77">
            <v>1</v>
          </cell>
          <cell r="Q77">
            <v>291</v>
          </cell>
          <cell r="R77">
            <v>368</v>
          </cell>
        </row>
        <row r="78">
          <cell r="H78" t="str">
            <v>H110</v>
          </cell>
          <cell r="I78" t="str">
            <v>Condomínio Perini</v>
          </cell>
          <cell r="J78" t="str">
            <v>Joinville - Perini B. P.</v>
          </cell>
          <cell r="K78" t="str">
            <v>Bloco U - RU</v>
          </cell>
          <cell r="L78">
            <v>0</v>
          </cell>
          <cell r="M78">
            <v>0</v>
          </cell>
          <cell r="N78">
            <v>1</v>
          </cell>
          <cell r="O78">
            <v>0</v>
          </cell>
          <cell r="P78">
            <v>1</v>
          </cell>
          <cell r="Q78">
            <v>3721</v>
          </cell>
          <cell r="R78">
            <v>3870</v>
          </cell>
        </row>
        <row r="79">
          <cell r="H79" t="str">
            <v>H111</v>
          </cell>
          <cell r="I79" t="str">
            <v>Condomínio Perini</v>
          </cell>
          <cell r="J79" t="str">
            <v>Joinville - Perini B. P.</v>
          </cell>
          <cell r="K79" t="str">
            <v>Bloco U - U</v>
          </cell>
          <cell r="L79">
            <v>0</v>
          </cell>
          <cell r="M79">
            <v>0</v>
          </cell>
          <cell r="N79">
            <v>1</v>
          </cell>
          <cell r="O79">
            <v>0</v>
          </cell>
          <cell r="P79">
            <v>1</v>
          </cell>
          <cell r="Q79">
            <v>565</v>
          </cell>
          <cell r="R79">
            <v>871</v>
          </cell>
        </row>
        <row r="80">
          <cell r="H80" t="str">
            <v>H201</v>
          </cell>
          <cell r="I80" t="str">
            <v>Interno</v>
          </cell>
          <cell r="J80" t="str">
            <v>Curitibanos</v>
          </cell>
          <cell r="K80" t="str">
            <v>Curitibanos SEDE - Água Subterrânea</v>
          </cell>
          <cell r="L80">
            <v>1</v>
          </cell>
          <cell r="M80">
            <v>0</v>
          </cell>
          <cell r="N80">
            <v>0</v>
          </cell>
          <cell r="O80">
            <v>0</v>
          </cell>
          <cell r="P80">
            <v>1</v>
          </cell>
          <cell r="Q80">
            <v>0</v>
          </cell>
          <cell r="R80">
            <v>0</v>
          </cell>
        </row>
        <row r="81">
          <cell r="H81" t="str">
            <v>H202</v>
          </cell>
          <cell r="I81" t="str">
            <v>Interno</v>
          </cell>
          <cell r="J81" t="str">
            <v>Curitibanos</v>
          </cell>
          <cell r="K81" t="str">
            <v>Curitibanos SEDE - ETE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 t="str">
            <v>H130</v>
          </cell>
          <cell r="I82" t="str">
            <v>Condomínio Sapiens Park</v>
          </cell>
          <cell r="J82" t="str">
            <v>Florianópolis - Outros</v>
          </cell>
          <cell r="K82" t="str">
            <v>Sapiens Park - INPETRO</v>
          </cell>
          <cell r="L82">
            <v>1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</row>
        <row r="83">
          <cell r="H83" t="str">
            <v>H131</v>
          </cell>
          <cell r="I83" t="str">
            <v>Condomínio Sapiens Park</v>
          </cell>
          <cell r="J83" t="str">
            <v>Florianópolis - Outros</v>
          </cell>
          <cell r="K83" t="str">
            <v>Sapiens Park - Fotovoltaica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  <cell r="R83">
            <v>0</v>
          </cell>
        </row>
        <row r="84">
          <cell r="H84" t="str">
            <v>H112</v>
          </cell>
          <cell r="I84" t="str">
            <v>Condomínio Perini</v>
          </cell>
          <cell r="J84" t="str">
            <v>Joinville</v>
          </cell>
          <cell r="K84" t="str">
            <v>Tunel de Vento - LAB 01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1</v>
          </cell>
          <cell r="Q84">
            <v>10</v>
          </cell>
          <cell r="R84">
            <v>11</v>
          </cell>
        </row>
        <row r="95">
          <cell r="K95" t="str">
            <v>UFSC + HU</v>
          </cell>
          <cell r="L95">
            <v>127</v>
          </cell>
          <cell r="M95">
            <v>30</v>
          </cell>
          <cell r="N95">
            <v>23</v>
          </cell>
          <cell r="O95">
            <v>2</v>
          </cell>
          <cell r="P95">
            <v>182</v>
          </cell>
        </row>
        <row r="96">
          <cell r="K96" t="str">
            <v>UFSC</v>
          </cell>
          <cell r="L96">
            <v>76</v>
          </cell>
          <cell r="M96">
            <v>30</v>
          </cell>
          <cell r="N96">
            <v>17</v>
          </cell>
          <cell r="O96">
            <v>1</v>
          </cell>
          <cell r="P96">
            <v>124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Tarifas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 (2)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 - cobrança anterior"/>
      <sheetName val="2020_04"/>
      <sheetName val="2020_03 (2)"/>
      <sheetName val="2020_03"/>
      <sheetName val="2020_02 (3)"/>
      <sheetName val="2020_02 (2)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 Proposta"/>
      <sheetName val="2019_06 Nova tarifa"/>
      <sheetName val="2019_06"/>
      <sheetName val="2019_05"/>
      <sheetName val="2019_04"/>
      <sheetName val="2019_03"/>
      <sheetName val="2019_02"/>
      <sheetName val="2019_01"/>
      <sheetName val="2018_12"/>
      <sheetName val="2018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45261</v>
          </cell>
          <cell r="G23" t="str">
            <v>UNIVERSIDADE FEDERAL DE SANTA CATARINA</v>
          </cell>
          <cell r="H23">
            <v>1</v>
          </cell>
          <cell r="I23">
            <v>1110</v>
          </cell>
          <cell r="J23">
            <v>1142</v>
          </cell>
          <cell r="K23">
            <v>32</v>
          </cell>
          <cell r="L23">
            <v>431.23</v>
          </cell>
          <cell r="M23">
            <v>0</v>
          </cell>
          <cell r="N23">
            <v>-40.75</v>
          </cell>
          <cell r="O23">
            <v>0</v>
          </cell>
          <cell r="P23">
            <v>0</v>
          </cell>
          <cell r="Q23">
            <v>390.48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OK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45261</v>
          </cell>
          <cell r="G24" t="str">
            <v>UNIVERSIDADE FEDERAL DE SANTA CATARINA</v>
          </cell>
          <cell r="H24">
            <v>2</v>
          </cell>
          <cell r="I24">
            <v>2545</v>
          </cell>
          <cell r="J24">
            <v>2583</v>
          </cell>
          <cell r="K24">
            <v>38</v>
          </cell>
          <cell r="L24">
            <v>461.8</v>
          </cell>
          <cell r="M24">
            <v>0</v>
          </cell>
          <cell r="N24">
            <v>-43.639999999999986</v>
          </cell>
          <cell r="O24">
            <v>0</v>
          </cell>
          <cell r="P24">
            <v>0</v>
          </cell>
          <cell r="Q24">
            <v>418.16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45261</v>
          </cell>
          <cell r="G25" t="str">
            <v>BIOTERIO CENTRAL ALMOXARIFADO</v>
          </cell>
          <cell r="H25">
            <v>1</v>
          </cell>
          <cell r="I25">
            <v>6480</v>
          </cell>
          <cell r="J25">
            <v>7065</v>
          </cell>
          <cell r="K25">
            <v>585</v>
          </cell>
          <cell r="L25">
            <v>8952.9599999999991</v>
          </cell>
          <cell r="M25">
            <v>0</v>
          </cell>
          <cell r="N25">
            <v>-846.04999999999927</v>
          </cell>
          <cell r="O25">
            <v>0</v>
          </cell>
          <cell r="P25">
            <v>0</v>
          </cell>
          <cell r="Q25">
            <v>8106.91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ALTO CONSUMO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45261</v>
          </cell>
          <cell r="G26" t="str">
            <v>CENTRO DE CIENCIAS FISICAS E MATEMATICA</v>
          </cell>
          <cell r="H26">
            <v>1</v>
          </cell>
          <cell r="I26">
            <v>901</v>
          </cell>
          <cell r="J26">
            <v>973</v>
          </cell>
          <cell r="K26">
            <v>72</v>
          </cell>
          <cell r="L26">
            <v>1047.6300000000001</v>
          </cell>
          <cell r="M26">
            <v>0</v>
          </cell>
          <cell r="N26">
            <v>-99.010000000000105</v>
          </cell>
          <cell r="O26">
            <v>0</v>
          </cell>
          <cell r="P26">
            <v>0</v>
          </cell>
          <cell r="Q26">
            <v>948.62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ALTO CONSUMO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45261</v>
          </cell>
          <cell r="G27" t="str">
            <v>CENTRO DE CIENCIAS FISICAS E MATEMATICA</v>
          </cell>
          <cell r="H27">
            <v>1</v>
          </cell>
          <cell r="I27">
            <v>0</v>
          </cell>
          <cell r="J27">
            <v>113</v>
          </cell>
          <cell r="K27">
            <v>124</v>
          </cell>
          <cell r="L27">
            <v>1848.95</v>
          </cell>
          <cell r="M27">
            <v>0</v>
          </cell>
          <cell r="N27">
            <v>-174.73000000000002</v>
          </cell>
          <cell r="O27">
            <v>0</v>
          </cell>
          <cell r="P27">
            <v>0</v>
          </cell>
          <cell r="Q27">
            <v>1674.22</v>
          </cell>
          <cell r="R27">
            <v>0</v>
          </cell>
          <cell r="S27" t="str">
            <v>ok</v>
          </cell>
          <cell r="T27" t="str">
            <v>LIDO</v>
          </cell>
          <cell r="U27" t="str">
            <v>OK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45261</v>
          </cell>
          <cell r="G28" t="str">
            <v>ENGENHARIA CIVIL BL T</v>
          </cell>
          <cell r="H28">
            <v>1</v>
          </cell>
          <cell r="I28">
            <v>195</v>
          </cell>
          <cell r="J28">
            <v>200</v>
          </cell>
          <cell r="K28">
            <v>5</v>
          </cell>
          <cell r="L28">
            <v>64.760000000000005</v>
          </cell>
          <cell r="M28">
            <v>64.760000000000005</v>
          </cell>
          <cell r="N28">
            <v>-12.250000000000014</v>
          </cell>
          <cell r="O28">
            <v>0</v>
          </cell>
          <cell r="P28">
            <v>0</v>
          </cell>
          <cell r="Q28">
            <v>117.27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OK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45261</v>
          </cell>
          <cell r="G29" t="str">
            <v>ENGENHARIA CIVIL BL V</v>
          </cell>
          <cell r="H29">
            <v>1</v>
          </cell>
          <cell r="I29">
            <v>6066</v>
          </cell>
          <cell r="J29">
            <v>6253</v>
          </cell>
          <cell r="K29">
            <v>187</v>
          </cell>
          <cell r="L29">
            <v>2819.78</v>
          </cell>
          <cell r="M29">
            <v>0</v>
          </cell>
          <cell r="N29">
            <v>-266.47000000000025</v>
          </cell>
          <cell r="O29">
            <v>0</v>
          </cell>
          <cell r="P29">
            <v>0</v>
          </cell>
          <cell r="Q29">
            <v>2553.31</v>
          </cell>
          <cell r="R29">
            <v>0</v>
          </cell>
          <cell r="S29" t="str">
            <v>ok</v>
          </cell>
          <cell r="T29" t="str">
            <v>LIDO/REVISÃO</v>
          </cell>
          <cell r="U29" t="str">
            <v>ALTO CONSUMO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45261</v>
          </cell>
          <cell r="G30" t="str">
            <v>UNIVERSIDADE FEDERAL DE SANTA CATARINA</v>
          </cell>
          <cell r="H30">
            <v>1</v>
          </cell>
          <cell r="I30">
            <v>52890</v>
          </cell>
          <cell r="J30">
            <v>53223</v>
          </cell>
          <cell r="K30">
            <v>333</v>
          </cell>
          <cell r="L30">
            <v>5069.6400000000003</v>
          </cell>
          <cell r="M30">
            <v>0</v>
          </cell>
          <cell r="N30">
            <v>-479.07999999999993</v>
          </cell>
          <cell r="O30">
            <v>0</v>
          </cell>
          <cell r="P30">
            <v>0</v>
          </cell>
          <cell r="Q30">
            <v>4590.5600000000004</v>
          </cell>
          <cell r="R30">
            <v>0</v>
          </cell>
          <cell r="S30" t="str">
            <v>ok</v>
          </cell>
          <cell r="T30" t="str">
            <v>LIDO</v>
          </cell>
          <cell r="U30" t="str">
            <v>ALTO CONSUMO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45261</v>
          </cell>
          <cell r="G31" t="str">
            <v>UNIVERSIDADE FEDERAL DE SANTA CATARINA</v>
          </cell>
          <cell r="H31">
            <v>1</v>
          </cell>
          <cell r="I31">
            <v>22</v>
          </cell>
          <cell r="J31">
            <v>22</v>
          </cell>
          <cell r="K31">
            <v>0</v>
          </cell>
          <cell r="L31">
            <v>37.31</v>
          </cell>
          <cell r="M31">
            <v>37.31</v>
          </cell>
          <cell r="N31">
            <v>-7.0600000000000023</v>
          </cell>
          <cell r="O31">
            <v>0</v>
          </cell>
          <cell r="P31">
            <v>0</v>
          </cell>
          <cell r="Q31">
            <v>67.56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HIDROMETRO PARADO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45261</v>
          </cell>
          <cell r="G32" t="str">
            <v>NUCLEO DE INSTRUÇÃO MODELO</v>
          </cell>
          <cell r="H32">
            <v>1</v>
          </cell>
          <cell r="I32">
            <v>2457</v>
          </cell>
          <cell r="J32">
            <v>2484</v>
          </cell>
          <cell r="K32">
            <v>27</v>
          </cell>
          <cell r="L32">
            <v>354.18</v>
          </cell>
          <cell r="M32">
            <v>0</v>
          </cell>
          <cell r="N32">
            <v>-33.470000000000027</v>
          </cell>
          <cell r="O32">
            <v>0</v>
          </cell>
          <cell r="P32">
            <v>0</v>
          </cell>
          <cell r="Q32">
            <v>320.70999999999998</v>
          </cell>
          <cell r="R32">
            <v>0</v>
          </cell>
          <cell r="S32" t="str">
            <v>ok</v>
          </cell>
          <cell r="T32" t="str">
            <v>LIDO</v>
          </cell>
          <cell r="U32" t="str">
            <v>OK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45261</v>
          </cell>
          <cell r="G33" t="str">
            <v>DEPTO MICROBIOLOGIA UFSC</v>
          </cell>
          <cell r="H33">
            <v>1</v>
          </cell>
          <cell r="I33">
            <v>43160</v>
          </cell>
          <cell r="J33">
            <v>43579</v>
          </cell>
          <cell r="K33">
            <v>419</v>
          </cell>
          <cell r="L33">
            <v>6394.9</v>
          </cell>
          <cell r="M33">
            <v>0</v>
          </cell>
          <cell r="N33">
            <v>-604.32999999999993</v>
          </cell>
          <cell r="O33">
            <v>0</v>
          </cell>
          <cell r="P33">
            <v>0</v>
          </cell>
          <cell r="Q33">
            <v>5790.57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45261</v>
          </cell>
          <cell r="G34" t="str">
            <v>UNIV FEDERAL DO ESTADO DE SC</v>
          </cell>
          <cell r="H34">
            <v>1</v>
          </cell>
          <cell r="I34">
            <v>211</v>
          </cell>
          <cell r="J34">
            <v>211</v>
          </cell>
          <cell r="K34">
            <v>0</v>
          </cell>
          <cell r="L34">
            <v>37.31</v>
          </cell>
          <cell r="M34">
            <v>37.31</v>
          </cell>
          <cell r="N34">
            <v>-7.0600000000000023</v>
          </cell>
          <cell r="O34">
            <v>0</v>
          </cell>
          <cell r="P34">
            <v>0</v>
          </cell>
          <cell r="Q34">
            <v>67.56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CONSTRUIR ABRIGO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45261</v>
          </cell>
          <cell r="G35" t="str">
            <v>UNIVERSIDADE FEDERAL DE SANTA CATARINA</v>
          </cell>
          <cell r="H35">
            <v>2</v>
          </cell>
          <cell r="I35">
            <v>4618</v>
          </cell>
          <cell r="J35">
            <v>5212</v>
          </cell>
          <cell r="K35">
            <v>594</v>
          </cell>
          <cell r="L35">
            <v>10012.82</v>
          </cell>
          <cell r="M35">
            <v>10012.82</v>
          </cell>
          <cell r="N35">
            <v>-1892.4300000000003</v>
          </cell>
          <cell r="O35">
            <v>0</v>
          </cell>
          <cell r="P35">
            <v>0</v>
          </cell>
          <cell r="Q35">
            <v>18133.21</v>
          </cell>
          <cell r="R35">
            <v>0</v>
          </cell>
          <cell r="S35" t="str">
            <v>ok</v>
          </cell>
          <cell r="T35" t="str">
            <v>LIDO</v>
          </cell>
          <cell r="U35" t="str">
            <v>OK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45261</v>
          </cell>
          <cell r="G36" t="str">
            <v>D A E</v>
          </cell>
          <cell r="H36">
            <v>1</v>
          </cell>
          <cell r="I36">
            <v>4811</v>
          </cell>
          <cell r="J36">
            <v>4831</v>
          </cell>
          <cell r="K36">
            <v>20</v>
          </cell>
          <cell r="L36">
            <v>246.31</v>
          </cell>
          <cell r="M36">
            <v>246.31</v>
          </cell>
          <cell r="N36">
            <v>-46.56</v>
          </cell>
          <cell r="O36">
            <v>0</v>
          </cell>
          <cell r="P36">
            <v>0</v>
          </cell>
          <cell r="Q36">
            <v>446.06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CONSTRUIR ABRIGO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45261</v>
          </cell>
          <cell r="G37" t="str">
            <v>CENTRO ACAD SOCIO ECONOMICO UFSC</v>
          </cell>
          <cell r="H37">
            <v>3</v>
          </cell>
          <cell r="I37">
            <v>12200</v>
          </cell>
          <cell r="J37">
            <v>12414</v>
          </cell>
          <cell r="K37">
            <v>214</v>
          </cell>
          <cell r="L37">
            <v>3196.98</v>
          </cell>
          <cell r="M37">
            <v>3196.98</v>
          </cell>
          <cell r="N37">
            <v>-604.23000000000047</v>
          </cell>
          <cell r="O37">
            <v>0</v>
          </cell>
          <cell r="P37">
            <v>0</v>
          </cell>
          <cell r="Q37">
            <v>5789.73</v>
          </cell>
          <cell r="R37">
            <v>0</v>
          </cell>
          <cell r="S37" t="str">
            <v>ok</v>
          </cell>
          <cell r="T37" t="str">
            <v>MÉDIO</v>
          </cell>
          <cell r="U37" t="str">
            <v>CONSTRUIR ABRIGO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45261</v>
          </cell>
          <cell r="G38" t="str">
            <v>CENTRO SOCIO ECONOMICO-UFSC</v>
          </cell>
          <cell r="H38">
            <v>1</v>
          </cell>
          <cell r="I38">
            <v>2540</v>
          </cell>
          <cell r="J38">
            <v>2780</v>
          </cell>
          <cell r="K38">
            <v>240</v>
          </cell>
          <cell r="L38">
            <v>3636.51</v>
          </cell>
          <cell r="M38">
            <v>3636.51</v>
          </cell>
          <cell r="N38">
            <v>-687.29000000000087</v>
          </cell>
          <cell r="O38">
            <v>0</v>
          </cell>
          <cell r="P38">
            <v>0</v>
          </cell>
          <cell r="Q38">
            <v>6585.73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CONSTRUIR ABRIGO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45261</v>
          </cell>
          <cell r="G39" t="str">
            <v>IGREJA UFSC</v>
          </cell>
          <cell r="H39">
            <v>2</v>
          </cell>
          <cell r="I39">
            <v>69</v>
          </cell>
          <cell r="J39">
            <v>149</v>
          </cell>
          <cell r="K39">
            <v>80</v>
          </cell>
          <cell r="L39">
            <v>1109.02</v>
          </cell>
          <cell r="M39">
            <v>1109.02</v>
          </cell>
          <cell r="N39">
            <v>-209.6099999999999</v>
          </cell>
          <cell r="O39">
            <v>0</v>
          </cell>
          <cell r="P39">
            <v>0</v>
          </cell>
          <cell r="Q39">
            <v>2008.43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CONSTRUIR ABRIGO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45261</v>
          </cell>
          <cell r="G40" t="str">
            <v>UNIVERSIDADE FEDERAL DE SANTA CATARINA</v>
          </cell>
          <cell r="H40">
            <v>2</v>
          </cell>
          <cell r="I40">
            <v>16229</v>
          </cell>
          <cell r="J40">
            <v>16383</v>
          </cell>
          <cell r="K40">
            <v>154</v>
          </cell>
          <cell r="L40">
            <v>2356.8200000000002</v>
          </cell>
          <cell r="M40">
            <v>2356.8200000000002</v>
          </cell>
          <cell r="N40">
            <v>-445.44000000000051</v>
          </cell>
          <cell r="O40">
            <v>0</v>
          </cell>
          <cell r="P40">
            <v>0</v>
          </cell>
          <cell r="Q40">
            <v>4268.2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CONSTRUIR ABRIGO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45261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-21.170000000000016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CONSTRUIR ABRIGO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45261</v>
          </cell>
          <cell r="G42" t="str">
            <v>CENTRO DE C FISICAS E MAT BL A UFSC</v>
          </cell>
          <cell r="H42">
            <v>1</v>
          </cell>
          <cell r="I42">
            <v>20591</v>
          </cell>
          <cell r="J42">
            <v>20914</v>
          </cell>
          <cell r="K42">
            <v>323</v>
          </cell>
          <cell r="L42">
            <v>4915.54</v>
          </cell>
          <cell r="M42">
            <v>4915.54</v>
          </cell>
          <cell r="N42">
            <v>-929.03000000000065</v>
          </cell>
          <cell r="O42">
            <v>0</v>
          </cell>
          <cell r="P42">
            <v>0</v>
          </cell>
          <cell r="Q42">
            <v>8902.0499999999993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CONSTRUIR ABRIGO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45261</v>
          </cell>
          <cell r="G43" t="str">
            <v>CTRO DE CIENCIA FIS E MAT BL B UFSC</v>
          </cell>
          <cell r="H43">
            <v>1</v>
          </cell>
          <cell r="I43">
            <v>2981</v>
          </cell>
          <cell r="J43">
            <v>3029</v>
          </cell>
          <cell r="K43">
            <v>48</v>
          </cell>
          <cell r="L43">
            <v>677.79</v>
          </cell>
          <cell r="M43">
            <v>677.79</v>
          </cell>
          <cell r="N43">
            <v>-128.1099999999999</v>
          </cell>
          <cell r="O43">
            <v>0</v>
          </cell>
          <cell r="P43">
            <v>0</v>
          </cell>
          <cell r="Q43">
            <v>1227.47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CONSTRUIR ABRIGO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45261</v>
          </cell>
          <cell r="G44" t="str">
            <v>UFSC COLÉGIO DE APLICAÇÃO</v>
          </cell>
          <cell r="H44">
            <v>1</v>
          </cell>
          <cell r="I44">
            <v>64872</v>
          </cell>
          <cell r="J44">
            <v>65255</v>
          </cell>
          <cell r="K44">
            <v>383</v>
          </cell>
          <cell r="L44">
            <v>5840.14</v>
          </cell>
          <cell r="M44">
            <v>5840.14</v>
          </cell>
          <cell r="N44">
            <v>-1103.7800000000007</v>
          </cell>
          <cell r="O44">
            <v>0</v>
          </cell>
          <cell r="P44">
            <v>0</v>
          </cell>
          <cell r="Q44">
            <v>10576.5</v>
          </cell>
          <cell r="R44">
            <v>0</v>
          </cell>
          <cell r="S44" t="str">
            <v>ok</v>
          </cell>
          <cell r="T44" t="str">
            <v>LIDO</v>
          </cell>
          <cell r="U44" t="str">
            <v>OK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45261</v>
          </cell>
          <cell r="G45" t="str">
            <v>NATIVAS DO HORTO BOTANICO UFSC</v>
          </cell>
          <cell r="H45">
            <v>1</v>
          </cell>
          <cell r="I45">
            <v>1723</v>
          </cell>
          <cell r="J45">
            <v>1760</v>
          </cell>
          <cell r="K45">
            <v>37</v>
          </cell>
          <cell r="L45">
            <v>508.28</v>
          </cell>
          <cell r="M45">
            <v>508.28</v>
          </cell>
          <cell r="N45">
            <v>-219.8299999999999</v>
          </cell>
          <cell r="O45">
            <v>0</v>
          </cell>
          <cell r="P45">
            <v>0</v>
          </cell>
          <cell r="Q45">
            <v>796.73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HIDROMETRO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45261</v>
          </cell>
          <cell r="G46" t="str">
            <v>MORADIA ESTUDANTIL UFSC</v>
          </cell>
          <cell r="H46">
            <v>1</v>
          </cell>
          <cell r="I46">
            <v>263</v>
          </cell>
          <cell r="J46">
            <v>266</v>
          </cell>
          <cell r="K46">
            <v>3</v>
          </cell>
          <cell r="L46">
            <v>53.78</v>
          </cell>
          <cell r="M46">
            <v>53.78</v>
          </cell>
          <cell r="N46">
            <v>-10.170000000000002</v>
          </cell>
          <cell r="O46">
            <v>0</v>
          </cell>
          <cell r="P46">
            <v>0</v>
          </cell>
          <cell r="Q46">
            <v>97.39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OK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45261</v>
          </cell>
          <cell r="G47" t="str">
            <v>UNIV FED DO ESTADO DE STA CAT</v>
          </cell>
          <cell r="H47">
            <v>30</v>
          </cell>
          <cell r="I47">
            <v>5397</v>
          </cell>
          <cell r="J47">
            <v>6721</v>
          </cell>
          <cell r="K47">
            <v>1324</v>
          </cell>
          <cell r="L47">
            <v>15897.14</v>
          </cell>
          <cell r="M47">
            <v>15897.14</v>
          </cell>
          <cell r="N47">
            <v>-3004.5599999999977</v>
          </cell>
          <cell r="O47">
            <v>0</v>
          </cell>
          <cell r="P47">
            <v>0</v>
          </cell>
          <cell r="Q47">
            <v>28789.72</v>
          </cell>
          <cell r="R47">
            <v>0</v>
          </cell>
          <cell r="S47" t="str">
            <v>ok</v>
          </cell>
          <cell r="T47" t="str">
            <v>MÉDIO</v>
          </cell>
          <cell r="U47" t="str">
            <v>CONSTRUIR ABRIGO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45261</v>
          </cell>
          <cell r="G48" t="str">
            <v>BIBLIOTECA CENTRAL</v>
          </cell>
          <cell r="H48">
            <v>1</v>
          </cell>
          <cell r="I48">
            <v>33978</v>
          </cell>
          <cell r="J48">
            <v>34435</v>
          </cell>
          <cell r="K48">
            <v>457</v>
          </cell>
          <cell r="L48">
            <v>6980.48</v>
          </cell>
          <cell r="M48">
            <v>6980.48</v>
          </cell>
          <cell r="N48">
            <v>-1319.3199999999997</v>
          </cell>
          <cell r="O48">
            <v>0</v>
          </cell>
          <cell r="P48">
            <v>0</v>
          </cell>
          <cell r="Q48">
            <v>12641.64</v>
          </cell>
          <cell r="R48">
            <v>0</v>
          </cell>
          <cell r="S48" t="str">
            <v>ok</v>
          </cell>
          <cell r="T48" t="str">
            <v>MÉDIO</v>
          </cell>
          <cell r="U48" t="str">
            <v>CONSTRUIR ABRIGO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45261</v>
          </cell>
          <cell r="G49" t="str">
            <v>CENTRO TECNOLOGICO-UFSC</v>
          </cell>
          <cell r="H49">
            <v>2</v>
          </cell>
          <cell r="I49">
            <v>3460</v>
          </cell>
          <cell r="J49">
            <v>3594</v>
          </cell>
          <cell r="K49">
            <v>134</v>
          </cell>
          <cell r="L49">
            <v>2008.82</v>
          </cell>
          <cell r="M49">
            <v>2008.82</v>
          </cell>
          <cell r="N49">
            <v>-379.67000000000007</v>
          </cell>
          <cell r="O49">
            <v>0</v>
          </cell>
          <cell r="P49">
            <v>0</v>
          </cell>
          <cell r="Q49">
            <v>3637.97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OK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45261</v>
          </cell>
          <cell r="G50" t="str">
            <v>CENTRO TECNOLOGICO BLOCO L UFSC</v>
          </cell>
          <cell r="H50">
            <v>1</v>
          </cell>
          <cell r="I50">
            <v>4513</v>
          </cell>
          <cell r="J50">
            <v>4669</v>
          </cell>
          <cell r="K50">
            <v>156</v>
          </cell>
          <cell r="L50">
            <v>2342.0700000000002</v>
          </cell>
          <cell r="M50">
            <v>2342.0700000000002</v>
          </cell>
          <cell r="N50">
            <v>-442.65000000000055</v>
          </cell>
          <cell r="O50">
            <v>0</v>
          </cell>
          <cell r="P50">
            <v>0</v>
          </cell>
          <cell r="Q50">
            <v>4241.49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45261</v>
          </cell>
          <cell r="G51" t="str">
            <v>CENTRO TECNOLOGICO UFSC</v>
          </cell>
          <cell r="H51">
            <v>1</v>
          </cell>
          <cell r="I51">
            <v>348</v>
          </cell>
          <cell r="J51">
            <v>353</v>
          </cell>
          <cell r="K51">
            <v>5</v>
          </cell>
          <cell r="L51">
            <v>64.760000000000005</v>
          </cell>
          <cell r="M51">
            <v>64.760000000000005</v>
          </cell>
          <cell r="N51">
            <v>-12.250000000000014</v>
          </cell>
          <cell r="O51">
            <v>0</v>
          </cell>
          <cell r="P51">
            <v>0</v>
          </cell>
          <cell r="Q51">
            <v>117.27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45261</v>
          </cell>
          <cell r="G52" t="str">
            <v>CENTRO TECNOLOGICO (BL-A) UFSC</v>
          </cell>
          <cell r="H52">
            <v>1</v>
          </cell>
          <cell r="I52">
            <v>2524</v>
          </cell>
          <cell r="J52">
            <v>2602</v>
          </cell>
          <cell r="K52">
            <v>78</v>
          </cell>
          <cell r="L52">
            <v>1140.0899999999999</v>
          </cell>
          <cell r="M52">
            <v>1140.0899999999999</v>
          </cell>
          <cell r="N52">
            <v>-215.48000000000002</v>
          </cell>
          <cell r="O52">
            <v>0</v>
          </cell>
          <cell r="P52">
            <v>0</v>
          </cell>
          <cell r="Q52">
            <v>2064.6999999999998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45261</v>
          </cell>
          <cell r="G53" t="str">
            <v>PAV DE MECANICA BL MODULADOS</v>
          </cell>
          <cell r="H53">
            <v>1</v>
          </cell>
          <cell r="I53">
            <v>7908</v>
          </cell>
          <cell r="J53">
            <v>8078</v>
          </cell>
          <cell r="K53">
            <v>170</v>
          </cell>
          <cell r="L53">
            <v>2557.81</v>
          </cell>
          <cell r="M53">
            <v>2557.81</v>
          </cell>
          <cell r="N53">
            <v>-483.43000000000029</v>
          </cell>
          <cell r="O53">
            <v>0</v>
          </cell>
          <cell r="P53">
            <v>0</v>
          </cell>
          <cell r="Q53">
            <v>4632.1899999999996</v>
          </cell>
          <cell r="R53">
            <v>0</v>
          </cell>
          <cell r="S53" t="str">
            <v>ok</v>
          </cell>
          <cell r="T53" t="str">
            <v>MÉDIO</v>
          </cell>
          <cell r="U53" t="str">
            <v>CONSTRUIR ABRIGO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45261</v>
          </cell>
          <cell r="G54" t="str">
            <v>REITORIA UFSC</v>
          </cell>
          <cell r="H54">
            <v>2</v>
          </cell>
          <cell r="I54">
            <v>47936</v>
          </cell>
          <cell r="J54">
            <v>48176</v>
          </cell>
          <cell r="K54">
            <v>240</v>
          </cell>
          <cell r="L54">
            <v>3574.62</v>
          </cell>
          <cell r="M54">
            <v>3574.62</v>
          </cell>
          <cell r="N54">
            <v>-675.59999999999945</v>
          </cell>
          <cell r="O54">
            <v>0</v>
          </cell>
          <cell r="P54">
            <v>0</v>
          </cell>
          <cell r="Q54">
            <v>6473.64</v>
          </cell>
          <cell r="R54">
            <v>0</v>
          </cell>
          <cell r="S54" t="str">
            <v>ok</v>
          </cell>
          <cell r="T54" t="str">
            <v>MÉDIO</v>
          </cell>
          <cell r="U54" t="str">
            <v>CONSTRUIR ABRIGO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45261</v>
          </cell>
          <cell r="G55" t="str">
            <v>CENTRO DE E BASICOS UFSC</v>
          </cell>
          <cell r="H55">
            <v>2</v>
          </cell>
          <cell r="I55">
            <v>899</v>
          </cell>
          <cell r="J55">
            <v>2212</v>
          </cell>
          <cell r="K55">
            <v>1313</v>
          </cell>
          <cell r="L55">
            <v>22523.43</v>
          </cell>
          <cell r="M55">
            <v>22523.43</v>
          </cell>
          <cell r="N55">
            <v>-4256.93</v>
          </cell>
          <cell r="O55">
            <v>0</v>
          </cell>
          <cell r="P55">
            <v>0</v>
          </cell>
          <cell r="Q55">
            <v>40789.93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45261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-7.0600000000000023</v>
          </cell>
          <cell r="O56">
            <v>0</v>
          </cell>
          <cell r="P56">
            <v>0</v>
          </cell>
          <cell r="Q56">
            <v>67.56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HIDROMETRO PARADO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45261</v>
          </cell>
          <cell r="G57" t="str">
            <v>CASA VEG DPTO MICRO UFSC</v>
          </cell>
          <cell r="H57">
            <v>1</v>
          </cell>
          <cell r="I57">
            <v>74</v>
          </cell>
          <cell r="J57">
            <v>79</v>
          </cell>
          <cell r="K57">
            <v>5</v>
          </cell>
          <cell r="L57">
            <v>64.760000000000005</v>
          </cell>
          <cell r="M57">
            <v>64.760000000000005</v>
          </cell>
          <cell r="N57">
            <v>-12.250000000000014</v>
          </cell>
          <cell r="O57">
            <v>0</v>
          </cell>
          <cell r="P57">
            <v>0</v>
          </cell>
          <cell r="Q57">
            <v>117.27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CONSTRUIR ABRIGO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45261</v>
          </cell>
          <cell r="G58" t="str">
            <v>LAB DE ENSINO E PESQUISA UFSC</v>
          </cell>
          <cell r="H58">
            <v>1</v>
          </cell>
          <cell r="I58">
            <v>438</v>
          </cell>
          <cell r="J58">
            <v>499</v>
          </cell>
          <cell r="K58">
            <v>61</v>
          </cell>
          <cell r="L58">
            <v>878.12</v>
          </cell>
          <cell r="M58">
            <v>878.12</v>
          </cell>
          <cell r="N58">
            <v>-165.97000000000003</v>
          </cell>
          <cell r="O58">
            <v>0</v>
          </cell>
          <cell r="P58">
            <v>0</v>
          </cell>
          <cell r="Q58">
            <v>1590.27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OK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45261</v>
          </cell>
          <cell r="G59" t="str">
            <v>MUSEU DE ANTROPOLOGIA UFSC</v>
          </cell>
          <cell r="H59">
            <v>1</v>
          </cell>
          <cell r="I59">
            <v>2474</v>
          </cell>
          <cell r="J59">
            <v>2853</v>
          </cell>
          <cell r="K59">
            <v>379</v>
          </cell>
          <cell r="L59">
            <v>5778.5</v>
          </cell>
          <cell r="M59">
            <v>5778.5</v>
          </cell>
          <cell r="N59">
            <v>-1092.1399999999994</v>
          </cell>
          <cell r="O59">
            <v>0</v>
          </cell>
          <cell r="P59">
            <v>0</v>
          </cell>
          <cell r="Q59">
            <v>10464.86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45261</v>
          </cell>
          <cell r="G60" t="str">
            <v>HORTO BOTANICO UFSC</v>
          </cell>
          <cell r="H60">
            <v>1</v>
          </cell>
          <cell r="I60">
            <v>1412</v>
          </cell>
          <cell r="J60">
            <v>1527</v>
          </cell>
          <cell r="K60">
            <v>115</v>
          </cell>
          <cell r="L60">
            <v>1710.26</v>
          </cell>
          <cell r="M60">
            <v>1710.26</v>
          </cell>
          <cell r="N60">
            <v>-323.23999999999978</v>
          </cell>
          <cell r="O60">
            <v>0</v>
          </cell>
          <cell r="P60">
            <v>0</v>
          </cell>
          <cell r="Q60">
            <v>3097.28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45261</v>
          </cell>
          <cell r="G61" t="str">
            <v>CRECHE UFSC</v>
          </cell>
          <cell r="H61">
            <v>1</v>
          </cell>
          <cell r="I61">
            <v>16603</v>
          </cell>
          <cell r="J61">
            <v>16671</v>
          </cell>
          <cell r="K61">
            <v>68</v>
          </cell>
          <cell r="L61">
            <v>985.99</v>
          </cell>
          <cell r="M61">
            <v>985.99</v>
          </cell>
          <cell r="N61">
            <v>-186.36000000000013</v>
          </cell>
          <cell r="O61">
            <v>0</v>
          </cell>
          <cell r="P61">
            <v>0</v>
          </cell>
          <cell r="Q61">
            <v>1785.62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45261</v>
          </cell>
          <cell r="G62" t="str">
            <v>CENTRO DE CIENCIAS HUMANAS UFSC</v>
          </cell>
          <cell r="H62">
            <v>1</v>
          </cell>
          <cell r="I62">
            <v>35119</v>
          </cell>
          <cell r="J62">
            <v>35700</v>
          </cell>
          <cell r="K62">
            <v>581</v>
          </cell>
          <cell r="L62">
            <v>8891.32</v>
          </cell>
          <cell r="M62">
            <v>8891.32</v>
          </cell>
          <cell r="N62">
            <v>-1680.4699999999993</v>
          </cell>
          <cell r="O62">
            <v>0</v>
          </cell>
          <cell r="P62">
            <v>0</v>
          </cell>
          <cell r="Q62">
            <v>16102.17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VIDRO DO HIDROMETRO SUADO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45261</v>
          </cell>
          <cell r="G63" t="str">
            <v>CENTRO DE EDUCACAO UFSC</v>
          </cell>
          <cell r="H63">
            <v>1</v>
          </cell>
          <cell r="I63">
            <v>2356</v>
          </cell>
          <cell r="J63">
            <v>2481</v>
          </cell>
          <cell r="K63">
            <v>125</v>
          </cell>
          <cell r="L63">
            <v>1864.36</v>
          </cell>
          <cell r="M63">
            <v>1864.36</v>
          </cell>
          <cell r="N63">
            <v>-352.36999999999989</v>
          </cell>
          <cell r="O63">
            <v>0</v>
          </cell>
          <cell r="P63">
            <v>0</v>
          </cell>
          <cell r="Q63">
            <v>3376.35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CONSTRUIR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45261</v>
          </cell>
          <cell r="G64" t="str">
            <v>CENTRO DE EDUCACAO UFSC</v>
          </cell>
          <cell r="H64">
            <v>1</v>
          </cell>
          <cell r="I64">
            <v>5858</v>
          </cell>
          <cell r="J64">
            <v>5952</v>
          </cell>
          <cell r="K64">
            <v>94</v>
          </cell>
          <cell r="L64">
            <v>1386.65</v>
          </cell>
          <cell r="M64">
            <v>1386.65</v>
          </cell>
          <cell r="N64">
            <v>-262.08000000000038</v>
          </cell>
          <cell r="O64">
            <v>0</v>
          </cell>
          <cell r="P64">
            <v>0</v>
          </cell>
          <cell r="Q64">
            <v>2511.2199999999998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CONSTRUIR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45261</v>
          </cell>
          <cell r="G65" t="str">
            <v>CENTRO DE CONVIVENCIA UFSC</v>
          </cell>
          <cell r="H65">
            <v>5</v>
          </cell>
          <cell r="I65">
            <v>730</v>
          </cell>
          <cell r="J65">
            <v>730</v>
          </cell>
          <cell r="K65">
            <v>0</v>
          </cell>
          <cell r="L65">
            <v>186.55</v>
          </cell>
          <cell r="M65">
            <v>186.55</v>
          </cell>
          <cell r="N65">
            <v>-35.260000000000048</v>
          </cell>
          <cell r="O65">
            <v>0</v>
          </cell>
          <cell r="P65">
            <v>0</v>
          </cell>
          <cell r="Q65">
            <v>337.84</v>
          </cell>
          <cell r="R65">
            <v>0</v>
          </cell>
          <cell r="S65" t="str">
            <v>ok</v>
          </cell>
          <cell r="T65" t="str">
            <v>LIDO/REVISÃO</v>
          </cell>
          <cell r="U65" t="str">
            <v>CONFIRMAÇÃO LEITURA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45261</v>
          </cell>
          <cell r="G66" t="str">
            <v>IMPRENSA UNIVERSITARIA</v>
          </cell>
          <cell r="H66">
            <v>1</v>
          </cell>
          <cell r="I66">
            <v>30753</v>
          </cell>
          <cell r="J66">
            <v>32202</v>
          </cell>
          <cell r="K66">
            <v>1449</v>
          </cell>
          <cell r="L66">
            <v>22267.200000000001</v>
          </cell>
          <cell r="M66">
            <v>22267.200000000001</v>
          </cell>
          <cell r="N66">
            <v>-4208.489999999998</v>
          </cell>
          <cell r="O66">
            <v>0</v>
          </cell>
          <cell r="P66">
            <v>0</v>
          </cell>
          <cell r="Q66">
            <v>40325.910000000003</v>
          </cell>
          <cell r="R66">
            <v>0</v>
          </cell>
          <cell r="S66" t="str">
            <v>ok</v>
          </cell>
          <cell r="T66" t="str">
            <v>MÉDIO</v>
          </cell>
          <cell r="U66" t="str">
            <v>CONSTRUIR ABRIGO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45261</v>
          </cell>
          <cell r="G67" t="str">
            <v>ESPACO DO DEP DE AQUIT E URBAN UFSC</v>
          </cell>
          <cell r="H67">
            <v>1</v>
          </cell>
          <cell r="I67">
            <v>4968</v>
          </cell>
          <cell r="J67">
            <v>5244</v>
          </cell>
          <cell r="K67">
            <v>276</v>
          </cell>
          <cell r="L67">
            <v>4191.2700000000004</v>
          </cell>
          <cell r="M67">
            <v>4191.2700000000004</v>
          </cell>
          <cell r="N67">
            <v>-792.16000000000076</v>
          </cell>
          <cell r="O67">
            <v>0</v>
          </cell>
          <cell r="P67">
            <v>0</v>
          </cell>
          <cell r="Q67">
            <v>7590.38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OK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45261</v>
          </cell>
          <cell r="G68" t="str">
            <v>CENTRO DE ESPORTE</v>
          </cell>
          <cell r="H68">
            <v>2</v>
          </cell>
          <cell r="I68">
            <v>39735</v>
          </cell>
          <cell r="J68">
            <v>40852</v>
          </cell>
          <cell r="K68">
            <v>1117</v>
          </cell>
          <cell r="L68">
            <v>19113.03</v>
          </cell>
          <cell r="M68">
            <v>19113.03</v>
          </cell>
          <cell r="N68">
            <v>-3612.3600000000006</v>
          </cell>
          <cell r="O68">
            <v>0</v>
          </cell>
          <cell r="P68">
            <v>0</v>
          </cell>
          <cell r="Q68">
            <v>34613.699999999997</v>
          </cell>
          <cell r="R68">
            <v>0</v>
          </cell>
          <cell r="S68" t="str">
            <v>ok</v>
          </cell>
          <cell r="T68" t="str">
            <v>MÉDIO</v>
          </cell>
          <cell r="U68" t="str">
            <v>CONSTRUIR ABRIGO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45261</v>
          </cell>
          <cell r="G69" t="str">
            <v>RESTAURANTE UNIVERSITARIO</v>
          </cell>
          <cell r="H69">
            <v>2</v>
          </cell>
          <cell r="I69">
            <v>110044</v>
          </cell>
          <cell r="J69">
            <v>111796</v>
          </cell>
          <cell r="K69">
            <v>1752</v>
          </cell>
          <cell r="L69">
            <v>30162.02</v>
          </cell>
          <cell r="M69">
            <v>30162.02</v>
          </cell>
          <cell r="N69">
            <v>-5700.6200000000026</v>
          </cell>
          <cell r="O69">
            <v>0</v>
          </cell>
          <cell r="P69">
            <v>0</v>
          </cell>
          <cell r="Q69">
            <v>54623.42</v>
          </cell>
          <cell r="R69">
            <v>0</v>
          </cell>
          <cell r="S69" t="str">
            <v>ok</v>
          </cell>
          <cell r="T69" t="str">
            <v>MÉDIO</v>
          </cell>
          <cell r="U69" t="str">
            <v>CONSTRUIR ABRIGO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45261</v>
          </cell>
          <cell r="G70" t="str">
            <v>UNIVERSIDADE FEDERAL DE SANTA CATARINA</v>
          </cell>
          <cell r="H70">
            <v>1</v>
          </cell>
          <cell r="I70">
            <v>1668</v>
          </cell>
          <cell r="J70">
            <v>1734</v>
          </cell>
          <cell r="K70">
            <v>66</v>
          </cell>
          <cell r="L70">
            <v>955.17</v>
          </cell>
          <cell r="M70">
            <v>0</v>
          </cell>
          <cell r="N70">
            <v>-90.269999999999982</v>
          </cell>
          <cell r="O70">
            <v>0</v>
          </cell>
          <cell r="P70">
            <v>0</v>
          </cell>
          <cell r="Q70">
            <v>864.9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ALTO CONSUMO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45261</v>
          </cell>
          <cell r="G71" t="str">
            <v>CENTRO CIENCIAS BIOLOGICAS BL B</v>
          </cell>
          <cell r="H71">
            <v>1</v>
          </cell>
          <cell r="I71">
            <v>15786</v>
          </cell>
          <cell r="J71">
            <v>16301</v>
          </cell>
          <cell r="K71">
            <v>515</v>
          </cell>
          <cell r="L71">
            <v>7874.26</v>
          </cell>
          <cell r="M71">
            <v>7874.26</v>
          </cell>
          <cell r="N71">
            <v>-1488.25</v>
          </cell>
          <cell r="O71">
            <v>0</v>
          </cell>
          <cell r="P71">
            <v>0</v>
          </cell>
          <cell r="Q71">
            <v>14260.27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OK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45261</v>
          </cell>
          <cell r="G72" t="str">
            <v>CENTRO TECNOLOGICO</v>
          </cell>
          <cell r="H72">
            <v>1</v>
          </cell>
          <cell r="I72">
            <v>536</v>
          </cell>
          <cell r="J72">
            <v>542</v>
          </cell>
          <cell r="K72">
            <v>6</v>
          </cell>
          <cell r="L72">
            <v>70.25</v>
          </cell>
          <cell r="M72">
            <v>70.25</v>
          </cell>
          <cell r="N72">
            <v>-13.280000000000001</v>
          </cell>
          <cell r="O72">
            <v>0</v>
          </cell>
          <cell r="P72">
            <v>0</v>
          </cell>
          <cell r="Q72">
            <v>127.22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45261</v>
          </cell>
          <cell r="G73" t="str">
            <v>UNIVERSIDADE FEDERAL DE SANTA CATARINA</v>
          </cell>
          <cell r="H73">
            <v>1</v>
          </cell>
          <cell r="I73">
            <v>1707</v>
          </cell>
          <cell r="J73">
            <v>1801</v>
          </cell>
          <cell r="K73">
            <v>94</v>
          </cell>
          <cell r="L73">
            <v>1386.65</v>
          </cell>
          <cell r="M73">
            <v>1386.65</v>
          </cell>
          <cell r="N73">
            <v>-262.08000000000038</v>
          </cell>
          <cell r="O73">
            <v>0</v>
          </cell>
          <cell r="P73">
            <v>0</v>
          </cell>
          <cell r="Q73">
            <v>2511.2199999999998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45261</v>
          </cell>
          <cell r="G74" t="str">
            <v>CENTRO ANATOMICO UFSC</v>
          </cell>
          <cell r="H74">
            <v>2</v>
          </cell>
          <cell r="I74">
            <v>163</v>
          </cell>
          <cell r="J74">
            <v>179</v>
          </cell>
          <cell r="K74">
            <v>16</v>
          </cell>
          <cell r="L74">
            <v>162.46</v>
          </cell>
          <cell r="M74">
            <v>162.46</v>
          </cell>
          <cell r="N74">
            <v>-30.710000000000036</v>
          </cell>
          <cell r="O74">
            <v>0</v>
          </cell>
          <cell r="P74">
            <v>0</v>
          </cell>
          <cell r="Q74">
            <v>294.20999999999998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OK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45261</v>
          </cell>
          <cell r="G75" t="str">
            <v>CENTRO DE CIENCIAS FISICAS E MATEMATICA</v>
          </cell>
          <cell r="H75">
            <v>1</v>
          </cell>
          <cell r="I75">
            <v>13375</v>
          </cell>
          <cell r="J75">
            <v>13876</v>
          </cell>
          <cell r="K75">
            <v>501</v>
          </cell>
          <cell r="L75">
            <v>7658.52</v>
          </cell>
          <cell r="M75">
            <v>7658.52</v>
          </cell>
          <cell r="N75">
            <v>-1447.4600000000009</v>
          </cell>
          <cell r="O75">
            <v>0</v>
          </cell>
          <cell r="P75">
            <v>0</v>
          </cell>
          <cell r="Q75">
            <v>13869.58</v>
          </cell>
          <cell r="R75">
            <v>0</v>
          </cell>
          <cell r="S75" t="str">
            <v>ok</v>
          </cell>
          <cell r="T75" t="str">
            <v>MÉDIO</v>
          </cell>
          <cell r="U75" t="str">
            <v>CONSTRUIR ABRIGO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45261</v>
          </cell>
          <cell r="G76" t="str">
            <v>CCB - Blocos E, F e G</v>
          </cell>
          <cell r="H76">
            <v>1</v>
          </cell>
          <cell r="I76">
            <v>22195</v>
          </cell>
          <cell r="J76">
            <v>22672</v>
          </cell>
          <cell r="K76">
            <v>477</v>
          </cell>
          <cell r="L76">
            <v>7288.68</v>
          </cell>
          <cell r="M76">
            <v>0</v>
          </cell>
          <cell r="N76">
            <v>-688.79</v>
          </cell>
          <cell r="O76">
            <v>0</v>
          </cell>
          <cell r="P76">
            <v>0</v>
          </cell>
          <cell r="Q76">
            <v>6599.89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45261</v>
          </cell>
          <cell r="G77" t="str">
            <v>UNIVERSIDADE FEDERAL DE SANTA CATARINA</v>
          </cell>
          <cell r="H77">
            <v>1</v>
          </cell>
          <cell r="I77">
            <v>6789</v>
          </cell>
          <cell r="J77">
            <v>7947</v>
          </cell>
          <cell r="K77">
            <v>1158</v>
          </cell>
          <cell r="L77">
            <v>17782.89</v>
          </cell>
          <cell r="M77">
            <v>0</v>
          </cell>
          <cell r="N77">
            <v>-1680.4899999999998</v>
          </cell>
          <cell r="O77">
            <v>0</v>
          </cell>
          <cell r="P77">
            <v>0</v>
          </cell>
          <cell r="Q77">
            <v>16102.4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CONSTRUIR ABRIGO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45261</v>
          </cell>
          <cell r="G78" t="str">
            <v>UNIVERSIDADE FEDERAL DE SANTA CATARINA</v>
          </cell>
          <cell r="H78">
            <v>1</v>
          </cell>
          <cell r="I78">
            <v>3663</v>
          </cell>
          <cell r="J78">
            <v>3735</v>
          </cell>
          <cell r="K78">
            <v>72</v>
          </cell>
          <cell r="L78">
            <v>1047.6300000000001</v>
          </cell>
          <cell r="M78">
            <v>0</v>
          </cell>
          <cell r="N78">
            <v>-99.010000000000105</v>
          </cell>
          <cell r="O78">
            <v>0</v>
          </cell>
          <cell r="P78">
            <v>0</v>
          </cell>
          <cell r="Q78">
            <v>948.62</v>
          </cell>
          <cell r="R78">
            <v>0</v>
          </cell>
          <cell r="S78" t="str">
            <v>ok</v>
          </cell>
          <cell r="T78" t="str">
            <v>MÉDIO</v>
          </cell>
          <cell r="U78" t="str">
            <v>VIDRO DO HIDROMETRO SUADO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45261</v>
          </cell>
          <cell r="G79" t="str">
            <v>UNIVERSIDADE FEDERAL DE SANTA CATARINA</v>
          </cell>
          <cell r="H79">
            <v>1</v>
          </cell>
          <cell r="I79">
            <v>5503</v>
          </cell>
          <cell r="J79">
            <v>6302</v>
          </cell>
          <cell r="K79">
            <v>799</v>
          </cell>
          <cell r="L79">
            <v>12250.7</v>
          </cell>
          <cell r="M79">
            <v>0</v>
          </cell>
          <cell r="N79">
            <v>-1157.6900000000005</v>
          </cell>
          <cell r="O79">
            <v>0</v>
          </cell>
          <cell r="P79">
            <v>0</v>
          </cell>
          <cell r="Q79">
            <v>11093.01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VIDRO DO HIDROMETRO SUADO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45261</v>
          </cell>
          <cell r="G80" t="str">
            <v>UFSC - UNIVERSIDADE FEDERAL DE SC</v>
          </cell>
          <cell r="H80">
            <v>1</v>
          </cell>
          <cell r="I80">
            <v>1044</v>
          </cell>
          <cell r="J80">
            <v>1024</v>
          </cell>
          <cell r="K80">
            <v>0</v>
          </cell>
          <cell r="L80">
            <v>37.31</v>
          </cell>
          <cell r="M80">
            <v>0</v>
          </cell>
          <cell r="N80">
            <v>-3.5200000000000031</v>
          </cell>
          <cell r="O80">
            <v>0</v>
          </cell>
          <cell r="P80">
            <v>0</v>
          </cell>
          <cell r="Q80">
            <v>33.79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CONFIRMAÇÃO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45261</v>
          </cell>
          <cell r="G81" t="str">
            <v>MINISTERIO DA EDUCACAO</v>
          </cell>
          <cell r="H81">
            <v>1</v>
          </cell>
          <cell r="I81">
            <v>2475</v>
          </cell>
          <cell r="J81">
            <v>2553</v>
          </cell>
          <cell r="K81">
            <v>78</v>
          </cell>
          <cell r="L81">
            <v>1140.0899999999999</v>
          </cell>
          <cell r="M81">
            <v>1140.0899999999999</v>
          </cell>
          <cell r="N81">
            <v>-215.48000000000002</v>
          </cell>
          <cell r="O81">
            <v>0</v>
          </cell>
          <cell r="P81">
            <v>0</v>
          </cell>
          <cell r="Q81">
            <v>2064.6999999999998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45261</v>
          </cell>
          <cell r="G82" t="str">
            <v>UNIVERSIDADE FEDERAL DE SANTA CATARINA</v>
          </cell>
          <cell r="H82">
            <v>1</v>
          </cell>
          <cell r="I82">
            <v>25209</v>
          </cell>
          <cell r="J82">
            <v>25762</v>
          </cell>
          <cell r="K82">
            <v>553</v>
          </cell>
          <cell r="L82">
            <v>8459.84</v>
          </cell>
          <cell r="M82">
            <v>0</v>
          </cell>
          <cell r="N82">
            <v>-799.46</v>
          </cell>
          <cell r="O82">
            <v>0</v>
          </cell>
          <cell r="P82">
            <v>0</v>
          </cell>
          <cell r="Q82">
            <v>7660.38</v>
          </cell>
          <cell r="R82">
            <v>0</v>
          </cell>
          <cell r="S82" t="str">
            <v>ok</v>
          </cell>
          <cell r="T82" t="str">
            <v>LIDO/REVISÃO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45261</v>
          </cell>
          <cell r="G83" t="str">
            <v>CASA DA ARTE</v>
          </cell>
          <cell r="H83">
            <v>1</v>
          </cell>
          <cell r="I83">
            <v>457</v>
          </cell>
          <cell r="J83">
            <v>462</v>
          </cell>
          <cell r="K83">
            <v>5</v>
          </cell>
          <cell r="L83">
            <v>64.760000000000005</v>
          </cell>
          <cell r="M83">
            <v>64.760000000000005</v>
          </cell>
          <cell r="N83">
            <v>-12.250000000000014</v>
          </cell>
          <cell r="O83">
            <v>0</v>
          </cell>
          <cell r="P83">
            <v>0</v>
          </cell>
          <cell r="Q83">
            <v>117.27</v>
          </cell>
          <cell r="R83">
            <v>0</v>
          </cell>
          <cell r="S83" t="str">
            <v>ok</v>
          </cell>
          <cell r="T83" t="str">
            <v>MÉDIO</v>
          </cell>
          <cell r="U83" t="str">
            <v>VIDRO DO HIDROMETRO SUADO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45261</v>
          </cell>
          <cell r="G84" t="str">
            <v>CENTRO DE PESQUISA UFSC</v>
          </cell>
          <cell r="H84">
            <v>1</v>
          </cell>
          <cell r="I84">
            <v>468</v>
          </cell>
          <cell r="J84">
            <v>858</v>
          </cell>
          <cell r="K84">
            <v>390</v>
          </cell>
          <cell r="L84">
            <v>5948.01</v>
          </cell>
          <cell r="M84">
            <v>5948.01</v>
          </cell>
          <cell r="N84">
            <v>-1124.17</v>
          </cell>
          <cell r="O84">
            <v>0</v>
          </cell>
          <cell r="P84">
            <v>0</v>
          </cell>
          <cell r="Q84">
            <v>10771.85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45261</v>
          </cell>
          <cell r="G85" t="str">
            <v>UNIVERSIDADE FEDERAL DE SANTA CATARINA</v>
          </cell>
          <cell r="H85">
            <v>1</v>
          </cell>
          <cell r="I85">
            <v>60</v>
          </cell>
          <cell r="J85">
            <v>134</v>
          </cell>
          <cell r="K85">
            <v>74</v>
          </cell>
          <cell r="L85">
            <v>1078.45</v>
          </cell>
          <cell r="M85">
            <v>0</v>
          </cell>
          <cell r="N85">
            <v>-101.91000000000008</v>
          </cell>
          <cell r="O85">
            <v>0</v>
          </cell>
          <cell r="P85">
            <v>0</v>
          </cell>
          <cell r="Q85">
            <v>976.54</v>
          </cell>
          <cell r="R85">
            <v>0</v>
          </cell>
          <cell r="S85" t="str">
            <v>ok</v>
          </cell>
          <cell r="T85" t="str">
            <v>LIDO/REVISÃO</v>
          </cell>
          <cell r="U85" t="str">
            <v>ALTO CONSUMO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45261</v>
          </cell>
          <cell r="G86" t="str">
            <v>UNIVERSIDADE FEDERAL DE SANTA CATARINA</v>
          </cell>
          <cell r="H86">
            <v>1</v>
          </cell>
          <cell r="I86">
            <v>513</v>
          </cell>
          <cell r="J86">
            <v>512</v>
          </cell>
          <cell r="K86">
            <v>0</v>
          </cell>
          <cell r="L86">
            <v>37.31</v>
          </cell>
          <cell r="M86">
            <v>0</v>
          </cell>
          <cell r="N86">
            <v>-3.5200000000000031</v>
          </cell>
          <cell r="O86">
            <v>0</v>
          </cell>
          <cell r="P86">
            <v>0</v>
          </cell>
          <cell r="Q86">
            <v>33.79</v>
          </cell>
          <cell r="R86">
            <v>0</v>
          </cell>
          <cell r="S86" t="str">
            <v>ok</v>
          </cell>
          <cell r="T86" t="str">
            <v>LIDO/REVISÃO</v>
          </cell>
          <cell r="U86" t="str">
            <v>CONFIRMAÇÃO LEITURA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45261</v>
          </cell>
          <cell r="G87" t="str">
            <v>UNIVERSIDADE FEDERAL DE SANTA CATARINA</v>
          </cell>
          <cell r="H87">
            <v>1</v>
          </cell>
          <cell r="I87">
            <v>1825</v>
          </cell>
          <cell r="J87">
            <v>1877</v>
          </cell>
          <cell r="K87">
            <v>52</v>
          </cell>
          <cell r="L87">
            <v>739.43</v>
          </cell>
          <cell r="M87">
            <v>0</v>
          </cell>
          <cell r="N87">
            <v>-69.87</v>
          </cell>
          <cell r="O87">
            <v>0</v>
          </cell>
          <cell r="P87">
            <v>0</v>
          </cell>
          <cell r="Q87">
            <v>669.56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OK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45261</v>
          </cell>
          <cell r="G88" t="str">
            <v>UFSC - UNIVERSIDADE FEDERAL DE SC</v>
          </cell>
          <cell r="H88">
            <v>1</v>
          </cell>
          <cell r="I88">
            <v>1</v>
          </cell>
          <cell r="J88">
            <v>2</v>
          </cell>
          <cell r="K88">
            <v>1</v>
          </cell>
          <cell r="L88">
            <v>42.8</v>
          </cell>
          <cell r="M88">
            <v>42.8</v>
          </cell>
          <cell r="N88">
            <v>-8.0999999999999943</v>
          </cell>
          <cell r="O88">
            <v>0</v>
          </cell>
          <cell r="P88">
            <v>0</v>
          </cell>
          <cell r="Q88">
            <v>77.5</v>
          </cell>
          <cell r="R88">
            <v>0</v>
          </cell>
          <cell r="S88" t="str">
            <v>ok</v>
          </cell>
          <cell r="T88" t="str">
            <v>MÉDIO</v>
          </cell>
          <cell r="U88" t="str">
            <v>CONSTRUIR ABRIGO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45261</v>
          </cell>
          <cell r="G89" t="str">
            <v>ESTAÇÃO DE MARICULTURA DA UFSC</v>
          </cell>
          <cell r="H89">
            <v>1</v>
          </cell>
          <cell r="I89">
            <v>647</v>
          </cell>
          <cell r="J89">
            <v>1027</v>
          </cell>
          <cell r="K89">
            <v>380</v>
          </cell>
          <cell r="L89">
            <v>5793.91</v>
          </cell>
          <cell r="M89">
            <v>5793.91</v>
          </cell>
          <cell r="N89">
            <v>-1095.0499999999993</v>
          </cell>
          <cell r="O89">
            <v>0</v>
          </cell>
          <cell r="P89">
            <v>0</v>
          </cell>
          <cell r="Q89">
            <v>10492.77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ALTO CONSUMO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45261</v>
          </cell>
          <cell r="G90" t="str">
            <v>ESTAÇÃO DE MARICULTURA DA UFSC</v>
          </cell>
          <cell r="H90">
            <v>1</v>
          </cell>
          <cell r="I90">
            <v>332</v>
          </cell>
          <cell r="J90">
            <v>339</v>
          </cell>
          <cell r="K90">
            <v>7</v>
          </cell>
          <cell r="L90">
            <v>75.739999999999995</v>
          </cell>
          <cell r="M90">
            <v>75.739999999999995</v>
          </cell>
          <cell r="N90">
            <v>-14.299999999999983</v>
          </cell>
          <cell r="O90">
            <v>0</v>
          </cell>
          <cell r="P90">
            <v>0</v>
          </cell>
          <cell r="Q90">
            <v>137.18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45261</v>
          </cell>
          <cell r="G91" t="str">
            <v>UNIVERSIDADE FEDERAL DE SANTA CATARINA</v>
          </cell>
          <cell r="H91">
            <v>1</v>
          </cell>
          <cell r="I91">
            <v>3520</v>
          </cell>
          <cell r="J91">
            <v>3540</v>
          </cell>
          <cell r="K91">
            <v>20</v>
          </cell>
          <cell r="L91">
            <v>246.31</v>
          </cell>
          <cell r="M91">
            <v>0</v>
          </cell>
          <cell r="N91">
            <v>-23.27000000000001</v>
          </cell>
          <cell r="O91">
            <v>0</v>
          </cell>
          <cell r="P91">
            <v>0</v>
          </cell>
          <cell r="Q91">
            <v>223.04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ALTO CONSUMO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294934.09999999998</v>
          </cell>
          <cell r="M92">
            <v>217629.30999999994</v>
          </cell>
          <cell r="N92">
            <v>-48561.200000000004</v>
          </cell>
          <cell r="O92">
            <v>0</v>
          </cell>
          <cell r="P92">
            <v>0</v>
          </cell>
          <cell r="Q92">
            <v>464002.20999999996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162465</v>
          </cell>
          <cell r="J95">
            <v>168031</v>
          </cell>
          <cell r="K95">
            <v>6709</v>
          </cell>
          <cell r="L95">
            <v>101759.02</v>
          </cell>
          <cell r="M95">
            <v>101759.02</v>
          </cell>
          <cell r="N95">
            <v>-52346.22</v>
          </cell>
          <cell r="Q95">
            <v>151171.82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VIDRO DO HIDROMETRO SUADO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2123</v>
          </cell>
          <cell r="J96">
            <v>2225</v>
          </cell>
          <cell r="K96">
            <v>102</v>
          </cell>
          <cell r="L96">
            <v>1509.9299999999998</v>
          </cell>
          <cell r="N96">
            <v>-142.69</v>
          </cell>
          <cell r="Q96">
            <v>1367.24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OK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G101" t="str">
            <v>SAMAE Araranguá  Mato Alto</v>
          </cell>
          <cell r="H101">
            <v>1</v>
          </cell>
          <cell r="I101">
            <v>3919</v>
          </cell>
          <cell r="J101">
            <v>3944</v>
          </cell>
          <cell r="K101">
            <v>25</v>
          </cell>
          <cell r="L101">
            <v>291.11</v>
          </cell>
          <cell r="Q101">
            <v>291.11</v>
          </cell>
          <cell r="R101">
            <v>0</v>
          </cell>
          <cell r="S101" t="str">
            <v>ok</v>
          </cell>
          <cell r="T101" t="str">
            <v>LIDO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G102" t="str">
            <v>SAMAE Araranguá  R. Pedro M. Pacheco (Medicina)</v>
          </cell>
          <cell r="H102">
            <v>1</v>
          </cell>
          <cell r="I102">
            <v>88</v>
          </cell>
          <cell r="J102">
            <v>95</v>
          </cell>
          <cell r="K102">
            <v>10</v>
          </cell>
          <cell r="L102">
            <v>96.81</v>
          </cell>
          <cell r="M102">
            <v>71.06</v>
          </cell>
          <cell r="Q102">
            <v>167.87</v>
          </cell>
          <cell r="R102">
            <v>0</v>
          </cell>
          <cell r="S102" t="str">
            <v>ok</v>
          </cell>
          <cell r="T102" t="str">
            <v>LIDO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2900</v>
          </cell>
          <cell r="J106">
            <v>2983</v>
          </cell>
          <cell r="K106">
            <v>83</v>
          </cell>
          <cell r="L106">
            <v>595.79999999999995</v>
          </cell>
          <cell r="M106">
            <v>701.71</v>
          </cell>
          <cell r="N106">
            <v>-66.31</v>
          </cell>
          <cell r="Q106">
            <v>1231.2</v>
          </cell>
          <cell r="R106">
            <v>0</v>
          </cell>
          <cell r="S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1995</v>
          </cell>
          <cell r="J108">
            <v>2032</v>
          </cell>
          <cell r="K108">
            <v>37</v>
          </cell>
          <cell r="L108">
            <v>245.28</v>
          </cell>
          <cell r="M108">
            <v>288.67</v>
          </cell>
          <cell r="N108">
            <v>-27.28</v>
          </cell>
          <cell r="Q108">
            <v>506.67</v>
          </cell>
          <cell r="R108">
            <v>0</v>
          </cell>
          <cell r="S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3906.11</v>
          </cell>
          <cell r="J112">
            <v>3986.37</v>
          </cell>
          <cell r="K112">
            <v>80.260000000000005</v>
          </cell>
          <cell r="L112">
            <v>910.95</v>
          </cell>
          <cell r="M112">
            <v>728.76</v>
          </cell>
          <cell r="Q112">
            <v>1639.71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1301.67</v>
          </cell>
          <cell r="J113">
            <v>1361.2159999999999</v>
          </cell>
          <cell r="K113">
            <v>59.545999999999999</v>
          </cell>
          <cell r="L113">
            <v>675.85</v>
          </cell>
          <cell r="M113">
            <v>540.67999999999995</v>
          </cell>
          <cell r="Q113">
            <v>1216.53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5022.09</v>
          </cell>
          <cell r="J114">
            <v>5157.29</v>
          </cell>
          <cell r="K114">
            <v>135.19999999999999</v>
          </cell>
          <cell r="L114">
            <v>1534.52</v>
          </cell>
          <cell r="M114">
            <v>1227.6199999999999</v>
          </cell>
          <cell r="Q114">
            <v>2762.14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3622.2649999999999</v>
          </cell>
          <cell r="J115">
            <v>3813.471</v>
          </cell>
          <cell r="K115">
            <v>191.20599999999999</v>
          </cell>
          <cell r="L115">
            <v>2170.19</v>
          </cell>
          <cell r="M115">
            <v>1736.15</v>
          </cell>
          <cell r="Q115">
            <v>3906.34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472.80900000000003</v>
          </cell>
          <cell r="J116">
            <v>474.44</v>
          </cell>
          <cell r="K116">
            <v>1.631</v>
          </cell>
          <cell r="L116">
            <v>113.5</v>
          </cell>
          <cell r="M116">
            <v>90.8</v>
          </cell>
          <cell r="Q116">
            <v>204.3</v>
          </cell>
          <cell r="R116">
            <v>0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45261</v>
          </cell>
          <cell r="G126" t="str">
            <v>UFSC - UNIVERSIDADE FEDERAL DE SC</v>
          </cell>
          <cell r="H126">
            <v>1</v>
          </cell>
          <cell r="I126">
            <v>1</v>
          </cell>
          <cell r="J126">
            <v>2</v>
          </cell>
          <cell r="K126">
            <v>1</v>
          </cell>
          <cell r="L126">
            <v>42.8</v>
          </cell>
          <cell r="M126">
            <v>42.8</v>
          </cell>
          <cell r="N126">
            <v>0</v>
          </cell>
          <cell r="O126">
            <v>0</v>
          </cell>
          <cell r="P126">
            <v>0</v>
          </cell>
          <cell r="Q126">
            <v>77.5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45261</v>
          </cell>
          <cell r="G127" t="str">
            <v>UNIVERSIDADE FEDERAL DE SANTA CATARINA</v>
          </cell>
          <cell r="H127">
            <v>1</v>
          </cell>
          <cell r="I127">
            <v>2475</v>
          </cell>
          <cell r="J127">
            <v>2553</v>
          </cell>
          <cell r="K127">
            <v>78</v>
          </cell>
          <cell r="L127">
            <v>1140.0899999999999</v>
          </cell>
          <cell r="M127">
            <v>1140.0899999999999</v>
          </cell>
          <cell r="N127">
            <v>0</v>
          </cell>
          <cell r="O127">
            <v>0</v>
          </cell>
          <cell r="P127">
            <v>0</v>
          </cell>
          <cell r="Q127">
            <v>2064.6999999999998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45261</v>
          </cell>
          <cell r="G128" t="str">
            <v>IMPRENSA UNIVERSITARIA</v>
          </cell>
          <cell r="H128">
            <v>1</v>
          </cell>
          <cell r="I128">
            <v>30753</v>
          </cell>
          <cell r="J128">
            <v>32202</v>
          </cell>
          <cell r="K128">
            <v>1449</v>
          </cell>
          <cell r="L128">
            <v>22267.200000000001</v>
          </cell>
          <cell r="M128">
            <v>22267.200000000001</v>
          </cell>
          <cell r="N128">
            <v>0</v>
          </cell>
          <cell r="O128">
            <v>0</v>
          </cell>
          <cell r="P128">
            <v>0</v>
          </cell>
          <cell r="Q128">
            <v>40325.910000000003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45261</v>
          </cell>
          <cell r="G129" t="str">
            <v>UNIV FED DO ESTADO DE STA CAT</v>
          </cell>
          <cell r="H129">
            <v>30</v>
          </cell>
          <cell r="I129">
            <v>5397</v>
          </cell>
          <cell r="J129">
            <v>6721</v>
          </cell>
          <cell r="K129">
            <v>1324</v>
          </cell>
          <cell r="L129">
            <v>15897.14</v>
          </cell>
          <cell r="M129">
            <v>15897.14</v>
          </cell>
          <cell r="N129">
            <v>0</v>
          </cell>
          <cell r="O129">
            <v>0</v>
          </cell>
          <cell r="P129">
            <v>0</v>
          </cell>
          <cell r="Q129">
            <v>28789.72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45261</v>
          </cell>
          <cell r="G130" t="str">
            <v>BIBLIOTECA CENTRAL</v>
          </cell>
          <cell r="H130">
            <v>1</v>
          </cell>
          <cell r="I130">
            <v>33978</v>
          </cell>
          <cell r="J130">
            <v>34435</v>
          </cell>
          <cell r="K130">
            <v>457</v>
          </cell>
          <cell r="L130">
            <v>6980.48</v>
          </cell>
          <cell r="M130">
            <v>6980.48</v>
          </cell>
          <cell r="N130">
            <v>0</v>
          </cell>
          <cell r="O130">
            <v>0</v>
          </cell>
          <cell r="P130">
            <v>0</v>
          </cell>
          <cell r="Q130">
            <v>12641.64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45261</v>
          </cell>
          <cell r="G131" t="str">
            <v>IGREJA UFSC</v>
          </cell>
          <cell r="H131">
            <v>2</v>
          </cell>
          <cell r="I131">
            <v>69</v>
          </cell>
          <cell r="J131">
            <v>149</v>
          </cell>
          <cell r="K131">
            <v>80</v>
          </cell>
          <cell r="L131">
            <v>1109.02</v>
          </cell>
          <cell r="M131">
            <v>1109.02</v>
          </cell>
          <cell r="N131">
            <v>0</v>
          </cell>
          <cell r="O131">
            <v>0</v>
          </cell>
          <cell r="P131">
            <v>0</v>
          </cell>
          <cell r="Q131">
            <v>2008.43</v>
          </cell>
          <cell r="R131" t="str">
            <v>Pendente</v>
          </cell>
        </row>
        <row r="132">
          <cell r="D132" t="str">
            <v>H040</v>
          </cell>
          <cell r="E132">
            <v>2296691</v>
          </cell>
          <cell r="F132">
            <v>45261</v>
          </cell>
          <cell r="G132" t="str">
            <v>REITORIA UFSC</v>
          </cell>
          <cell r="H132">
            <v>2</v>
          </cell>
          <cell r="I132">
            <v>47936</v>
          </cell>
          <cell r="J132">
            <v>48176</v>
          </cell>
          <cell r="K132">
            <v>240</v>
          </cell>
          <cell r="L132">
            <v>3574.62</v>
          </cell>
          <cell r="M132">
            <v>3574.62</v>
          </cell>
          <cell r="N132">
            <v>0</v>
          </cell>
          <cell r="O132">
            <v>0</v>
          </cell>
          <cell r="P132">
            <v>0</v>
          </cell>
          <cell r="Q132">
            <v>6473.64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45261</v>
          </cell>
          <cell r="G133" t="str">
            <v>CENTRO TECNOLOGICO-UFSC</v>
          </cell>
          <cell r="H133">
            <v>2</v>
          </cell>
          <cell r="I133">
            <v>3460</v>
          </cell>
          <cell r="J133">
            <v>3594</v>
          </cell>
          <cell r="K133">
            <v>134</v>
          </cell>
          <cell r="L133">
            <v>2008.82</v>
          </cell>
          <cell r="M133">
            <v>2008.82</v>
          </cell>
          <cell r="N133">
            <v>0</v>
          </cell>
          <cell r="O133">
            <v>0</v>
          </cell>
          <cell r="P133">
            <v>0</v>
          </cell>
          <cell r="Q133">
            <v>3637.97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45261</v>
          </cell>
          <cell r="G134" t="str">
            <v>CENTRO TECNOLOGICO</v>
          </cell>
          <cell r="H134">
            <v>1</v>
          </cell>
          <cell r="I134">
            <v>536</v>
          </cell>
          <cell r="J134">
            <v>542</v>
          </cell>
          <cell r="K134">
            <v>6</v>
          </cell>
          <cell r="L134">
            <v>70.25</v>
          </cell>
          <cell r="M134">
            <v>70.25</v>
          </cell>
          <cell r="N134">
            <v>0</v>
          </cell>
          <cell r="O134">
            <v>0</v>
          </cell>
          <cell r="P134">
            <v>0</v>
          </cell>
          <cell r="Q134">
            <v>127.22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45261</v>
          </cell>
          <cell r="G135" t="str">
            <v>PAV DE MECANICA BL MODULADOS</v>
          </cell>
          <cell r="H135">
            <v>1</v>
          </cell>
          <cell r="I135">
            <v>7908</v>
          </cell>
          <cell r="J135">
            <v>8078</v>
          </cell>
          <cell r="K135">
            <v>170</v>
          </cell>
          <cell r="L135">
            <v>2557.81</v>
          </cell>
          <cell r="M135">
            <v>2557.81</v>
          </cell>
          <cell r="N135">
            <v>0</v>
          </cell>
          <cell r="O135">
            <v>0</v>
          </cell>
          <cell r="P135">
            <v>0</v>
          </cell>
          <cell r="Q135">
            <v>4632.1899999999996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45261</v>
          </cell>
          <cell r="G136" t="str">
            <v>CENTRO DE ESPORTE</v>
          </cell>
          <cell r="H136">
            <v>2</v>
          </cell>
          <cell r="I136">
            <v>39735</v>
          </cell>
          <cell r="J136">
            <v>40852</v>
          </cell>
          <cell r="K136">
            <v>1117</v>
          </cell>
          <cell r="L136">
            <v>19113.03</v>
          </cell>
          <cell r="M136">
            <v>19113.03</v>
          </cell>
          <cell r="N136">
            <v>0</v>
          </cell>
          <cell r="O136">
            <v>0</v>
          </cell>
          <cell r="P136">
            <v>0</v>
          </cell>
          <cell r="Q136">
            <v>34613.699999999997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45261</v>
          </cell>
          <cell r="G137" t="str">
            <v>RESTAURANTE UNIVERSITARIO</v>
          </cell>
          <cell r="H137">
            <v>2</v>
          </cell>
          <cell r="I137">
            <v>110044</v>
          </cell>
          <cell r="J137">
            <v>111796</v>
          </cell>
          <cell r="K137">
            <v>1752</v>
          </cell>
          <cell r="L137">
            <v>30162.02</v>
          </cell>
          <cell r="M137">
            <v>30162.02</v>
          </cell>
          <cell r="N137">
            <v>0</v>
          </cell>
          <cell r="O137">
            <v>0</v>
          </cell>
          <cell r="P137">
            <v>0</v>
          </cell>
          <cell r="Q137">
            <v>54623.42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45261</v>
          </cell>
          <cell r="G138" t="str">
            <v>CENTRO DE EDUCACAO UFSC</v>
          </cell>
          <cell r="H138">
            <v>1</v>
          </cell>
          <cell r="I138">
            <v>5858</v>
          </cell>
          <cell r="J138">
            <v>5952</v>
          </cell>
          <cell r="K138">
            <v>94</v>
          </cell>
          <cell r="L138">
            <v>1386.65</v>
          </cell>
          <cell r="M138">
            <v>1386.65</v>
          </cell>
          <cell r="N138">
            <v>0</v>
          </cell>
          <cell r="O138">
            <v>0</v>
          </cell>
          <cell r="P138">
            <v>0</v>
          </cell>
          <cell r="Q138">
            <v>2511.2199999999998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45261</v>
          </cell>
          <cell r="G139" t="str">
            <v>CENTRO DE CONVIVENCIA UFSC</v>
          </cell>
          <cell r="H139">
            <v>5</v>
          </cell>
          <cell r="I139">
            <v>730</v>
          </cell>
          <cell r="J139">
            <v>730</v>
          </cell>
          <cell r="K139">
            <v>0</v>
          </cell>
          <cell r="L139">
            <v>186.55</v>
          </cell>
          <cell r="M139">
            <v>186.55</v>
          </cell>
          <cell r="N139">
            <v>0</v>
          </cell>
          <cell r="O139">
            <v>0</v>
          </cell>
          <cell r="P139">
            <v>0</v>
          </cell>
          <cell r="Q139">
            <v>337.84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45261</v>
          </cell>
          <cell r="G140" t="str">
            <v>CENTRO DE CIENCIAS HUMANAS UFSC</v>
          </cell>
          <cell r="H140">
            <v>1</v>
          </cell>
          <cell r="I140">
            <v>35119</v>
          </cell>
          <cell r="J140">
            <v>35700</v>
          </cell>
          <cell r="K140">
            <v>581</v>
          </cell>
          <cell r="L140">
            <v>8891.32</v>
          </cell>
          <cell r="M140">
            <v>8891.32</v>
          </cell>
          <cell r="N140">
            <v>0</v>
          </cell>
          <cell r="O140">
            <v>0</v>
          </cell>
          <cell r="P140">
            <v>0</v>
          </cell>
          <cell r="Q140">
            <v>16102.17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45261</v>
          </cell>
          <cell r="G141" t="str">
            <v>CENTRO SOCIO ECONOMICO-UFSC</v>
          </cell>
          <cell r="H141">
            <v>1</v>
          </cell>
          <cell r="I141">
            <v>2540</v>
          </cell>
          <cell r="J141">
            <v>2780</v>
          </cell>
          <cell r="K141">
            <v>240</v>
          </cell>
          <cell r="L141">
            <v>3636.51</v>
          </cell>
          <cell r="M141">
            <v>3636.51</v>
          </cell>
          <cell r="N141">
            <v>0</v>
          </cell>
          <cell r="O141">
            <v>0</v>
          </cell>
          <cell r="P141">
            <v>0</v>
          </cell>
          <cell r="Q141">
            <v>6585.73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45261</v>
          </cell>
          <cell r="G142" t="str">
            <v>D A E</v>
          </cell>
          <cell r="H142">
            <v>1</v>
          </cell>
          <cell r="I142">
            <v>4811</v>
          </cell>
          <cell r="J142">
            <v>4831</v>
          </cell>
          <cell r="K142">
            <v>20</v>
          </cell>
          <cell r="L142">
            <v>246.31</v>
          </cell>
          <cell r="M142">
            <v>246.31</v>
          </cell>
          <cell r="N142">
            <v>0</v>
          </cell>
          <cell r="O142">
            <v>0</v>
          </cell>
          <cell r="P142">
            <v>0</v>
          </cell>
          <cell r="Q142">
            <v>446.06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45261</v>
          </cell>
          <cell r="G143" t="str">
            <v>MUSEU DE ANTROPOLOGIA UFSC</v>
          </cell>
          <cell r="H143">
            <v>1</v>
          </cell>
          <cell r="I143">
            <v>2474</v>
          </cell>
          <cell r="J143">
            <v>2853</v>
          </cell>
          <cell r="K143">
            <v>379</v>
          </cell>
          <cell r="L143">
            <v>5778.5</v>
          </cell>
          <cell r="M143">
            <v>5778.5</v>
          </cell>
          <cell r="N143">
            <v>0</v>
          </cell>
          <cell r="O143">
            <v>0</v>
          </cell>
          <cell r="P143">
            <v>0</v>
          </cell>
          <cell r="Q143">
            <v>10464.86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45261</v>
          </cell>
          <cell r="G144" t="str">
            <v>HORTO BOTANICO UFSC</v>
          </cell>
          <cell r="H144">
            <v>1</v>
          </cell>
          <cell r="I144">
            <v>1412</v>
          </cell>
          <cell r="J144">
            <v>1527</v>
          </cell>
          <cell r="K144">
            <v>115</v>
          </cell>
          <cell r="L144">
            <v>1710.26</v>
          </cell>
          <cell r="M144">
            <v>1710.26</v>
          </cell>
          <cell r="N144">
            <v>0</v>
          </cell>
          <cell r="O144">
            <v>0</v>
          </cell>
          <cell r="P144">
            <v>0</v>
          </cell>
          <cell r="Q144">
            <v>3097.28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45261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37.31</v>
          </cell>
          <cell r="M145">
            <v>37.31</v>
          </cell>
          <cell r="N145">
            <v>0</v>
          </cell>
          <cell r="O145">
            <v>0</v>
          </cell>
          <cell r="P145">
            <v>0</v>
          </cell>
          <cell r="Q145">
            <v>67.56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45261</v>
          </cell>
          <cell r="G146" t="str">
            <v>CENTRO DE E BASICOS UFSC</v>
          </cell>
          <cell r="H146">
            <v>2</v>
          </cell>
          <cell r="I146">
            <v>899</v>
          </cell>
          <cell r="J146">
            <v>2212</v>
          </cell>
          <cell r="K146">
            <v>1313</v>
          </cell>
          <cell r="L146">
            <v>22523.43</v>
          </cell>
          <cell r="M146">
            <v>22523.43</v>
          </cell>
          <cell r="N146">
            <v>0</v>
          </cell>
          <cell r="O146">
            <v>0</v>
          </cell>
          <cell r="P146">
            <v>0</v>
          </cell>
          <cell r="Q146">
            <v>40789.93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45261</v>
          </cell>
          <cell r="G147" t="str">
            <v>CRECHE UFSC</v>
          </cell>
          <cell r="H147">
            <v>1</v>
          </cell>
          <cell r="I147">
            <v>16603</v>
          </cell>
          <cell r="J147">
            <v>16671</v>
          </cell>
          <cell r="K147">
            <v>68</v>
          </cell>
          <cell r="L147">
            <v>985.99</v>
          </cell>
          <cell r="M147">
            <v>985.99</v>
          </cell>
          <cell r="N147">
            <v>0</v>
          </cell>
          <cell r="O147">
            <v>0</v>
          </cell>
          <cell r="P147">
            <v>0</v>
          </cell>
          <cell r="Q147">
            <v>1785.62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45261</v>
          </cell>
          <cell r="G148" t="str">
            <v>UNIV FEDERAL DO ESTADO DE SC</v>
          </cell>
          <cell r="H148">
            <v>1</v>
          </cell>
          <cell r="I148">
            <v>211</v>
          </cell>
          <cell r="J148">
            <v>211</v>
          </cell>
          <cell r="K148">
            <v>0</v>
          </cell>
          <cell r="L148">
            <v>37.31</v>
          </cell>
          <cell r="M148">
            <v>37.31</v>
          </cell>
          <cell r="N148">
            <v>0</v>
          </cell>
          <cell r="O148">
            <v>0</v>
          </cell>
          <cell r="P148">
            <v>0</v>
          </cell>
          <cell r="Q148">
            <v>67.56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45261</v>
          </cell>
          <cell r="G149" t="str">
            <v>UNIVERSIDADE FEDERAL DE SANTA CATARINA</v>
          </cell>
          <cell r="H149">
            <v>2</v>
          </cell>
          <cell r="I149">
            <v>16229</v>
          </cell>
          <cell r="J149">
            <v>16383</v>
          </cell>
          <cell r="K149">
            <v>154</v>
          </cell>
          <cell r="L149">
            <v>2356.8200000000002</v>
          </cell>
          <cell r="M149">
            <v>2356.8200000000002</v>
          </cell>
          <cell r="N149">
            <v>0</v>
          </cell>
          <cell r="O149">
            <v>0</v>
          </cell>
          <cell r="P149">
            <v>0</v>
          </cell>
          <cell r="Q149">
            <v>4268.2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45261</v>
          </cell>
          <cell r="G150" t="str">
            <v>UNIVERSIDADE FEDERAL DE SANTA CATARINA</v>
          </cell>
          <cell r="H150">
            <v>2</v>
          </cell>
          <cell r="I150">
            <v>4618</v>
          </cell>
          <cell r="J150">
            <v>5212</v>
          </cell>
          <cell r="K150">
            <v>594</v>
          </cell>
          <cell r="L150">
            <v>10012.82</v>
          </cell>
          <cell r="M150">
            <v>10012.82</v>
          </cell>
          <cell r="N150">
            <v>0</v>
          </cell>
          <cell r="O150">
            <v>0</v>
          </cell>
          <cell r="P150">
            <v>0</v>
          </cell>
          <cell r="Q150">
            <v>18133.21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45261</v>
          </cell>
          <cell r="G151" t="str">
            <v>UNIVERSIDADE FEDERAL DE SANTA CATARINA</v>
          </cell>
          <cell r="H151">
            <v>1</v>
          </cell>
          <cell r="I151">
            <v>1110</v>
          </cell>
          <cell r="J151">
            <v>1142</v>
          </cell>
          <cell r="K151">
            <v>32</v>
          </cell>
          <cell r="L151">
            <v>431.23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390.48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45261</v>
          </cell>
          <cell r="G152" t="str">
            <v>UNIVERSIDADE FEDERAL DE SANTA CATARINA</v>
          </cell>
          <cell r="H152">
            <v>2</v>
          </cell>
          <cell r="I152">
            <v>2545</v>
          </cell>
          <cell r="J152">
            <v>2583</v>
          </cell>
          <cell r="K152">
            <v>38</v>
          </cell>
          <cell r="L152">
            <v>461.8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418.16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45261</v>
          </cell>
          <cell r="G153" t="str">
            <v>UNIVERSIDADE FEDERAL DE SANTA CATARINA</v>
          </cell>
          <cell r="H153">
            <v>1</v>
          </cell>
          <cell r="I153">
            <v>6789</v>
          </cell>
          <cell r="J153">
            <v>7947</v>
          </cell>
          <cell r="K153">
            <v>1158</v>
          </cell>
          <cell r="L153">
            <v>17782.89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16102.4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45261</v>
          </cell>
          <cell r="G154" t="str">
            <v>UNIVERSIDADE FEDERAL DE SANTA CATARINA</v>
          </cell>
          <cell r="H154">
            <v>1</v>
          </cell>
          <cell r="I154">
            <v>3663</v>
          </cell>
          <cell r="J154">
            <v>3735</v>
          </cell>
          <cell r="K154">
            <v>72</v>
          </cell>
          <cell r="L154">
            <v>1047.6300000000001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948.62</v>
          </cell>
          <cell r="R154" t="str">
            <v>Pendente</v>
          </cell>
        </row>
        <row r="155">
          <cell r="D155" t="str">
            <v>H028</v>
          </cell>
          <cell r="E155">
            <v>6205615</v>
          </cell>
          <cell r="F155">
            <v>45261</v>
          </cell>
          <cell r="G155" t="str">
            <v>NATIVAS DO HORTO BOTANICO UFSC</v>
          </cell>
          <cell r="H155">
            <v>1</v>
          </cell>
          <cell r="I155">
            <v>1723</v>
          </cell>
          <cell r="J155">
            <v>1760</v>
          </cell>
          <cell r="K155">
            <v>37</v>
          </cell>
          <cell r="L155">
            <v>508.28</v>
          </cell>
          <cell r="M155">
            <v>508.28</v>
          </cell>
          <cell r="N155">
            <v>-123.76</v>
          </cell>
          <cell r="O155">
            <v>0</v>
          </cell>
          <cell r="P155">
            <v>0</v>
          </cell>
          <cell r="Q155">
            <v>796.73</v>
          </cell>
          <cell r="R155" t="str">
            <v>Pendente</v>
          </cell>
        </row>
        <row r="156">
          <cell r="D156" t="str">
            <v>H043</v>
          </cell>
          <cell r="E156">
            <v>6816860</v>
          </cell>
          <cell r="F156">
            <v>45261</v>
          </cell>
          <cell r="G156" t="str">
            <v>CASA VEG DPTO MICRO UFSC</v>
          </cell>
          <cell r="H156">
            <v>1</v>
          </cell>
          <cell r="I156">
            <v>74</v>
          </cell>
          <cell r="J156">
            <v>79</v>
          </cell>
          <cell r="K156">
            <v>5</v>
          </cell>
          <cell r="L156">
            <v>64.760000000000005</v>
          </cell>
          <cell r="M156">
            <v>64.760000000000005</v>
          </cell>
          <cell r="N156">
            <v>0</v>
          </cell>
          <cell r="O156">
            <v>0</v>
          </cell>
          <cell r="P156">
            <v>0</v>
          </cell>
          <cell r="Q156">
            <v>117.27</v>
          </cell>
          <cell r="R156" t="str">
            <v>Pendente</v>
          </cell>
        </row>
        <row r="157">
          <cell r="D157" t="str">
            <v>H054</v>
          </cell>
          <cell r="E157">
            <v>6923020</v>
          </cell>
          <cell r="F157">
            <v>45261</v>
          </cell>
          <cell r="G157" t="str">
            <v>ESPACO DO DEP DE AQUIT E URBAN UFSC</v>
          </cell>
          <cell r="H157">
            <v>1</v>
          </cell>
          <cell r="I157">
            <v>4968</v>
          </cell>
          <cell r="J157">
            <v>5244</v>
          </cell>
          <cell r="K157">
            <v>276</v>
          </cell>
          <cell r="L157">
            <v>4191.2700000000004</v>
          </cell>
          <cell r="M157">
            <v>4191.2700000000004</v>
          </cell>
          <cell r="N157">
            <v>0</v>
          </cell>
          <cell r="O157">
            <v>0</v>
          </cell>
          <cell r="P157">
            <v>0</v>
          </cell>
          <cell r="Q157">
            <v>7590.38</v>
          </cell>
          <cell r="R157" t="str">
            <v>Pendente</v>
          </cell>
        </row>
        <row r="158">
          <cell r="D158" t="str">
            <v>H006</v>
          </cell>
          <cell r="E158">
            <v>9185569</v>
          </cell>
          <cell r="F158">
            <v>45261</v>
          </cell>
          <cell r="G158" t="str">
            <v>ENGENHARIA CIVIL BL T</v>
          </cell>
          <cell r="H158">
            <v>1</v>
          </cell>
          <cell r="I158">
            <v>195</v>
          </cell>
          <cell r="J158">
            <v>200</v>
          </cell>
          <cell r="K158">
            <v>5</v>
          </cell>
          <cell r="L158">
            <v>64.760000000000005</v>
          </cell>
          <cell r="M158">
            <v>64.760000000000005</v>
          </cell>
          <cell r="N158">
            <v>0</v>
          </cell>
          <cell r="O158">
            <v>0</v>
          </cell>
          <cell r="P158">
            <v>0</v>
          </cell>
          <cell r="Q158">
            <v>117.27</v>
          </cell>
          <cell r="R158" t="str">
            <v>Pendente</v>
          </cell>
        </row>
        <row r="159">
          <cell r="D159" t="str">
            <v>H035</v>
          </cell>
          <cell r="E159">
            <v>2296845</v>
          </cell>
          <cell r="F159">
            <v>45261</v>
          </cell>
          <cell r="G159" t="str">
            <v>CENTRO TECNOLOGICO UFSC</v>
          </cell>
          <cell r="H159">
            <v>1</v>
          </cell>
          <cell r="I159">
            <v>348</v>
          </cell>
          <cell r="J159">
            <v>353</v>
          </cell>
          <cell r="K159">
            <v>5</v>
          </cell>
          <cell r="L159">
            <v>64.760000000000005</v>
          </cell>
          <cell r="M159">
            <v>64.760000000000005</v>
          </cell>
          <cell r="N159">
            <v>0</v>
          </cell>
          <cell r="O159">
            <v>0</v>
          </cell>
          <cell r="P159">
            <v>0</v>
          </cell>
          <cell r="Q159">
            <v>117.27</v>
          </cell>
          <cell r="R159" t="str">
            <v>Pendente</v>
          </cell>
        </row>
        <row r="160">
          <cell r="D160" t="str">
            <v>H061</v>
          </cell>
          <cell r="E160">
            <v>2296870</v>
          </cell>
          <cell r="F160">
            <v>45261</v>
          </cell>
          <cell r="G160" t="str">
            <v>CENTRO ANATOMICO UFSC</v>
          </cell>
          <cell r="H160">
            <v>2</v>
          </cell>
          <cell r="I160">
            <v>163</v>
          </cell>
          <cell r="J160">
            <v>179</v>
          </cell>
          <cell r="K160">
            <v>16</v>
          </cell>
          <cell r="L160">
            <v>162.46</v>
          </cell>
          <cell r="M160">
            <v>162.46</v>
          </cell>
          <cell r="N160">
            <v>0</v>
          </cell>
          <cell r="O160">
            <v>0</v>
          </cell>
          <cell r="P160">
            <v>0</v>
          </cell>
          <cell r="Q160">
            <v>294.20999999999998</v>
          </cell>
          <cell r="R160" t="str">
            <v>Pendente</v>
          </cell>
        </row>
        <row r="161">
          <cell r="D161" t="str">
            <v>H025</v>
          </cell>
          <cell r="E161">
            <v>2296900</v>
          </cell>
          <cell r="F161">
            <v>45261</v>
          </cell>
          <cell r="G161" t="str">
            <v>CENTRO DE C FISICAS E MAT BL A UFSC</v>
          </cell>
          <cell r="H161">
            <v>1</v>
          </cell>
          <cell r="I161">
            <v>20591</v>
          </cell>
          <cell r="J161">
            <v>20914</v>
          </cell>
          <cell r="K161">
            <v>323</v>
          </cell>
          <cell r="L161">
            <v>4915.54</v>
          </cell>
          <cell r="M161">
            <v>4915.54</v>
          </cell>
          <cell r="N161">
            <v>0</v>
          </cell>
          <cell r="O161">
            <v>0</v>
          </cell>
          <cell r="P161">
            <v>0</v>
          </cell>
          <cell r="Q161">
            <v>8902.0499999999993</v>
          </cell>
          <cell r="R161" t="str">
            <v>Pendente</v>
          </cell>
        </row>
        <row r="162">
          <cell r="D162" t="str">
            <v>H024</v>
          </cell>
          <cell r="E162">
            <v>2296926</v>
          </cell>
          <cell r="F162">
            <v>45261</v>
          </cell>
          <cell r="G162" t="str">
            <v>UNIVERSIDADE FEDERAL DE SANTA CATARINA</v>
          </cell>
          <cell r="H162">
            <v>3</v>
          </cell>
          <cell r="I162">
            <v>24</v>
          </cell>
          <cell r="J162">
            <v>24</v>
          </cell>
          <cell r="K162">
            <v>0</v>
          </cell>
          <cell r="L162">
            <v>111.93</v>
          </cell>
          <cell r="M162">
            <v>111.93</v>
          </cell>
          <cell r="N162">
            <v>0</v>
          </cell>
          <cell r="O162">
            <v>0</v>
          </cell>
          <cell r="P162">
            <v>0</v>
          </cell>
          <cell r="Q162">
            <v>202.69</v>
          </cell>
          <cell r="R162" t="str">
            <v>Pendente</v>
          </cell>
        </row>
        <row r="163">
          <cell r="D163" t="str">
            <v>H060</v>
          </cell>
          <cell r="E163">
            <v>5329663</v>
          </cell>
          <cell r="F163">
            <v>45261</v>
          </cell>
          <cell r="G163" t="str">
            <v>UNIVERSIDADE FEDERAL DE SANTA CATARINA</v>
          </cell>
          <cell r="H163">
            <v>1</v>
          </cell>
          <cell r="I163">
            <v>1707</v>
          </cell>
          <cell r="J163">
            <v>1801</v>
          </cell>
          <cell r="K163">
            <v>94</v>
          </cell>
          <cell r="L163">
            <v>1386.65</v>
          </cell>
          <cell r="M163">
            <v>1386.65</v>
          </cell>
          <cell r="N163">
            <v>0</v>
          </cell>
          <cell r="O163">
            <v>0</v>
          </cell>
          <cell r="P163">
            <v>0</v>
          </cell>
          <cell r="Q163">
            <v>2511.2199999999998</v>
          </cell>
          <cell r="R163" t="str">
            <v>Pendente</v>
          </cell>
        </row>
        <row r="164">
          <cell r="D164" t="str">
            <v>H037</v>
          </cell>
          <cell r="E164">
            <v>6435548</v>
          </cell>
          <cell r="F164">
            <v>45261</v>
          </cell>
          <cell r="G164" t="str">
            <v>CENTRO TECNOLOGICO (BL-A) UFSC</v>
          </cell>
          <cell r="H164">
            <v>1</v>
          </cell>
          <cell r="I164">
            <v>2524</v>
          </cell>
          <cell r="J164">
            <v>2602</v>
          </cell>
          <cell r="K164">
            <v>78</v>
          </cell>
          <cell r="L164">
            <v>1140.0899999999999</v>
          </cell>
          <cell r="M164">
            <v>1140.0899999999999</v>
          </cell>
          <cell r="N164">
            <v>0</v>
          </cell>
          <cell r="O164">
            <v>0</v>
          </cell>
          <cell r="P164">
            <v>0</v>
          </cell>
          <cell r="Q164">
            <v>2064.6999999999998</v>
          </cell>
          <cell r="R164" t="str">
            <v>Pendente</v>
          </cell>
        </row>
        <row r="165">
          <cell r="D165" t="str">
            <v>H034</v>
          </cell>
          <cell r="E165">
            <v>8416621</v>
          </cell>
          <cell r="F165">
            <v>45261</v>
          </cell>
          <cell r="G165" t="str">
            <v>CENTRO TECNOLOGICO BLOCO L UFSC</v>
          </cell>
          <cell r="H165">
            <v>1</v>
          </cell>
          <cell r="I165">
            <v>4513</v>
          </cell>
          <cell r="J165">
            <v>4669</v>
          </cell>
          <cell r="K165">
            <v>156</v>
          </cell>
          <cell r="L165">
            <v>2342.0700000000002</v>
          </cell>
          <cell r="M165">
            <v>2342.0700000000002</v>
          </cell>
          <cell r="N165">
            <v>0</v>
          </cell>
          <cell r="O165">
            <v>0</v>
          </cell>
          <cell r="P165">
            <v>0</v>
          </cell>
          <cell r="Q165">
            <v>4241.49</v>
          </cell>
          <cell r="R165" t="str">
            <v>Pendente</v>
          </cell>
        </row>
        <row r="166">
          <cell r="D166" t="str">
            <v>H019</v>
          </cell>
          <cell r="E166">
            <v>9097821</v>
          </cell>
          <cell r="F166">
            <v>45261</v>
          </cell>
          <cell r="G166" t="str">
            <v>CENTRO ACAD SOCIO ECONOMICO UFSC</v>
          </cell>
          <cell r="H166">
            <v>3</v>
          </cell>
          <cell r="I166">
            <v>12200</v>
          </cell>
          <cell r="J166">
            <v>12414</v>
          </cell>
          <cell r="K166">
            <v>214</v>
          </cell>
          <cell r="L166">
            <v>3196.98</v>
          </cell>
          <cell r="M166">
            <v>3196.98</v>
          </cell>
          <cell r="N166">
            <v>0</v>
          </cell>
          <cell r="O166">
            <v>0</v>
          </cell>
          <cell r="P166">
            <v>0</v>
          </cell>
          <cell r="Q166">
            <v>5789.73</v>
          </cell>
          <cell r="R166" t="str">
            <v>Pendente</v>
          </cell>
        </row>
        <row r="167">
          <cell r="D167" t="str">
            <v>H005</v>
          </cell>
          <cell r="E167">
            <v>2297078</v>
          </cell>
          <cell r="F167">
            <v>45261</v>
          </cell>
          <cell r="G167" t="str">
            <v>CENTRO DE CIENCIAS FISICAS E MATEMATICA</v>
          </cell>
          <cell r="H167">
            <v>1</v>
          </cell>
          <cell r="I167">
            <v>0</v>
          </cell>
          <cell r="J167">
            <v>113</v>
          </cell>
          <cell r="K167">
            <v>124</v>
          </cell>
          <cell r="L167">
            <v>1848.95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1674.22</v>
          </cell>
          <cell r="R167" t="str">
            <v>Pendente</v>
          </cell>
        </row>
        <row r="168">
          <cell r="D168" t="str">
            <v>H004</v>
          </cell>
          <cell r="E168">
            <v>2297086</v>
          </cell>
          <cell r="F168">
            <v>45261</v>
          </cell>
          <cell r="G168" t="str">
            <v>CENTRO DE CIENCIAS FISICAS E MATEMATICA</v>
          </cell>
          <cell r="H168">
            <v>1</v>
          </cell>
          <cell r="I168">
            <v>901</v>
          </cell>
          <cell r="J168">
            <v>973</v>
          </cell>
          <cell r="K168">
            <v>72</v>
          </cell>
          <cell r="L168">
            <v>1047.6300000000001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948.62</v>
          </cell>
          <cell r="R168" t="str">
            <v>Pendente</v>
          </cell>
        </row>
        <row r="169">
          <cell r="D169" t="str">
            <v>H009</v>
          </cell>
          <cell r="E169">
            <v>2297140</v>
          </cell>
          <cell r="F169">
            <v>45261</v>
          </cell>
          <cell r="G169" t="str">
            <v>UNIVERSIDADE FEDERAL DE SANTA CATARINA</v>
          </cell>
          <cell r="H169">
            <v>1</v>
          </cell>
          <cell r="I169">
            <v>22</v>
          </cell>
          <cell r="J169">
            <v>22</v>
          </cell>
          <cell r="K169">
            <v>0</v>
          </cell>
          <cell r="L169">
            <v>37.31</v>
          </cell>
          <cell r="M169">
            <v>37.31</v>
          </cell>
          <cell r="N169">
            <v>0</v>
          </cell>
          <cell r="O169">
            <v>0</v>
          </cell>
          <cell r="P169">
            <v>0</v>
          </cell>
          <cell r="Q169">
            <v>67.56</v>
          </cell>
          <cell r="R169" t="str">
            <v>Pendente</v>
          </cell>
        </row>
        <row r="170">
          <cell r="D170" t="str">
            <v>H008</v>
          </cell>
          <cell r="E170">
            <v>2297159</v>
          </cell>
          <cell r="F170">
            <v>45261</v>
          </cell>
          <cell r="G170" t="str">
            <v>UNIVERSIDADE FEDERAL DE SANTA CATARINA</v>
          </cell>
          <cell r="H170">
            <v>1</v>
          </cell>
          <cell r="I170">
            <v>52890</v>
          </cell>
          <cell r="J170">
            <v>53223</v>
          </cell>
          <cell r="K170">
            <v>333</v>
          </cell>
          <cell r="L170">
            <v>5069.6400000000003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4590.5600000000004</v>
          </cell>
          <cell r="R170" t="str">
            <v>Pendente</v>
          </cell>
        </row>
        <row r="171">
          <cell r="D171" t="str">
            <v>H029</v>
          </cell>
          <cell r="E171">
            <v>7297220</v>
          </cell>
          <cell r="F171">
            <v>45261</v>
          </cell>
          <cell r="G171" t="str">
            <v>MORADIA ESTUDANTIL UFSC</v>
          </cell>
          <cell r="H171">
            <v>1</v>
          </cell>
          <cell r="I171">
            <v>263</v>
          </cell>
          <cell r="J171">
            <v>266</v>
          </cell>
          <cell r="K171">
            <v>3</v>
          </cell>
          <cell r="L171">
            <v>53.78</v>
          </cell>
          <cell r="M171">
            <v>53.78</v>
          </cell>
          <cell r="N171">
            <v>0</v>
          </cell>
          <cell r="O171">
            <v>0</v>
          </cell>
          <cell r="P171">
            <v>0</v>
          </cell>
          <cell r="Q171">
            <v>97.39</v>
          </cell>
          <cell r="R171" t="str">
            <v>Pendente</v>
          </cell>
        </row>
        <row r="172">
          <cell r="D172" t="str">
            <v>H011</v>
          </cell>
          <cell r="E172">
            <v>8149615</v>
          </cell>
          <cell r="F172">
            <v>45261</v>
          </cell>
          <cell r="G172" t="str">
            <v>DEPTO MICROBIOLOGIA UFSC</v>
          </cell>
          <cell r="H172">
            <v>1</v>
          </cell>
          <cell r="I172">
            <v>43160</v>
          </cell>
          <cell r="J172">
            <v>43579</v>
          </cell>
          <cell r="K172">
            <v>419</v>
          </cell>
          <cell r="L172">
            <v>6394.9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5790.57</v>
          </cell>
          <cell r="R172" t="str">
            <v>Pendente</v>
          </cell>
        </row>
        <row r="173">
          <cell r="D173" t="str">
            <v>H007</v>
          </cell>
          <cell r="E173">
            <v>9185550</v>
          </cell>
          <cell r="F173">
            <v>45261</v>
          </cell>
          <cell r="G173" t="str">
            <v>ENGENHARIA CIVIL BL V</v>
          </cell>
          <cell r="H173">
            <v>1</v>
          </cell>
          <cell r="I173">
            <v>6066</v>
          </cell>
          <cell r="J173">
            <v>6253</v>
          </cell>
          <cell r="K173">
            <v>187</v>
          </cell>
          <cell r="L173">
            <v>2819.78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2553.31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45261</v>
          </cell>
          <cell r="G174" t="str">
            <v>UNIVERSIDADE FEDERAL DE SANTA CATARINA</v>
          </cell>
          <cell r="H174">
            <v>1</v>
          </cell>
          <cell r="I174">
            <v>1668</v>
          </cell>
          <cell r="J174">
            <v>1734</v>
          </cell>
          <cell r="K174">
            <v>66</v>
          </cell>
          <cell r="L174">
            <v>955.17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864.9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45261</v>
          </cell>
          <cell r="G175" t="str">
            <v>BIOTERIO CENTRAL ALMOXARIFADO</v>
          </cell>
          <cell r="H175">
            <v>1</v>
          </cell>
          <cell r="I175">
            <v>6480</v>
          </cell>
          <cell r="J175">
            <v>7065</v>
          </cell>
          <cell r="K175">
            <v>585</v>
          </cell>
          <cell r="L175">
            <v>8952.9599999999991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8106.91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45261</v>
          </cell>
          <cell r="G176" t="str">
            <v>NUCLEO DE INSTRUÇÃO MODELO</v>
          </cell>
          <cell r="H176">
            <v>1</v>
          </cell>
          <cell r="I176">
            <v>2457</v>
          </cell>
          <cell r="J176">
            <v>2484</v>
          </cell>
          <cell r="K176">
            <v>27</v>
          </cell>
          <cell r="L176">
            <v>354.18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320.70999999999998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45261</v>
          </cell>
          <cell r="G177" t="str">
            <v>UNIVERSIDADE FEDERAL DE SANTA CATARINA</v>
          </cell>
          <cell r="H177">
            <v>1</v>
          </cell>
          <cell r="I177">
            <v>5503</v>
          </cell>
          <cell r="J177">
            <v>6302</v>
          </cell>
          <cell r="K177">
            <v>799</v>
          </cell>
          <cell r="L177">
            <v>12250.7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11093.01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45261</v>
          </cell>
          <cell r="G178" t="str">
            <v>CASA DA ARTE</v>
          </cell>
          <cell r="H178">
            <v>1</v>
          </cell>
          <cell r="I178">
            <v>457</v>
          </cell>
          <cell r="J178">
            <v>462</v>
          </cell>
          <cell r="K178">
            <v>5</v>
          </cell>
          <cell r="L178">
            <v>64.760000000000005</v>
          </cell>
          <cell r="M178">
            <v>64.760000000000005</v>
          </cell>
          <cell r="N178">
            <v>0</v>
          </cell>
          <cell r="O178">
            <v>0</v>
          </cell>
          <cell r="P178">
            <v>0</v>
          </cell>
          <cell r="Q178">
            <v>117.27</v>
          </cell>
          <cell r="R178" t="str">
            <v>Pendente</v>
          </cell>
        </row>
        <row r="179">
          <cell r="D179" t="str">
            <v>H106</v>
          </cell>
          <cell r="E179">
            <v>14948508</v>
          </cell>
          <cell r="F179">
            <v>45261</v>
          </cell>
          <cell r="G179" t="str">
            <v>UNIVERSIDADE FEDERAL DE SANTA CATARINA</v>
          </cell>
          <cell r="H179">
            <v>1</v>
          </cell>
          <cell r="I179">
            <v>3520</v>
          </cell>
          <cell r="J179">
            <v>3540</v>
          </cell>
          <cell r="K179">
            <v>20</v>
          </cell>
          <cell r="L179">
            <v>246.31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223.04</v>
          </cell>
          <cell r="R179" t="str">
            <v>Pendente</v>
          </cell>
        </row>
        <row r="180">
          <cell r="D180" t="str">
            <v>H044</v>
          </cell>
          <cell r="E180">
            <v>2296896</v>
          </cell>
          <cell r="F180">
            <v>45261</v>
          </cell>
          <cell r="G180" t="str">
            <v>LAB DE ENSINO E PESQUISA UFSC</v>
          </cell>
          <cell r="H180">
            <v>1</v>
          </cell>
          <cell r="I180">
            <v>438</v>
          </cell>
          <cell r="J180">
            <v>499</v>
          </cell>
          <cell r="K180">
            <v>61</v>
          </cell>
          <cell r="L180">
            <v>878.12</v>
          </cell>
          <cell r="M180">
            <v>878.12</v>
          </cell>
          <cell r="N180">
            <v>0</v>
          </cell>
          <cell r="O180">
            <v>0</v>
          </cell>
          <cell r="P180">
            <v>0</v>
          </cell>
          <cell r="Q180">
            <v>1590.27</v>
          </cell>
          <cell r="R180" t="str">
            <v>Pendente</v>
          </cell>
        </row>
        <row r="181">
          <cell r="D181" t="str">
            <v>H076</v>
          </cell>
          <cell r="E181">
            <v>2297361</v>
          </cell>
          <cell r="F181">
            <v>45261</v>
          </cell>
          <cell r="G181" t="str">
            <v>UFSC - UNIVERSIDADE FEDERAL DE SC</v>
          </cell>
          <cell r="H181">
            <v>1</v>
          </cell>
          <cell r="I181">
            <v>1044</v>
          </cell>
          <cell r="J181">
            <v>1024</v>
          </cell>
          <cell r="K181">
            <v>0</v>
          </cell>
          <cell r="L181">
            <v>37.31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33.79</v>
          </cell>
          <cell r="R181" t="str">
            <v>Pendente</v>
          </cell>
        </row>
        <row r="182">
          <cell r="D182" t="str">
            <v>H089</v>
          </cell>
          <cell r="E182">
            <v>2347660</v>
          </cell>
          <cell r="F182">
            <v>45261</v>
          </cell>
          <cell r="G182" t="str">
            <v>ESTAÇÃO DE MARICULTURA DA UFSC</v>
          </cell>
          <cell r="H182">
            <v>1</v>
          </cell>
          <cell r="I182">
            <v>647</v>
          </cell>
          <cell r="J182">
            <v>1027</v>
          </cell>
          <cell r="K182">
            <v>380</v>
          </cell>
          <cell r="L182">
            <v>5793.91</v>
          </cell>
          <cell r="M182">
            <v>5793.91</v>
          </cell>
          <cell r="N182">
            <v>0</v>
          </cell>
          <cell r="O182">
            <v>0</v>
          </cell>
          <cell r="P182">
            <v>0</v>
          </cell>
          <cell r="Q182">
            <v>10492.77</v>
          </cell>
          <cell r="R182" t="str">
            <v>Pendente</v>
          </cell>
        </row>
        <row r="183">
          <cell r="D183" t="str">
            <v>H090</v>
          </cell>
          <cell r="E183">
            <v>2347679</v>
          </cell>
          <cell r="F183">
            <v>45261</v>
          </cell>
          <cell r="G183" t="str">
            <v>ESTAÇÃO DE MARICULTURA DA UFSC</v>
          </cell>
          <cell r="H183">
            <v>1</v>
          </cell>
          <cell r="I183">
            <v>332</v>
          </cell>
          <cell r="J183">
            <v>339</v>
          </cell>
          <cell r="K183">
            <v>7</v>
          </cell>
          <cell r="L183">
            <v>75.739999999999995</v>
          </cell>
          <cell r="M183">
            <v>75.739999999999995</v>
          </cell>
          <cell r="N183">
            <v>0</v>
          </cell>
          <cell r="O183">
            <v>0</v>
          </cell>
          <cell r="P183">
            <v>0</v>
          </cell>
          <cell r="Q183">
            <v>137.18</v>
          </cell>
          <cell r="R183" t="str">
            <v>Pendente</v>
          </cell>
        </row>
        <row r="184">
          <cell r="D184" t="str">
            <v>H084</v>
          </cell>
          <cell r="E184">
            <v>9197419</v>
          </cell>
          <cell r="F184">
            <v>45261</v>
          </cell>
          <cell r="G184" t="str">
            <v>CENTRO DE PESQUISA UFSC</v>
          </cell>
          <cell r="H184">
            <v>1</v>
          </cell>
          <cell r="I184">
            <v>468</v>
          </cell>
          <cell r="J184">
            <v>858</v>
          </cell>
          <cell r="K184">
            <v>390</v>
          </cell>
          <cell r="L184">
            <v>5948.01</v>
          </cell>
          <cell r="M184">
            <v>5948.01</v>
          </cell>
          <cell r="N184">
            <v>0</v>
          </cell>
          <cell r="O184">
            <v>0</v>
          </cell>
          <cell r="P184">
            <v>0</v>
          </cell>
          <cell r="Q184">
            <v>10771.85</v>
          </cell>
          <cell r="R184" t="str">
            <v>Pendente</v>
          </cell>
        </row>
        <row r="185">
          <cell r="D185" t="str">
            <v>H082</v>
          </cell>
          <cell r="E185">
            <v>5716594</v>
          </cell>
          <cell r="F185">
            <v>45261</v>
          </cell>
          <cell r="G185" t="str">
            <v>UNIVERSIDADE FEDERAL DE SANTA CATARINA</v>
          </cell>
          <cell r="H185">
            <v>1</v>
          </cell>
          <cell r="I185">
            <v>25209</v>
          </cell>
          <cell r="J185">
            <v>25762</v>
          </cell>
          <cell r="K185">
            <v>553</v>
          </cell>
          <cell r="L185">
            <v>8459.84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7660.38</v>
          </cell>
          <cell r="R185" t="str">
            <v>Pendente</v>
          </cell>
        </row>
        <row r="186">
          <cell r="D186" t="str">
            <v>H049</v>
          </cell>
          <cell r="E186">
            <v>9197478</v>
          </cell>
          <cell r="F186">
            <v>45261</v>
          </cell>
          <cell r="G186" t="str">
            <v>CENTRO DE EDUCACAO UFSC</v>
          </cell>
          <cell r="H186">
            <v>1</v>
          </cell>
          <cell r="I186">
            <v>2356</v>
          </cell>
          <cell r="J186">
            <v>2481</v>
          </cell>
          <cell r="K186">
            <v>125</v>
          </cell>
          <cell r="L186">
            <v>1864.36</v>
          </cell>
          <cell r="M186">
            <v>1864.36</v>
          </cell>
          <cell r="N186">
            <v>0</v>
          </cell>
          <cell r="O186">
            <v>0</v>
          </cell>
          <cell r="P186">
            <v>0</v>
          </cell>
          <cell r="Q186">
            <v>3376.35</v>
          </cell>
          <cell r="R186" t="str">
            <v>Pendente</v>
          </cell>
        </row>
        <row r="187">
          <cell r="D187" t="str">
            <v>H066</v>
          </cell>
          <cell r="E187">
            <v>17091764</v>
          </cell>
          <cell r="F187">
            <v>45261</v>
          </cell>
          <cell r="G187" t="str">
            <v>UNIV FED DO ESTADO DE STA CAT</v>
          </cell>
          <cell r="H187">
            <v>1</v>
          </cell>
          <cell r="I187">
            <v>22195</v>
          </cell>
          <cell r="J187">
            <v>22672</v>
          </cell>
          <cell r="K187">
            <v>477</v>
          </cell>
          <cell r="L187">
            <v>7288.68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6599.89</v>
          </cell>
          <cell r="R187" t="str">
            <v>Pendente</v>
          </cell>
        </row>
        <row r="188">
          <cell r="D188" t="str">
            <v>H062</v>
          </cell>
          <cell r="E188">
            <v>15023672</v>
          </cell>
          <cell r="F188">
            <v>45261</v>
          </cell>
          <cell r="G188" t="str">
            <v>CENTRO DE CIENCIAS FISICAS E MATEMATICA</v>
          </cell>
          <cell r="H188">
            <v>1</v>
          </cell>
          <cell r="I188">
            <v>13375</v>
          </cell>
          <cell r="J188">
            <v>13876</v>
          </cell>
          <cell r="K188">
            <v>501</v>
          </cell>
          <cell r="L188">
            <v>7658.52</v>
          </cell>
          <cell r="M188">
            <v>7658.52</v>
          </cell>
          <cell r="N188">
            <v>0</v>
          </cell>
          <cell r="O188">
            <v>0</v>
          </cell>
          <cell r="P188">
            <v>0</v>
          </cell>
          <cell r="Q188">
            <v>13869.58</v>
          </cell>
          <cell r="R188" t="str">
            <v>Pendente</v>
          </cell>
        </row>
        <row r="189">
          <cell r="D189" t="str">
            <v>H087</v>
          </cell>
          <cell r="E189">
            <v>13018540</v>
          </cell>
          <cell r="F189">
            <v>45261</v>
          </cell>
          <cell r="G189" t="str">
            <v>UNIVERSIDADE FEDERAL DE SANTA CATARINA</v>
          </cell>
          <cell r="H189">
            <v>1</v>
          </cell>
          <cell r="I189">
            <v>1825</v>
          </cell>
          <cell r="J189">
            <v>1877</v>
          </cell>
          <cell r="K189">
            <v>52</v>
          </cell>
          <cell r="L189">
            <v>739.43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669.56</v>
          </cell>
          <cell r="R189" t="str">
            <v>Pendente</v>
          </cell>
        </row>
        <row r="190">
          <cell r="D190" t="str">
            <v>H027</v>
          </cell>
          <cell r="E190">
            <v>16701186</v>
          </cell>
          <cell r="F190">
            <v>45261</v>
          </cell>
          <cell r="G190" t="str">
            <v>UFSC COLÉGIO DE APLICAÇÃO</v>
          </cell>
          <cell r="H190">
            <v>1</v>
          </cell>
          <cell r="I190">
            <v>64872</v>
          </cell>
          <cell r="J190">
            <v>65255</v>
          </cell>
          <cell r="K190">
            <v>383</v>
          </cell>
          <cell r="L190">
            <v>5840.14</v>
          </cell>
          <cell r="M190">
            <v>5840.14</v>
          </cell>
          <cell r="N190">
            <v>0</v>
          </cell>
          <cell r="O190">
            <v>0</v>
          </cell>
          <cell r="P190">
            <v>0</v>
          </cell>
          <cell r="Q190">
            <v>10576.5</v>
          </cell>
          <cell r="R190" t="str">
            <v>Pendente</v>
          </cell>
        </row>
        <row r="191">
          <cell r="D191" t="str">
            <v>H058</v>
          </cell>
          <cell r="E191">
            <v>9611070</v>
          </cell>
          <cell r="F191">
            <v>45261</v>
          </cell>
          <cell r="G191" t="str">
            <v>CENTRO CIENCIAS BIOLOGICAS BL B</v>
          </cell>
          <cell r="H191">
            <v>1</v>
          </cell>
          <cell r="I191">
            <v>15786</v>
          </cell>
          <cell r="J191">
            <v>16301</v>
          </cell>
          <cell r="K191">
            <v>515</v>
          </cell>
          <cell r="L191">
            <v>7874.26</v>
          </cell>
          <cell r="M191">
            <v>7874.26</v>
          </cell>
          <cell r="N191">
            <v>0</v>
          </cell>
          <cell r="O191">
            <v>0</v>
          </cell>
          <cell r="P191">
            <v>0</v>
          </cell>
          <cell r="Q191">
            <v>14260.27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45261</v>
          </cell>
          <cell r="G192" t="str">
            <v>CTRO DE CIENCIA FIS E MAT BL B UFSC</v>
          </cell>
          <cell r="H192">
            <v>1</v>
          </cell>
          <cell r="I192">
            <v>2981</v>
          </cell>
          <cell r="J192">
            <v>3029</v>
          </cell>
          <cell r="K192">
            <v>48</v>
          </cell>
          <cell r="L192">
            <v>677.79</v>
          </cell>
          <cell r="M192">
            <v>677.79</v>
          </cell>
          <cell r="N192">
            <v>0</v>
          </cell>
          <cell r="O192">
            <v>0</v>
          </cell>
          <cell r="P192">
            <v>0</v>
          </cell>
          <cell r="Q192">
            <v>1227.47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45261</v>
          </cell>
          <cell r="G193" t="str">
            <v>UNIVERSIDADE FEDERAL DE SANTA CATARINA</v>
          </cell>
          <cell r="H193">
            <v>1</v>
          </cell>
          <cell r="I193">
            <v>60</v>
          </cell>
          <cell r="J193">
            <v>134</v>
          </cell>
          <cell r="K193">
            <v>74</v>
          </cell>
          <cell r="L193">
            <v>1078.45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976.54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45261</v>
          </cell>
          <cell r="G194" t="str">
            <v>UNIVERSIDADE FEDERAL DE SANTA CATARINA</v>
          </cell>
          <cell r="H194">
            <v>1</v>
          </cell>
          <cell r="I194">
            <v>513</v>
          </cell>
          <cell r="J194">
            <v>512</v>
          </cell>
          <cell r="K194">
            <v>0</v>
          </cell>
          <cell r="L194">
            <v>37.31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33.79</v>
          </cell>
          <cell r="R194" t="str">
            <v>Pendente</v>
          </cell>
        </row>
        <row r="196">
          <cell r="H196">
            <v>1</v>
          </cell>
          <cell r="I196">
            <v>1</v>
          </cell>
          <cell r="J196">
            <v>2</v>
          </cell>
        </row>
        <row r="197">
          <cell r="H197">
            <v>2</v>
          </cell>
          <cell r="I197">
            <v>2475</v>
          </cell>
          <cell r="J197">
            <v>2553</v>
          </cell>
        </row>
        <row r="198">
          <cell r="H198">
            <v>3</v>
          </cell>
          <cell r="I198">
            <v>30753</v>
          </cell>
          <cell r="J198">
            <v>32202</v>
          </cell>
        </row>
        <row r="199">
          <cell r="H199">
            <v>4</v>
          </cell>
          <cell r="I199">
            <v>5397</v>
          </cell>
          <cell r="J199">
            <v>6721</v>
          </cell>
        </row>
        <row r="200">
          <cell r="H200">
            <v>5</v>
          </cell>
          <cell r="I200">
            <v>33978</v>
          </cell>
          <cell r="J200">
            <v>34435</v>
          </cell>
        </row>
        <row r="201">
          <cell r="H201">
            <v>6</v>
          </cell>
          <cell r="I201">
            <v>69</v>
          </cell>
          <cell r="J201">
            <v>149</v>
          </cell>
        </row>
        <row r="202">
          <cell r="H202">
            <v>7</v>
          </cell>
          <cell r="I202">
            <v>47936</v>
          </cell>
          <cell r="J202">
            <v>48176</v>
          </cell>
        </row>
        <row r="203">
          <cell r="H203">
            <v>8</v>
          </cell>
          <cell r="I203">
            <v>3460</v>
          </cell>
          <cell r="J203">
            <v>3594</v>
          </cell>
        </row>
        <row r="204">
          <cell r="H204">
            <v>9</v>
          </cell>
          <cell r="I204">
            <v>536</v>
          </cell>
          <cell r="J204">
            <v>542</v>
          </cell>
        </row>
        <row r="205">
          <cell r="H205">
            <v>10</v>
          </cell>
          <cell r="I205">
            <v>7908</v>
          </cell>
          <cell r="J205">
            <v>8078</v>
          </cell>
        </row>
        <row r="206">
          <cell r="H206">
            <v>11</v>
          </cell>
          <cell r="I206">
            <v>39735</v>
          </cell>
          <cell r="J206">
            <v>40852</v>
          </cell>
        </row>
        <row r="207">
          <cell r="H207">
            <v>12</v>
          </cell>
          <cell r="I207">
            <v>110044</v>
          </cell>
          <cell r="J207">
            <v>111796</v>
          </cell>
        </row>
        <row r="208">
          <cell r="H208">
            <v>13</v>
          </cell>
          <cell r="I208">
            <v>5858</v>
          </cell>
          <cell r="J208">
            <v>5952</v>
          </cell>
        </row>
        <row r="209">
          <cell r="H209">
            <v>14</v>
          </cell>
          <cell r="I209">
            <v>730</v>
          </cell>
          <cell r="J209">
            <v>730</v>
          </cell>
          <cell r="K209">
            <v>2015</v>
          </cell>
        </row>
        <row r="210">
          <cell r="H210">
            <v>15</v>
          </cell>
          <cell r="I210">
            <v>35119</v>
          </cell>
          <cell r="J210">
            <v>35700</v>
          </cell>
        </row>
        <row r="211">
          <cell r="H211">
            <v>16</v>
          </cell>
          <cell r="I211">
            <v>2540</v>
          </cell>
          <cell r="J211">
            <v>2780</v>
          </cell>
        </row>
        <row r="212">
          <cell r="H212">
            <v>17</v>
          </cell>
          <cell r="I212">
            <v>4811</v>
          </cell>
          <cell r="J212">
            <v>4831</v>
          </cell>
        </row>
        <row r="213">
          <cell r="H213">
            <v>18</v>
          </cell>
          <cell r="I213">
            <v>2474</v>
          </cell>
          <cell r="J213">
            <v>2853</v>
          </cell>
        </row>
        <row r="214">
          <cell r="H214">
            <v>19</v>
          </cell>
          <cell r="I214">
            <v>1412</v>
          </cell>
          <cell r="J214">
            <v>1527</v>
          </cell>
        </row>
        <row r="215">
          <cell r="H215">
            <v>20</v>
          </cell>
          <cell r="I215">
            <v>9288</v>
          </cell>
          <cell r="J215">
            <v>9288</v>
          </cell>
        </row>
        <row r="216">
          <cell r="H216">
            <v>21</v>
          </cell>
          <cell r="I216">
            <v>899</v>
          </cell>
          <cell r="J216">
            <v>2212</v>
          </cell>
        </row>
        <row r="217">
          <cell r="H217">
            <v>22</v>
          </cell>
          <cell r="I217">
            <v>16603</v>
          </cell>
          <cell r="J217">
            <v>16671</v>
          </cell>
        </row>
        <row r="218">
          <cell r="H218">
            <v>23</v>
          </cell>
          <cell r="I218">
            <v>211</v>
          </cell>
          <cell r="J218">
            <v>211</v>
          </cell>
        </row>
        <row r="219">
          <cell r="H219">
            <v>24</v>
          </cell>
          <cell r="I219">
            <v>16229</v>
          </cell>
          <cell r="J219">
            <v>16383</v>
          </cell>
        </row>
        <row r="220">
          <cell r="H220">
            <v>25</v>
          </cell>
          <cell r="I220">
            <v>4618</v>
          </cell>
          <cell r="J220">
            <v>5212</v>
          </cell>
        </row>
        <row r="221">
          <cell r="H221">
            <v>26</v>
          </cell>
          <cell r="I221">
            <v>1110</v>
          </cell>
          <cell r="J221">
            <v>1142</v>
          </cell>
        </row>
        <row r="222">
          <cell r="H222">
            <v>27</v>
          </cell>
          <cell r="I222">
            <v>2545</v>
          </cell>
          <cell r="J222">
            <v>2583</v>
          </cell>
        </row>
        <row r="223">
          <cell r="H223">
            <v>28</v>
          </cell>
          <cell r="I223">
            <v>6789</v>
          </cell>
          <cell r="J223">
            <v>7947</v>
          </cell>
        </row>
        <row r="224">
          <cell r="H224">
            <v>29</v>
          </cell>
          <cell r="I224">
            <v>3663</v>
          </cell>
          <cell r="J224">
            <v>3735</v>
          </cell>
        </row>
        <row r="225">
          <cell r="H225">
            <v>30</v>
          </cell>
          <cell r="I225">
            <v>1723</v>
          </cell>
          <cell r="J225">
            <v>1760</v>
          </cell>
        </row>
        <row r="226">
          <cell r="H226">
            <v>31</v>
          </cell>
          <cell r="I226">
            <v>74</v>
          </cell>
          <cell r="J226">
            <v>79</v>
          </cell>
        </row>
        <row r="227">
          <cell r="H227">
            <v>32</v>
          </cell>
          <cell r="I227">
            <v>4968</v>
          </cell>
          <cell r="J227">
            <v>5244</v>
          </cell>
        </row>
        <row r="228">
          <cell r="H228">
            <v>33</v>
          </cell>
          <cell r="I228">
            <v>195</v>
          </cell>
          <cell r="J228">
            <v>200</v>
          </cell>
        </row>
        <row r="229">
          <cell r="H229">
            <v>34</v>
          </cell>
          <cell r="I229">
            <v>348</v>
          </cell>
          <cell r="J229">
            <v>353</v>
          </cell>
        </row>
        <row r="230">
          <cell r="H230">
            <v>35</v>
          </cell>
          <cell r="I230">
            <v>163</v>
          </cell>
          <cell r="J230">
            <v>179</v>
          </cell>
        </row>
        <row r="231">
          <cell r="H231">
            <v>36</v>
          </cell>
          <cell r="I231">
            <v>20591</v>
          </cell>
          <cell r="J231">
            <v>20914</v>
          </cell>
        </row>
        <row r="232">
          <cell r="H232">
            <v>37</v>
          </cell>
          <cell r="I232">
            <v>24</v>
          </cell>
          <cell r="J232">
            <v>24</v>
          </cell>
        </row>
        <row r="233">
          <cell r="H233">
            <v>38</v>
          </cell>
          <cell r="I233">
            <v>1707</v>
          </cell>
          <cell r="J233">
            <v>1801</v>
          </cell>
        </row>
        <row r="234">
          <cell r="H234">
            <v>39</v>
          </cell>
          <cell r="I234">
            <v>2524</v>
          </cell>
          <cell r="J234">
            <v>2602</v>
          </cell>
        </row>
        <row r="235">
          <cell r="H235">
            <v>40</v>
          </cell>
          <cell r="I235">
            <v>4513</v>
          </cell>
          <cell r="J235">
            <v>4669</v>
          </cell>
        </row>
        <row r="236">
          <cell r="H236">
            <v>41</v>
          </cell>
          <cell r="I236">
            <v>12200</v>
          </cell>
          <cell r="J236">
            <v>12414</v>
          </cell>
        </row>
        <row r="237">
          <cell r="H237">
            <v>42</v>
          </cell>
          <cell r="I237">
            <v>0</v>
          </cell>
          <cell r="J237">
            <v>113</v>
          </cell>
        </row>
        <row r="238">
          <cell r="H238">
            <v>43</v>
          </cell>
          <cell r="I238">
            <v>901</v>
          </cell>
          <cell r="J238">
            <v>973</v>
          </cell>
        </row>
        <row r="239">
          <cell r="H239">
            <v>44</v>
          </cell>
          <cell r="I239">
            <v>22</v>
          </cell>
          <cell r="J239">
            <v>22</v>
          </cell>
        </row>
        <row r="240">
          <cell r="H240">
            <v>45</v>
          </cell>
          <cell r="I240">
            <v>52890</v>
          </cell>
          <cell r="J240">
            <v>53223</v>
          </cell>
        </row>
        <row r="241">
          <cell r="H241">
            <v>46</v>
          </cell>
          <cell r="I241">
            <v>263</v>
          </cell>
          <cell r="J241">
            <v>266</v>
          </cell>
        </row>
        <row r="242">
          <cell r="H242">
            <v>47</v>
          </cell>
          <cell r="I242">
            <v>43160</v>
          </cell>
          <cell r="J242">
            <v>43579</v>
          </cell>
        </row>
        <row r="243">
          <cell r="H243">
            <v>48</v>
          </cell>
          <cell r="I243">
            <v>6066</v>
          </cell>
          <cell r="J243">
            <v>6253</v>
          </cell>
        </row>
        <row r="244">
          <cell r="H244">
            <v>49</v>
          </cell>
          <cell r="I244">
            <v>1668</v>
          </cell>
          <cell r="J244">
            <v>1734</v>
          </cell>
        </row>
        <row r="245">
          <cell r="H245">
            <v>50</v>
          </cell>
          <cell r="I245">
            <v>6480</v>
          </cell>
          <cell r="J245">
            <v>7065</v>
          </cell>
        </row>
        <row r="246">
          <cell r="H246">
            <v>51</v>
          </cell>
          <cell r="I246">
            <v>2457</v>
          </cell>
          <cell r="J246">
            <v>2484</v>
          </cell>
        </row>
        <row r="247">
          <cell r="H247">
            <v>52</v>
          </cell>
          <cell r="I247">
            <v>5503</v>
          </cell>
          <cell r="J247">
            <v>6302</v>
          </cell>
        </row>
        <row r="248">
          <cell r="H248">
            <v>53</v>
          </cell>
          <cell r="I248">
            <v>457</v>
          </cell>
          <cell r="J248">
            <v>462</v>
          </cell>
        </row>
        <row r="249">
          <cell r="H249">
            <v>54</v>
          </cell>
          <cell r="I249">
            <v>3520</v>
          </cell>
          <cell r="J249">
            <v>3540</v>
          </cell>
        </row>
        <row r="250">
          <cell r="H250">
            <v>55</v>
          </cell>
          <cell r="I250">
            <v>438</v>
          </cell>
          <cell r="J250">
            <v>499</v>
          </cell>
        </row>
        <row r="251">
          <cell r="H251">
            <v>56</v>
          </cell>
          <cell r="I251">
            <v>1044</v>
          </cell>
          <cell r="J251">
            <v>1024</v>
          </cell>
        </row>
        <row r="252">
          <cell r="H252">
            <v>57</v>
          </cell>
          <cell r="I252">
            <v>647</v>
          </cell>
          <cell r="J252">
            <v>1027</v>
          </cell>
        </row>
        <row r="253">
          <cell r="H253">
            <v>58</v>
          </cell>
          <cell r="I253">
            <v>332</v>
          </cell>
          <cell r="J253">
            <v>339</v>
          </cell>
        </row>
        <row r="254">
          <cell r="H254">
            <v>59</v>
          </cell>
          <cell r="I254">
            <v>468</v>
          </cell>
          <cell r="J254">
            <v>858</v>
          </cell>
        </row>
        <row r="255">
          <cell r="H255">
            <v>60</v>
          </cell>
          <cell r="I255">
            <v>25209</v>
          </cell>
          <cell r="J255">
            <v>25762</v>
          </cell>
        </row>
        <row r="256">
          <cell r="H256">
            <v>61</v>
          </cell>
          <cell r="I256">
            <v>2356</v>
          </cell>
          <cell r="J256">
            <v>2481</v>
          </cell>
        </row>
        <row r="257">
          <cell r="H257">
            <v>62</v>
          </cell>
          <cell r="I257">
            <v>22195</v>
          </cell>
          <cell r="J257">
            <v>22672</v>
          </cell>
        </row>
        <row r="258">
          <cell r="H258">
            <v>63</v>
          </cell>
          <cell r="I258">
            <v>13375</v>
          </cell>
          <cell r="J258">
            <v>13876</v>
          </cell>
        </row>
        <row r="259">
          <cell r="H259">
            <v>64</v>
          </cell>
          <cell r="I259">
            <v>1825</v>
          </cell>
          <cell r="J259">
            <v>1877</v>
          </cell>
        </row>
        <row r="260">
          <cell r="H260">
            <v>65</v>
          </cell>
          <cell r="I260">
            <v>64872</v>
          </cell>
          <cell r="J260">
            <v>65255</v>
          </cell>
        </row>
        <row r="261">
          <cell r="H261">
            <v>66</v>
          </cell>
          <cell r="I261">
            <v>15786</v>
          </cell>
          <cell r="J261">
            <v>16301</v>
          </cell>
        </row>
        <row r="262">
          <cell r="H262">
            <v>67</v>
          </cell>
          <cell r="I262">
            <v>2981</v>
          </cell>
          <cell r="J262">
            <v>3029</v>
          </cell>
        </row>
        <row r="263">
          <cell r="H263">
            <v>68</v>
          </cell>
          <cell r="I263">
            <v>60</v>
          </cell>
          <cell r="J263">
            <v>134</v>
          </cell>
        </row>
        <row r="264">
          <cell r="H264">
            <v>69</v>
          </cell>
          <cell r="I264">
            <v>513</v>
          </cell>
          <cell r="J264">
            <v>512</v>
          </cell>
        </row>
      </sheetData>
      <sheetData sheetId="27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45231</v>
          </cell>
          <cell r="G23" t="str">
            <v>UNIVERSIDADE FEDERAL DE SANTA CATARINA</v>
          </cell>
          <cell r="H23">
            <v>1</v>
          </cell>
          <cell r="I23">
            <v>1093</v>
          </cell>
          <cell r="J23">
            <v>1110</v>
          </cell>
          <cell r="K23">
            <v>17</v>
          </cell>
          <cell r="L23">
            <v>200.08</v>
          </cell>
          <cell r="M23">
            <v>0</v>
          </cell>
          <cell r="N23">
            <v>-18.899999999999999</v>
          </cell>
          <cell r="O23">
            <v>0</v>
          </cell>
          <cell r="P23">
            <v>0</v>
          </cell>
          <cell r="Q23">
            <v>181.18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OK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45231</v>
          </cell>
          <cell r="G24" t="str">
            <v>UNIVERSIDADE FEDERAL DE SANTA CATARINA</v>
          </cell>
          <cell r="H24">
            <v>2</v>
          </cell>
          <cell r="I24">
            <v>2516</v>
          </cell>
          <cell r="J24">
            <v>2545</v>
          </cell>
          <cell r="K24">
            <v>29</v>
          </cell>
          <cell r="L24">
            <v>323.11</v>
          </cell>
          <cell r="M24">
            <v>0</v>
          </cell>
          <cell r="N24">
            <v>-30.53000000000003</v>
          </cell>
          <cell r="O24">
            <v>0</v>
          </cell>
          <cell r="P24">
            <v>0</v>
          </cell>
          <cell r="Q24">
            <v>292.58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45231</v>
          </cell>
          <cell r="G25" t="str">
            <v>BIOTERIO CENTRAL ALMOXARIFADO</v>
          </cell>
          <cell r="H25">
            <v>1</v>
          </cell>
          <cell r="I25">
            <v>5622</v>
          </cell>
          <cell r="J25">
            <v>6480</v>
          </cell>
          <cell r="K25">
            <v>858</v>
          </cell>
          <cell r="L25">
            <v>13159.89</v>
          </cell>
          <cell r="M25">
            <v>0</v>
          </cell>
          <cell r="N25">
            <v>-1243.6099999999988</v>
          </cell>
          <cell r="O25">
            <v>0</v>
          </cell>
          <cell r="P25">
            <v>0</v>
          </cell>
          <cell r="Q25">
            <v>11916.28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ALTO CONSUMO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45231</v>
          </cell>
          <cell r="G26" t="str">
            <v>CENTRO DE CIENCIAS FISICAS E MATEMATICA</v>
          </cell>
          <cell r="H26">
            <v>1</v>
          </cell>
          <cell r="I26">
            <v>896</v>
          </cell>
          <cell r="J26">
            <v>901</v>
          </cell>
          <cell r="K26">
            <v>5</v>
          </cell>
          <cell r="L26">
            <v>64.760000000000005</v>
          </cell>
          <cell r="M26">
            <v>0</v>
          </cell>
          <cell r="N26">
            <v>-6.1200000000000045</v>
          </cell>
          <cell r="O26">
            <v>0</v>
          </cell>
          <cell r="P26">
            <v>0</v>
          </cell>
          <cell r="Q26">
            <v>58.64</v>
          </cell>
          <cell r="R26">
            <v>0</v>
          </cell>
          <cell r="S26" t="str">
            <v>ok</v>
          </cell>
          <cell r="T26" t="str">
            <v>LIDO/REVISÃO</v>
          </cell>
          <cell r="U26" t="str">
            <v>CONFIRMAÇÃO LEITURA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45231</v>
          </cell>
          <cell r="G27" t="str">
            <v>CENTRO DE CIENCIAS FISICAS E MATEMATICA</v>
          </cell>
          <cell r="H27">
            <v>1</v>
          </cell>
          <cell r="I27">
            <v>4393</v>
          </cell>
          <cell r="J27">
            <v>4663</v>
          </cell>
          <cell r="K27">
            <v>270</v>
          </cell>
          <cell r="L27">
            <v>4098.8100000000004</v>
          </cell>
          <cell r="M27">
            <v>0</v>
          </cell>
          <cell r="N27">
            <v>-387.33000000000038</v>
          </cell>
          <cell r="O27">
            <v>0</v>
          </cell>
          <cell r="P27">
            <v>0</v>
          </cell>
          <cell r="Q27">
            <v>3711.48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45231</v>
          </cell>
          <cell r="G28" t="str">
            <v>ENGENHARIA CIVIL BL T</v>
          </cell>
          <cell r="H28">
            <v>1</v>
          </cell>
          <cell r="I28">
            <v>191</v>
          </cell>
          <cell r="J28">
            <v>195</v>
          </cell>
          <cell r="K28">
            <v>4</v>
          </cell>
          <cell r="L28">
            <v>59.27</v>
          </cell>
          <cell r="M28">
            <v>59.27</v>
          </cell>
          <cell r="N28">
            <v>-11.210000000000008</v>
          </cell>
          <cell r="O28">
            <v>0</v>
          </cell>
          <cell r="P28">
            <v>0</v>
          </cell>
          <cell r="Q28">
            <v>107.33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OK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45231</v>
          </cell>
          <cell r="G29" t="str">
            <v>ENGENHARIA CIVIL BL V</v>
          </cell>
          <cell r="H29">
            <v>1</v>
          </cell>
          <cell r="I29">
            <v>5955</v>
          </cell>
          <cell r="J29">
            <v>6066</v>
          </cell>
          <cell r="K29">
            <v>111</v>
          </cell>
          <cell r="L29">
            <v>1648.62</v>
          </cell>
          <cell r="M29">
            <v>0</v>
          </cell>
          <cell r="N29">
            <v>-155.79999999999995</v>
          </cell>
          <cell r="O29">
            <v>0</v>
          </cell>
          <cell r="P29">
            <v>0</v>
          </cell>
          <cell r="Q29">
            <v>1492.82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45231</v>
          </cell>
          <cell r="G30" t="str">
            <v>UNIVERSIDADE FEDERAL DE SANTA CATARINA</v>
          </cell>
          <cell r="H30">
            <v>1</v>
          </cell>
          <cell r="I30">
            <v>52934</v>
          </cell>
          <cell r="J30">
            <v>52890</v>
          </cell>
          <cell r="K30">
            <v>0</v>
          </cell>
          <cell r="L30">
            <v>37.31</v>
          </cell>
          <cell r="M30">
            <v>0</v>
          </cell>
          <cell r="N30">
            <v>-3.5200000000000031</v>
          </cell>
          <cell r="O30">
            <v>0</v>
          </cell>
          <cell r="P30">
            <v>0</v>
          </cell>
          <cell r="Q30">
            <v>33.79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CONFIRMAÇÃO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45231</v>
          </cell>
          <cell r="G31" t="str">
            <v>UNIVERSIDADE FEDERAL DE SANTA CATARINA</v>
          </cell>
          <cell r="H31">
            <v>1</v>
          </cell>
          <cell r="I31">
            <v>21</v>
          </cell>
          <cell r="J31">
            <v>22</v>
          </cell>
          <cell r="K31">
            <v>1</v>
          </cell>
          <cell r="L31">
            <v>42.8</v>
          </cell>
          <cell r="M31">
            <v>42.8</v>
          </cell>
          <cell r="N31">
            <v>-8.0999999999999943</v>
          </cell>
          <cell r="O31">
            <v>0</v>
          </cell>
          <cell r="P31">
            <v>0</v>
          </cell>
          <cell r="Q31">
            <v>77.5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45231</v>
          </cell>
          <cell r="G32" t="str">
            <v>NUCLEO DE INSTRUÇÃO MODELO</v>
          </cell>
          <cell r="H32">
            <v>1</v>
          </cell>
          <cell r="I32">
            <v>2452</v>
          </cell>
          <cell r="J32">
            <v>2457</v>
          </cell>
          <cell r="K32">
            <v>5</v>
          </cell>
          <cell r="L32">
            <v>64.760000000000005</v>
          </cell>
          <cell r="M32">
            <v>0</v>
          </cell>
          <cell r="N32">
            <v>-6.1200000000000045</v>
          </cell>
          <cell r="O32">
            <v>0</v>
          </cell>
          <cell r="P32">
            <v>0</v>
          </cell>
          <cell r="Q32">
            <v>58.64</v>
          </cell>
          <cell r="R32">
            <v>0</v>
          </cell>
          <cell r="S32" t="str">
            <v>ok</v>
          </cell>
          <cell r="T32" t="str">
            <v>LIDO/REVISÃO</v>
          </cell>
          <cell r="U32" t="str">
            <v>CONFIRMAÇÃO LEITURA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45231</v>
          </cell>
          <cell r="G33" t="str">
            <v>DEPTO MICROBIOLOGIA UFSC</v>
          </cell>
          <cell r="H33">
            <v>1</v>
          </cell>
          <cell r="I33">
            <v>42702</v>
          </cell>
          <cell r="J33">
            <v>43160</v>
          </cell>
          <cell r="K33">
            <v>458</v>
          </cell>
          <cell r="L33">
            <v>6995.89</v>
          </cell>
          <cell r="M33">
            <v>0</v>
          </cell>
          <cell r="N33">
            <v>-661.11000000000058</v>
          </cell>
          <cell r="O33">
            <v>0</v>
          </cell>
          <cell r="P33">
            <v>0</v>
          </cell>
          <cell r="Q33">
            <v>6334.78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45231</v>
          </cell>
          <cell r="G34" t="str">
            <v>UNIV FEDERAL DO ESTADO DE SC</v>
          </cell>
          <cell r="H34">
            <v>1</v>
          </cell>
          <cell r="I34">
            <v>211</v>
          </cell>
          <cell r="J34">
            <v>211</v>
          </cell>
          <cell r="K34">
            <v>0</v>
          </cell>
          <cell r="L34">
            <v>37.31</v>
          </cell>
          <cell r="M34">
            <v>37.31</v>
          </cell>
          <cell r="N34">
            <v>-7.0600000000000023</v>
          </cell>
          <cell r="O34">
            <v>0</v>
          </cell>
          <cell r="P34">
            <v>0</v>
          </cell>
          <cell r="Q34">
            <v>67.56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HIDRÔMETRO PARADO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45231</v>
          </cell>
          <cell r="G35" t="str">
            <v>UNIVERSIDADE FEDERAL DE SANTA CATARINA</v>
          </cell>
          <cell r="H35">
            <v>2</v>
          </cell>
          <cell r="I35">
            <v>4000</v>
          </cell>
          <cell r="J35">
            <v>4618</v>
          </cell>
          <cell r="K35">
            <v>618</v>
          </cell>
          <cell r="L35">
            <v>10430.42</v>
          </cell>
          <cell r="M35">
            <v>10430.42</v>
          </cell>
          <cell r="N35">
            <v>-1971.3600000000006</v>
          </cell>
          <cell r="O35">
            <v>0</v>
          </cell>
          <cell r="P35">
            <v>0</v>
          </cell>
          <cell r="Q35">
            <v>18889.48</v>
          </cell>
          <cell r="R35">
            <v>0</v>
          </cell>
          <cell r="S35" t="str">
            <v>ok</v>
          </cell>
          <cell r="T35" t="str">
            <v>LIDO</v>
          </cell>
          <cell r="U35" t="str">
            <v>OK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45231</v>
          </cell>
          <cell r="G36" t="str">
            <v>D A E</v>
          </cell>
          <cell r="H36">
            <v>1</v>
          </cell>
          <cell r="I36">
            <v>4815</v>
          </cell>
          <cell r="J36">
            <v>4811</v>
          </cell>
          <cell r="K36">
            <v>0</v>
          </cell>
          <cell r="L36">
            <v>37.31</v>
          </cell>
          <cell r="M36">
            <v>37.31</v>
          </cell>
          <cell r="N36">
            <v>-7.0600000000000023</v>
          </cell>
          <cell r="O36">
            <v>0</v>
          </cell>
          <cell r="P36">
            <v>0</v>
          </cell>
          <cell r="Q36">
            <v>67.56</v>
          </cell>
          <cell r="R36">
            <v>0</v>
          </cell>
          <cell r="S36" t="str">
            <v>ok</v>
          </cell>
          <cell r="T36" t="str">
            <v>LIDO/REVISÃO</v>
          </cell>
          <cell r="U36" t="str">
            <v>CONFIRMAÇÃO LEITURA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45231</v>
          </cell>
          <cell r="G37" t="str">
            <v>CENTRO ACAD SOCIO ECONOMICO UFSC</v>
          </cell>
          <cell r="H37">
            <v>3</v>
          </cell>
          <cell r="I37">
            <v>12023</v>
          </cell>
          <cell r="J37">
            <v>12200</v>
          </cell>
          <cell r="K37">
            <v>177</v>
          </cell>
          <cell r="L37">
            <v>2577.7199999999998</v>
          </cell>
          <cell r="M37">
            <v>2577.7199999999998</v>
          </cell>
          <cell r="N37">
            <v>-487.17999999999938</v>
          </cell>
          <cell r="O37">
            <v>0</v>
          </cell>
          <cell r="P37">
            <v>0</v>
          </cell>
          <cell r="Q37">
            <v>4668.26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45231</v>
          </cell>
          <cell r="G38" t="str">
            <v>CENTRO SOCIO ECONOMICO-UFSC</v>
          </cell>
          <cell r="H38">
            <v>1</v>
          </cell>
          <cell r="I38">
            <v>2297</v>
          </cell>
          <cell r="J38">
            <v>2540</v>
          </cell>
          <cell r="K38">
            <v>243</v>
          </cell>
          <cell r="L38">
            <v>3682.74</v>
          </cell>
          <cell r="M38">
            <v>3682.74</v>
          </cell>
          <cell r="N38">
            <v>-696.02999999999975</v>
          </cell>
          <cell r="O38">
            <v>0</v>
          </cell>
          <cell r="P38">
            <v>0</v>
          </cell>
          <cell r="Q38">
            <v>6669.45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CONSTRUIR ABRIGO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45231</v>
          </cell>
          <cell r="G39" t="str">
            <v>IGREJA UFSC</v>
          </cell>
          <cell r="H39">
            <v>2</v>
          </cell>
          <cell r="I39">
            <v>0</v>
          </cell>
          <cell r="J39">
            <v>69</v>
          </cell>
          <cell r="K39">
            <v>69</v>
          </cell>
          <cell r="L39">
            <v>939.51</v>
          </cell>
          <cell r="M39">
            <v>939.51</v>
          </cell>
          <cell r="N39">
            <v>-177.55999999999995</v>
          </cell>
          <cell r="O39">
            <v>0</v>
          </cell>
          <cell r="P39">
            <v>0</v>
          </cell>
          <cell r="Q39">
            <v>1701.46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CONSTRUIR ABRIGO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45231</v>
          </cell>
          <cell r="G40" t="str">
            <v>UNIVERSIDADE FEDERAL DE SANTA CATARINA</v>
          </cell>
          <cell r="H40">
            <v>2</v>
          </cell>
          <cell r="I40">
            <v>16071</v>
          </cell>
          <cell r="J40">
            <v>16229</v>
          </cell>
          <cell r="K40">
            <v>158</v>
          </cell>
          <cell r="L40">
            <v>2426.42</v>
          </cell>
          <cell r="M40">
            <v>2426.42</v>
          </cell>
          <cell r="N40">
            <v>-458.60000000000036</v>
          </cell>
          <cell r="O40">
            <v>0</v>
          </cell>
          <cell r="P40">
            <v>0</v>
          </cell>
          <cell r="Q40">
            <v>4394.24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CONSTRUIR ABRIGO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45231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-21.170000000000016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CONSTRUIR ABRIGO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45231</v>
          </cell>
          <cell r="G42" t="str">
            <v>CENTRO DE C FISICAS E MAT BL A UFSC</v>
          </cell>
          <cell r="H42">
            <v>1</v>
          </cell>
          <cell r="I42">
            <v>20284</v>
          </cell>
          <cell r="J42">
            <v>20591</v>
          </cell>
          <cell r="K42">
            <v>307</v>
          </cell>
          <cell r="L42">
            <v>4668.9799999999996</v>
          </cell>
          <cell r="M42">
            <v>4668.9799999999996</v>
          </cell>
          <cell r="N42">
            <v>-882.43999999999869</v>
          </cell>
          <cell r="O42">
            <v>0</v>
          </cell>
          <cell r="P42">
            <v>0</v>
          </cell>
          <cell r="Q42">
            <v>8455.52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45231</v>
          </cell>
          <cell r="G43" t="str">
            <v>CTRO DE CIENCIA FIS E MAT BL B UFSC</v>
          </cell>
          <cell r="H43">
            <v>1</v>
          </cell>
          <cell r="I43">
            <v>2935</v>
          </cell>
          <cell r="J43">
            <v>2981</v>
          </cell>
          <cell r="K43">
            <v>46</v>
          </cell>
          <cell r="L43">
            <v>646.97</v>
          </cell>
          <cell r="M43">
            <v>646.97</v>
          </cell>
          <cell r="N43">
            <v>-122.27999999999997</v>
          </cell>
          <cell r="O43">
            <v>0</v>
          </cell>
          <cell r="P43">
            <v>0</v>
          </cell>
          <cell r="Q43">
            <v>1171.6600000000001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CONSTRUIR ABRIGO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45231</v>
          </cell>
          <cell r="G44" t="str">
            <v>UFSC COLÉGIO DE APLICAÇÃO</v>
          </cell>
          <cell r="H44">
            <v>1</v>
          </cell>
          <cell r="I44">
            <v>64480</v>
          </cell>
          <cell r="J44">
            <v>64872</v>
          </cell>
          <cell r="K44">
            <v>392</v>
          </cell>
          <cell r="L44">
            <v>5978.83</v>
          </cell>
          <cell r="M44">
            <v>5978.83</v>
          </cell>
          <cell r="N44">
            <v>-1130</v>
          </cell>
          <cell r="O44">
            <v>0</v>
          </cell>
          <cell r="P44">
            <v>0</v>
          </cell>
          <cell r="Q44">
            <v>10827.66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CONSTRUIR ABRIGO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45231</v>
          </cell>
          <cell r="G45" t="str">
            <v>NATIVAS DO HORTO BOTANICO UFSC</v>
          </cell>
          <cell r="H45">
            <v>1</v>
          </cell>
          <cell r="I45">
            <v>1687</v>
          </cell>
          <cell r="J45">
            <v>1723</v>
          </cell>
          <cell r="K45">
            <v>36</v>
          </cell>
          <cell r="L45">
            <v>492.87</v>
          </cell>
          <cell r="M45">
            <v>492.87</v>
          </cell>
          <cell r="N45">
            <v>-985.74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HIDRÔEMTRO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45231</v>
          </cell>
          <cell r="G46" t="str">
            <v>MORADIA ESTUDANTIL UFSC</v>
          </cell>
          <cell r="H46">
            <v>1</v>
          </cell>
          <cell r="I46">
            <v>258</v>
          </cell>
          <cell r="J46">
            <v>263</v>
          </cell>
          <cell r="K46">
            <v>5</v>
          </cell>
          <cell r="L46">
            <v>64.760000000000005</v>
          </cell>
          <cell r="M46">
            <v>64.760000000000005</v>
          </cell>
          <cell r="N46">
            <v>-12.250000000000014</v>
          </cell>
          <cell r="O46">
            <v>0</v>
          </cell>
          <cell r="P46">
            <v>0</v>
          </cell>
          <cell r="Q46">
            <v>117.27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45231</v>
          </cell>
          <cell r="G47" t="str">
            <v>UNIV FED DO ESTADO DE STA CAT</v>
          </cell>
          <cell r="H47">
            <v>30</v>
          </cell>
          <cell r="I47">
            <v>3921</v>
          </cell>
          <cell r="J47">
            <v>5397</v>
          </cell>
          <cell r="K47">
            <v>1476</v>
          </cell>
          <cell r="L47">
            <v>18239.46</v>
          </cell>
          <cell r="M47">
            <v>18239.46</v>
          </cell>
          <cell r="N47">
            <v>-3447.2599999999948</v>
          </cell>
          <cell r="O47">
            <v>0</v>
          </cell>
          <cell r="P47">
            <v>0</v>
          </cell>
          <cell r="Q47">
            <v>33031.660000000003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CONFIRMAÇÃO LEITURA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45231</v>
          </cell>
          <cell r="G48" t="str">
            <v>BIBLIOTECA CENTRAL</v>
          </cell>
          <cell r="H48">
            <v>1</v>
          </cell>
          <cell r="I48">
            <v>33522</v>
          </cell>
          <cell r="J48">
            <v>33978</v>
          </cell>
          <cell r="K48">
            <v>456</v>
          </cell>
          <cell r="L48">
            <v>6965.07</v>
          </cell>
          <cell r="M48">
            <v>6965.07</v>
          </cell>
          <cell r="N48">
            <v>-1316.3999999999996</v>
          </cell>
          <cell r="O48">
            <v>0</v>
          </cell>
          <cell r="P48">
            <v>0</v>
          </cell>
          <cell r="Q48">
            <v>12613.74</v>
          </cell>
          <cell r="R48">
            <v>0</v>
          </cell>
          <cell r="S48" t="str">
            <v>ok</v>
          </cell>
          <cell r="T48" t="str">
            <v>MÉDIO</v>
          </cell>
          <cell r="U48" t="str">
            <v>CONSTRUIR ABRIGO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45231</v>
          </cell>
          <cell r="G49" t="str">
            <v>CENTRO TECNOLOGICO-UFSC</v>
          </cell>
          <cell r="H49">
            <v>2</v>
          </cell>
          <cell r="I49">
            <v>3286</v>
          </cell>
          <cell r="J49">
            <v>3460</v>
          </cell>
          <cell r="K49">
            <v>174</v>
          </cell>
          <cell r="L49">
            <v>2704.82</v>
          </cell>
          <cell r="M49">
            <v>2704.82</v>
          </cell>
          <cell r="N49">
            <v>-511.21000000000004</v>
          </cell>
          <cell r="O49">
            <v>0</v>
          </cell>
          <cell r="P49">
            <v>0</v>
          </cell>
          <cell r="Q49">
            <v>4898.43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OK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45231</v>
          </cell>
          <cell r="G50" t="str">
            <v>CENTRO TECNOLOGICO BLOCO L UFSC</v>
          </cell>
          <cell r="H50">
            <v>1</v>
          </cell>
          <cell r="I50">
            <v>4357</v>
          </cell>
          <cell r="J50">
            <v>4513</v>
          </cell>
          <cell r="K50">
            <v>156</v>
          </cell>
          <cell r="L50">
            <v>2342.0700000000002</v>
          </cell>
          <cell r="M50">
            <v>2342.0700000000002</v>
          </cell>
          <cell r="N50">
            <v>-442.65000000000055</v>
          </cell>
          <cell r="O50">
            <v>0</v>
          </cell>
          <cell r="P50">
            <v>0</v>
          </cell>
          <cell r="Q50">
            <v>4241.49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45231</v>
          </cell>
          <cell r="G51" t="str">
            <v>CENTRO TECNOLOGICO UFSC</v>
          </cell>
          <cell r="H51">
            <v>1</v>
          </cell>
          <cell r="I51">
            <v>341</v>
          </cell>
          <cell r="J51">
            <v>348</v>
          </cell>
          <cell r="K51">
            <v>7</v>
          </cell>
          <cell r="L51">
            <v>75.739999999999995</v>
          </cell>
          <cell r="M51">
            <v>75.739999999999995</v>
          </cell>
          <cell r="N51">
            <v>-14.299999999999983</v>
          </cell>
          <cell r="O51">
            <v>0</v>
          </cell>
          <cell r="P51">
            <v>0</v>
          </cell>
          <cell r="Q51">
            <v>137.18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45231</v>
          </cell>
          <cell r="G52" t="str">
            <v>CENTRO TECNOLOGICO (BL-A) UFSC</v>
          </cell>
          <cell r="H52">
            <v>1</v>
          </cell>
          <cell r="I52">
            <v>2437</v>
          </cell>
          <cell r="J52">
            <v>2524</v>
          </cell>
          <cell r="K52">
            <v>87</v>
          </cell>
          <cell r="L52">
            <v>1278.78</v>
          </cell>
          <cell r="M52">
            <v>1278.78</v>
          </cell>
          <cell r="N52">
            <v>-241.69000000000005</v>
          </cell>
          <cell r="O52">
            <v>0</v>
          </cell>
          <cell r="P52">
            <v>0</v>
          </cell>
          <cell r="Q52">
            <v>2315.87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45231</v>
          </cell>
          <cell r="G53" t="str">
            <v>PAV DE MECANICA BL MODULADOS</v>
          </cell>
          <cell r="H53">
            <v>1</v>
          </cell>
          <cell r="I53">
            <v>7748</v>
          </cell>
          <cell r="J53">
            <v>7908</v>
          </cell>
          <cell r="K53">
            <v>160</v>
          </cell>
          <cell r="L53">
            <v>2403.71</v>
          </cell>
          <cell r="M53">
            <v>2403.71</v>
          </cell>
          <cell r="N53">
            <v>-454.30000000000018</v>
          </cell>
          <cell r="O53">
            <v>0</v>
          </cell>
          <cell r="P53">
            <v>0</v>
          </cell>
          <cell r="Q53">
            <v>4353.12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45231</v>
          </cell>
          <cell r="G54" t="str">
            <v>REITORIA UFSC</v>
          </cell>
          <cell r="H54">
            <v>2</v>
          </cell>
          <cell r="I54">
            <v>47578</v>
          </cell>
          <cell r="J54">
            <v>47936</v>
          </cell>
          <cell r="K54">
            <v>358</v>
          </cell>
          <cell r="L54">
            <v>5393</v>
          </cell>
          <cell r="M54">
            <v>5393</v>
          </cell>
          <cell r="N54">
            <v>-1019.2800000000007</v>
          </cell>
          <cell r="O54">
            <v>0</v>
          </cell>
          <cell r="P54">
            <v>0</v>
          </cell>
          <cell r="Q54">
            <v>9766.7199999999993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ALTO CONSUMO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45231</v>
          </cell>
          <cell r="G55" t="str">
            <v>CENTRO DE E BASICOS UFSC</v>
          </cell>
          <cell r="H55">
            <v>2</v>
          </cell>
          <cell r="I55">
            <v>469</v>
          </cell>
          <cell r="J55">
            <v>899</v>
          </cell>
          <cell r="K55">
            <v>430</v>
          </cell>
          <cell r="L55">
            <v>7159.22</v>
          </cell>
          <cell r="M55">
            <v>7159.22</v>
          </cell>
          <cell r="N55">
            <v>-1353.0900000000001</v>
          </cell>
          <cell r="O55">
            <v>0</v>
          </cell>
          <cell r="P55">
            <v>0</v>
          </cell>
          <cell r="Q55">
            <v>12965.35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45231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-7.0600000000000023</v>
          </cell>
          <cell r="O56">
            <v>0</v>
          </cell>
          <cell r="P56">
            <v>0</v>
          </cell>
          <cell r="Q56">
            <v>67.56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CONSTRUIR ABRIGO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45231</v>
          </cell>
          <cell r="G57" t="str">
            <v>CASA VEG DPTO MICRO UFSC</v>
          </cell>
          <cell r="H57">
            <v>1</v>
          </cell>
          <cell r="I57">
            <v>67</v>
          </cell>
          <cell r="J57">
            <v>74</v>
          </cell>
          <cell r="K57">
            <v>7</v>
          </cell>
          <cell r="L57">
            <v>75.739999999999995</v>
          </cell>
          <cell r="M57">
            <v>75.739999999999995</v>
          </cell>
          <cell r="N57">
            <v>-14.299999999999983</v>
          </cell>
          <cell r="O57">
            <v>0</v>
          </cell>
          <cell r="P57">
            <v>0</v>
          </cell>
          <cell r="Q57">
            <v>137.18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ALTO CONSUMO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45231</v>
          </cell>
          <cell r="G58" t="str">
            <v>LAB DE ENSINO E PESQUISA UFSC</v>
          </cell>
          <cell r="H58">
            <v>1</v>
          </cell>
          <cell r="I58">
            <v>376</v>
          </cell>
          <cell r="J58">
            <v>438</v>
          </cell>
          <cell r="K58">
            <v>62</v>
          </cell>
          <cell r="L58">
            <v>893.53</v>
          </cell>
          <cell r="M58">
            <v>893.53</v>
          </cell>
          <cell r="N58">
            <v>-168.87999999999988</v>
          </cell>
          <cell r="O58">
            <v>0</v>
          </cell>
          <cell r="P58">
            <v>0</v>
          </cell>
          <cell r="Q58">
            <v>1618.18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OK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45231</v>
          </cell>
          <cell r="G59" t="str">
            <v>MUSEU DE ANTROPOLOGIA UFSC</v>
          </cell>
          <cell r="H59">
            <v>1</v>
          </cell>
          <cell r="I59">
            <v>2125</v>
          </cell>
          <cell r="J59">
            <v>2474</v>
          </cell>
          <cell r="K59">
            <v>349</v>
          </cell>
          <cell r="L59">
            <v>5316.2</v>
          </cell>
          <cell r="M59">
            <v>5316.2</v>
          </cell>
          <cell r="N59">
            <v>-1004.7600000000002</v>
          </cell>
          <cell r="O59">
            <v>0</v>
          </cell>
          <cell r="P59">
            <v>0</v>
          </cell>
          <cell r="Q59">
            <v>9627.64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45231</v>
          </cell>
          <cell r="G60" t="str">
            <v>HORTO BOTANICO UFSC</v>
          </cell>
          <cell r="H60">
            <v>1</v>
          </cell>
          <cell r="I60">
            <v>1270</v>
          </cell>
          <cell r="J60">
            <v>1412</v>
          </cell>
          <cell r="K60">
            <v>142</v>
          </cell>
          <cell r="L60">
            <v>2126.33</v>
          </cell>
          <cell r="M60">
            <v>2126.33</v>
          </cell>
          <cell r="N60">
            <v>-401.87999999999965</v>
          </cell>
          <cell r="O60">
            <v>0</v>
          </cell>
          <cell r="P60">
            <v>0</v>
          </cell>
          <cell r="Q60">
            <v>3850.78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45231</v>
          </cell>
          <cell r="G61" t="str">
            <v>CRECHE UFSC</v>
          </cell>
          <cell r="H61">
            <v>1</v>
          </cell>
          <cell r="I61">
            <v>16700</v>
          </cell>
          <cell r="J61">
            <v>16603</v>
          </cell>
          <cell r="K61">
            <v>0</v>
          </cell>
          <cell r="L61">
            <v>37.31</v>
          </cell>
          <cell r="M61">
            <v>37.31</v>
          </cell>
          <cell r="N61">
            <v>-7.0600000000000023</v>
          </cell>
          <cell r="O61">
            <v>0</v>
          </cell>
          <cell r="P61">
            <v>0</v>
          </cell>
          <cell r="Q61">
            <v>67.56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45231</v>
          </cell>
          <cell r="G62" t="str">
            <v>CENTRO DE CIENCIAS HUMANAS UFSC</v>
          </cell>
          <cell r="H62">
            <v>1</v>
          </cell>
          <cell r="I62">
            <v>34592</v>
          </cell>
          <cell r="J62">
            <v>35119</v>
          </cell>
          <cell r="K62">
            <v>527</v>
          </cell>
          <cell r="L62">
            <v>8059.18</v>
          </cell>
          <cell r="M62">
            <v>8059.18</v>
          </cell>
          <cell r="N62">
            <v>-1523.1800000000003</v>
          </cell>
          <cell r="O62">
            <v>0</v>
          </cell>
          <cell r="P62">
            <v>0</v>
          </cell>
          <cell r="Q62">
            <v>14595.18</v>
          </cell>
          <cell r="R62">
            <v>0</v>
          </cell>
          <cell r="S62" t="str">
            <v>ok</v>
          </cell>
          <cell r="T62" t="str">
            <v>LIDO</v>
          </cell>
          <cell r="U62" t="str">
            <v>OK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45231</v>
          </cell>
          <cell r="G63" t="str">
            <v>CENTRO DE EDUCACAO UFSC</v>
          </cell>
          <cell r="H63">
            <v>1</v>
          </cell>
          <cell r="I63">
            <v>2303</v>
          </cell>
          <cell r="J63">
            <v>2356</v>
          </cell>
          <cell r="K63">
            <v>53</v>
          </cell>
          <cell r="L63">
            <v>754.84</v>
          </cell>
          <cell r="M63">
            <v>754.84</v>
          </cell>
          <cell r="N63">
            <v>-142.66000000000008</v>
          </cell>
          <cell r="O63">
            <v>0</v>
          </cell>
          <cell r="P63">
            <v>0</v>
          </cell>
          <cell r="Q63">
            <v>1367.02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CONFIRMAÇÃO LEITURA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45231</v>
          </cell>
          <cell r="G64" t="str">
            <v>CENTRO DE EDUCACAO UFSC</v>
          </cell>
          <cell r="H64">
            <v>1</v>
          </cell>
          <cell r="I64">
            <v>5743</v>
          </cell>
          <cell r="J64">
            <v>5858</v>
          </cell>
          <cell r="K64">
            <v>115</v>
          </cell>
          <cell r="L64">
            <v>1710.26</v>
          </cell>
          <cell r="M64">
            <v>1710.26</v>
          </cell>
          <cell r="N64">
            <v>-323.23999999999978</v>
          </cell>
          <cell r="O64">
            <v>0</v>
          </cell>
          <cell r="P64">
            <v>0</v>
          </cell>
          <cell r="Q64">
            <v>3097.28</v>
          </cell>
          <cell r="R64">
            <v>0</v>
          </cell>
          <cell r="S64" t="str">
            <v>ok</v>
          </cell>
          <cell r="T64" t="str">
            <v>LIDO</v>
          </cell>
          <cell r="U64" t="str">
            <v>OK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45231</v>
          </cell>
          <cell r="G65" t="str">
            <v>CENTRO DE CONVIVENCIA UFSC</v>
          </cell>
          <cell r="H65">
            <v>5</v>
          </cell>
          <cell r="I65">
            <v>731</v>
          </cell>
          <cell r="J65">
            <v>730</v>
          </cell>
          <cell r="K65">
            <v>0</v>
          </cell>
          <cell r="L65">
            <v>186.55</v>
          </cell>
          <cell r="M65">
            <v>186.55</v>
          </cell>
          <cell r="N65">
            <v>-35.260000000000048</v>
          </cell>
          <cell r="O65">
            <v>0</v>
          </cell>
          <cell r="P65">
            <v>0</v>
          </cell>
          <cell r="Q65">
            <v>337.84</v>
          </cell>
          <cell r="R65">
            <v>0</v>
          </cell>
          <cell r="S65" t="str">
            <v>ok</v>
          </cell>
          <cell r="T65" t="str">
            <v>LIDO/REVISÃO</v>
          </cell>
          <cell r="U65" t="str">
            <v>CONFIRMAÇÃO LEITURA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45231</v>
          </cell>
          <cell r="G66" t="str">
            <v>IMPRENSA UNIVERSITARIA</v>
          </cell>
          <cell r="H66">
            <v>1</v>
          </cell>
          <cell r="I66">
            <v>30316</v>
          </cell>
          <cell r="J66">
            <v>30753</v>
          </cell>
          <cell r="K66">
            <v>437</v>
          </cell>
          <cell r="L66">
            <v>6672.28</v>
          </cell>
          <cell r="M66">
            <v>6672.28</v>
          </cell>
          <cell r="N66">
            <v>-1261.0699999999997</v>
          </cell>
          <cell r="O66">
            <v>0</v>
          </cell>
          <cell r="P66">
            <v>0</v>
          </cell>
          <cell r="Q66">
            <v>12083.49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CONFIRMAÇÃO LEITURA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45231</v>
          </cell>
          <cell r="G67" t="str">
            <v>ESPACO DO DEP DE AQUIT E URBAN UFSC</v>
          </cell>
          <cell r="H67">
            <v>1</v>
          </cell>
          <cell r="I67">
            <v>4644</v>
          </cell>
          <cell r="J67">
            <v>4968</v>
          </cell>
          <cell r="K67">
            <v>324</v>
          </cell>
          <cell r="L67">
            <v>4930.95</v>
          </cell>
          <cell r="M67">
            <v>4930.95</v>
          </cell>
          <cell r="N67">
            <v>-931.94999999999891</v>
          </cell>
          <cell r="O67">
            <v>0</v>
          </cell>
          <cell r="P67">
            <v>0</v>
          </cell>
          <cell r="Q67">
            <v>8929.9500000000007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OK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45231</v>
          </cell>
          <cell r="G68" t="str">
            <v>CENTRO DE ESPORTE</v>
          </cell>
          <cell r="H68">
            <v>2</v>
          </cell>
          <cell r="I68">
            <v>38132</v>
          </cell>
          <cell r="J68">
            <v>39735</v>
          </cell>
          <cell r="K68">
            <v>1603</v>
          </cell>
          <cell r="L68">
            <v>27569.43</v>
          </cell>
          <cell r="M68">
            <v>27569.43</v>
          </cell>
          <cell r="N68">
            <v>-5210.6299999999974</v>
          </cell>
          <cell r="O68">
            <v>0</v>
          </cell>
          <cell r="P68">
            <v>0</v>
          </cell>
          <cell r="Q68">
            <v>49928.23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ALTO CONSUMO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45231</v>
          </cell>
          <cell r="G69" t="str">
            <v>RESTAURANTE UNIVERSITARIO</v>
          </cell>
          <cell r="H69">
            <v>2</v>
          </cell>
          <cell r="I69">
            <v>106979</v>
          </cell>
          <cell r="J69">
            <v>110044</v>
          </cell>
          <cell r="K69">
            <v>3065</v>
          </cell>
          <cell r="L69">
            <v>53008.23</v>
          </cell>
          <cell r="M69">
            <v>53008.23</v>
          </cell>
          <cell r="N69">
            <v>-10018.550000000003</v>
          </cell>
          <cell r="O69">
            <v>0</v>
          </cell>
          <cell r="P69">
            <v>0</v>
          </cell>
          <cell r="Q69">
            <v>95997.91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ALTO CONSUMO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45231</v>
          </cell>
          <cell r="G70" t="str">
            <v>UNIVERSIDADE FEDERAL DE SANTA CATARINA</v>
          </cell>
          <cell r="H70">
            <v>1</v>
          </cell>
          <cell r="I70">
            <v>1646</v>
          </cell>
          <cell r="J70">
            <v>1668</v>
          </cell>
          <cell r="K70">
            <v>22</v>
          </cell>
          <cell r="L70">
            <v>277.13</v>
          </cell>
          <cell r="M70">
            <v>0</v>
          </cell>
          <cell r="N70">
            <v>-26.180000000000007</v>
          </cell>
          <cell r="O70">
            <v>0</v>
          </cell>
          <cell r="P70">
            <v>0</v>
          </cell>
          <cell r="Q70">
            <v>250.95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45231</v>
          </cell>
          <cell r="G71" t="str">
            <v>CENTRO CIENCIAS BIOLOGICAS BL B</v>
          </cell>
          <cell r="H71">
            <v>1</v>
          </cell>
          <cell r="I71">
            <v>15218</v>
          </cell>
          <cell r="J71">
            <v>15786</v>
          </cell>
          <cell r="K71">
            <v>568</v>
          </cell>
          <cell r="L71">
            <v>8690.99</v>
          </cell>
          <cell r="M71">
            <v>8690.99</v>
          </cell>
          <cell r="N71">
            <v>-1642.6000000000004</v>
          </cell>
          <cell r="O71">
            <v>0</v>
          </cell>
          <cell r="P71">
            <v>0</v>
          </cell>
          <cell r="Q71">
            <v>15739.38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OK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45231</v>
          </cell>
          <cell r="G72" t="str">
            <v>CENTRO TECNOLOGICO</v>
          </cell>
          <cell r="H72">
            <v>1</v>
          </cell>
          <cell r="I72">
            <v>529</v>
          </cell>
          <cell r="J72">
            <v>536</v>
          </cell>
          <cell r="K72">
            <v>7</v>
          </cell>
          <cell r="L72">
            <v>75.739999999999995</v>
          </cell>
          <cell r="M72">
            <v>75.739999999999995</v>
          </cell>
          <cell r="N72">
            <v>-14.299999999999983</v>
          </cell>
          <cell r="O72">
            <v>0</v>
          </cell>
          <cell r="P72">
            <v>0</v>
          </cell>
          <cell r="Q72">
            <v>137.18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45231</v>
          </cell>
          <cell r="G73" t="str">
            <v>UNIVERSIDADE FEDERAL DE SANTA CATARINA</v>
          </cell>
          <cell r="H73">
            <v>1</v>
          </cell>
          <cell r="I73">
            <v>1590</v>
          </cell>
          <cell r="J73">
            <v>1707</v>
          </cell>
          <cell r="K73">
            <v>117</v>
          </cell>
          <cell r="L73">
            <v>1741.08</v>
          </cell>
          <cell r="M73">
            <v>1741.08</v>
          </cell>
          <cell r="N73">
            <v>-329.04999999999973</v>
          </cell>
          <cell r="O73">
            <v>0</v>
          </cell>
          <cell r="P73">
            <v>0</v>
          </cell>
          <cell r="Q73">
            <v>3153.11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45231</v>
          </cell>
          <cell r="G74" t="str">
            <v>CENTRO ANATOMICO UFSC</v>
          </cell>
          <cell r="H74">
            <v>2</v>
          </cell>
          <cell r="I74">
            <v>164</v>
          </cell>
          <cell r="J74">
            <v>163</v>
          </cell>
          <cell r="K74">
            <v>0</v>
          </cell>
          <cell r="L74">
            <v>74.62</v>
          </cell>
          <cell r="M74">
            <v>74.62</v>
          </cell>
          <cell r="N74">
            <v>-14.100000000000023</v>
          </cell>
          <cell r="O74">
            <v>0</v>
          </cell>
          <cell r="P74">
            <v>0</v>
          </cell>
          <cell r="Q74">
            <v>135.13999999999999</v>
          </cell>
          <cell r="R74">
            <v>0</v>
          </cell>
          <cell r="S74" t="str">
            <v>ok</v>
          </cell>
          <cell r="T74" t="str">
            <v>LIDO/REVISÃO</v>
          </cell>
          <cell r="U74" t="str">
            <v>CONFIRMAÇÃO LEITURA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45231</v>
          </cell>
          <cell r="G75" t="str">
            <v>CENTRO DE CIENCIAS FISICAS E MATEMATICA</v>
          </cell>
          <cell r="H75">
            <v>1</v>
          </cell>
          <cell r="I75">
            <v>12768</v>
          </cell>
          <cell r="J75">
            <v>13375</v>
          </cell>
          <cell r="K75">
            <v>607</v>
          </cell>
          <cell r="L75">
            <v>9291.98</v>
          </cell>
          <cell r="M75">
            <v>9291.98</v>
          </cell>
          <cell r="N75">
            <v>-1756.1899999999987</v>
          </cell>
          <cell r="O75">
            <v>0</v>
          </cell>
          <cell r="P75">
            <v>0</v>
          </cell>
          <cell r="Q75">
            <v>16827.77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45231</v>
          </cell>
          <cell r="G76" t="str">
            <v>CCB - Blocos E, F e G</v>
          </cell>
          <cell r="H76">
            <v>1</v>
          </cell>
          <cell r="I76">
            <v>21552</v>
          </cell>
          <cell r="J76">
            <v>22195</v>
          </cell>
          <cell r="K76">
            <v>643</v>
          </cell>
          <cell r="L76">
            <v>9846.74</v>
          </cell>
          <cell r="M76">
            <v>0</v>
          </cell>
          <cell r="N76">
            <v>-930.51000000000022</v>
          </cell>
          <cell r="O76">
            <v>0</v>
          </cell>
          <cell r="P76">
            <v>0</v>
          </cell>
          <cell r="Q76">
            <v>8916.23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45231</v>
          </cell>
          <cell r="G77" t="str">
            <v>UNIVERSIDADE FEDERAL DE SANTA CATARINA</v>
          </cell>
          <cell r="H77">
            <v>1</v>
          </cell>
          <cell r="I77">
            <v>5342</v>
          </cell>
          <cell r="J77">
            <v>6789</v>
          </cell>
          <cell r="K77">
            <v>1447</v>
          </cell>
          <cell r="L77">
            <v>22236.38</v>
          </cell>
          <cell r="M77">
            <v>0</v>
          </cell>
          <cell r="N77">
            <v>-2101.34</v>
          </cell>
          <cell r="O77">
            <v>0</v>
          </cell>
          <cell r="P77">
            <v>0</v>
          </cell>
          <cell r="Q77">
            <v>20135.04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45231</v>
          </cell>
          <cell r="G78" t="str">
            <v>UNIVERSIDADE FEDERAL DE SANTA CATARINA</v>
          </cell>
          <cell r="H78">
            <v>1</v>
          </cell>
          <cell r="I78">
            <v>3524</v>
          </cell>
          <cell r="J78">
            <v>3663</v>
          </cell>
          <cell r="K78">
            <v>139</v>
          </cell>
          <cell r="L78">
            <v>2080.1</v>
          </cell>
          <cell r="M78">
            <v>0</v>
          </cell>
          <cell r="N78">
            <v>-196.55999999999995</v>
          </cell>
          <cell r="O78">
            <v>0</v>
          </cell>
          <cell r="P78">
            <v>0</v>
          </cell>
          <cell r="Q78">
            <v>1883.54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ALTO CONSUMO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45231</v>
          </cell>
          <cell r="G79" t="str">
            <v>UNIVERSIDADE FEDERAL DE SANTA CATARINA</v>
          </cell>
          <cell r="H79">
            <v>1</v>
          </cell>
          <cell r="I79">
            <v>4672</v>
          </cell>
          <cell r="J79">
            <v>5503</v>
          </cell>
          <cell r="K79">
            <v>831</v>
          </cell>
          <cell r="L79">
            <v>12743.82</v>
          </cell>
          <cell r="M79">
            <v>0</v>
          </cell>
          <cell r="N79">
            <v>-1204.2799999999988</v>
          </cell>
          <cell r="O79">
            <v>0</v>
          </cell>
          <cell r="P79">
            <v>0</v>
          </cell>
          <cell r="Q79">
            <v>11539.54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OK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45231</v>
          </cell>
          <cell r="G80" t="str">
            <v>UFSC - UNIVERSIDADE FEDERAL DE SC</v>
          </cell>
          <cell r="H80">
            <v>1</v>
          </cell>
          <cell r="I80">
            <v>1029</v>
          </cell>
          <cell r="J80">
            <v>1044</v>
          </cell>
          <cell r="K80">
            <v>15</v>
          </cell>
          <cell r="L80">
            <v>169.26</v>
          </cell>
          <cell r="M80">
            <v>0</v>
          </cell>
          <cell r="N80">
            <v>-15.989999999999981</v>
          </cell>
          <cell r="O80">
            <v>0</v>
          </cell>
          <cell r="P80">
            <v>0</v>
          </cell>
          <cell r="Q80">
            <v>153.27000000000001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CONSTRUIR ABRIGO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45231</v>
          </cell>
          <cell r="G81" t="str">
            <v>MINISTERIO DA EDUCACAO</v>
          </cell>
          <cell r="H81">
            <v>1</v>
          </cell>
          <cell r="I81">
            <v>2410</v>
          </cell>
          <cell r="J81">
            <v>2475</v>
          </cell>
          <cell r="K81">
            <v>65</v>
          </cell>
          <cell r="L81">
            <v>939.76</v>
          </cell>
          <cell r="M81">
            <v>939.76</v>
          </cell>
          <cell r="N81">
            <v>-177.62999999999988</v>
          </cell>
          <cell r="O81">
            <v>0</v>
          </cell>
          <cell r="P81">
            <v>0</v>
          </cell>
          <cell r="Q81">
            <v>1701.89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45231</v>
          </cell>
          <cell r="G82" t="str">
            <v>UNIVERSIDADE FEDERAL DE SANTA CATARINA</v>
          </cell>
          <cell r="H82">
            <v>1</v>
          </cell>
          <cell r="I82">
            <v>24699</v>
          </cell>
          <cell r="J82">
            <v>25209</v>
          </cell>
          <cell r="K82">
            <v>510</v>
          </cell>
          <cell r="L82">
            <v>7797.21</v>
          </cell>
          <cell r="M82">
            <v>0</v>
          </cell>
          <cell r="N82">
            <v>-736.84000000000015</v>
          </cell>
          <cell r="O82">
            <v>0</v>
          </cell>
          <cell r="P82">
            <v>0</v>
          </cell>
          <cell r="Q82">
            <v>7060.37</v>
          </cell>
          <cell r="R82">
            <v>0</v>
          </cell>
          <cell r="S82" t="str">
            <v>ok</v>
          </cell>
          <cell r="T82" t="str">
            <v>LIDO/REVISÃO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45231</v>
          </cell>
          <cell r="G83" t="str">
            <v>CASA DA ARTE</v>
          </cell>
          <cell r="H83">
            <v>1</v>
          </cell>
          <cell r="I83">
            <v>451</v>
          </cell>
          <cell r="J83">
            <v>457</v>
          </cell>
          <cell r="K83">
            <v>6</v>
          </cell>
          <cell r="L83">
            <v>70.25</v>
          </cell>
          <cell r="M83">
            <v>70.25</v>
          </cell>
          <cell r="N83">
            <v>-13.280000000000001</v>
          </cell>
          <cell r="O83">
            <v>0</v>
          </cell>
          <cell r="P83">
            <v>0</v>
          </cell>
          <cell r="Q83">
            <v>127.22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45231</v>
          </cell>
          <cell r="G84" t="str">
            <v>CENTRO DE PESQUISA UFSC</v>
          </cell>
          <cell r="H84">
            <v>1</v>
          </cell>
          <cell r="I84">
            <v>274</v>
          </cell>
          <cell r="J84">
            <v>468</v>
          </cell>
          <cell r="K84">
            <v>194</v>
          </cell>
          <cell r="L84">
            <v>2927.65</v>
          </cell>
          <cell r="M84">
            <v>2927.65</v>
          </cell>
          <cell r="N84">
            <v>-553.32000000000062</v>
          </cell>
          <cell r="O84">
            <v>0</v>
          </cell>
          <cell r="P84">
            <v>0</v>
          </cell>
          <cell r="Q84">
            <v>5301.98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OK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45231</v>
          </cell>
          <cell r="G85" t="str">
            <v>UNIVERSIDADE FEDERAL DE SANTA CATARINA</v>
          </cell>
          <cell r="H85">
            <v>1</v>
          </cell>
          <cell r="I85">
            <v>49</v>
          </cell>
          <cell r="J85">
            <v>60</v>
          </cell>
          <cell r="K85">
            <v>11</v>
          </cell>
          <cell r="L85">
            <v>107.62</v>
          </cell>
          <cell r="M85">
            <v>0</v>
          </cell>
          <cell r="N85">
            <v>-10.180000000000007</v>
          </cell>
          <cell r="O85">
            <v>0</v>
          </cell>
          <cell r="P85">
            <v>0</v>
          </cell>
          <cell r="Q85">
            <v>97.44</v>
          </cell>
          <cell r="R85">
            <v>0</v>
          </cell>
          <cell r="S85" t="str">
            <v>ok</v>
          </cell>
          <cell r="T85" t="str">
            <v>MÉDIO</v>
          </cell>
          <cell r="U85" t="str">
            <v>CONSTRUIR ABRIGO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45231</v>
          </cell>
          <cell r="G86" t="str">
            <v>UNIVERSIDADE FEDERAL DE SANTA CATARINA</v>
          </cell>
          <cell r="H86">
            <v>1</v>
          </cell>
          <cell r="I86">
            <v>510</v>
          </cell>
          <cell r="J86">
            <v>513</v>
          </cell>
          <cell r="K86">
            <v>3</v>
          </cell>
          <cell r="L86">
            <v>53.78</v>
          </cell>
          <cell r="M86">
            <v>0</v>
          </cell>
          <cell r="N86">
            <v>-5.0799999999999983</v>
          </cell>
          <cell r="O86">
            <v>0</v>
          </cell>
          <cell r="P86">
            <v>0</v>
          </cell>
          <cell r="Q86">
            <v>48.7</v>
          </cell>
          <cell r="R86">
            <v>0</v>
          </cell>
          <cell r="S86" t="str">
            <v>ok</v>
          </cell>
          <cell r="T86" t="str">
            <v>MÉDIO</v>
          </cell>
          <cell r="U86" t="str">
            <v>CONSTRUIR ABRIGO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45231</v>
          </cell>
          <cell r="G87" t="str">
            <v>UNIVERSIDADE FEDERAL DE SANTA CATARINA</v>
          </cell>
          <cell r="H87">
            <v>1</v>
          </cell>
          <cell r="I87">
            <v>1778</v>
          </cell>
          <cell r="J87">
            <v>1825</v>
          </cell>
          <cell r="K87">
            <v>47</v>
          </cell>
          <cell r="L87">
            <v>662.38</v>
          </cell>
          <cell r="M87">
            <v>0</v>
          </cell>
          <cell r="N87">
            <v>-62.590000000000032</v>
          </cell>
          <cell r="O87">
            <v>0</v>
          </cell>
          <cell r="P87">
            <v>0</v>
          </cell>
          <cell r="Q87">
            <v>599.79</v>
          </cell>
          <cell r="R87">
            <v>0</v>
          </cell>
          <cell r="S87" t="str">
            <v>ok</v>
          </cell>
          <cell r="T87" t="str">
            <v>MÉDIO</v>
          </cell>
          <cell r="U87" t="str">
            <v>VIDRO DO HIDRÔMETRO SUADO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45231</v>
          </cell>
          <cell r="G88" t="str">
            <v>UFSC - UNIVERSIDADE FEDERAL DE SC</v>
          </cell>
          <cell r="H88">
            <v>1</v>
          </cell>
          <cell r="I88">
            <v>0</v>
          </cell>
          <cell r="J88">
            <v>1</v>
          </cell>
          <cell r="K88">
            <v>1</v>
          </cell>
          <cell r="L88">
            <v>42.8</v>
          </cell>
          <cell r="M88">
            <v>42.8</v>
          </cell>
          <cell r="N88">
            <v>-8.0999999999999943</v>
          </cell>
          <cell r="O88">
            <v>0</v>
          </cell>
          <cell r="P88">
            <v>0</v>
          </cell>
          <cell r="Q88">
            <v>77.5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OK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45231</v>
          </cell>
          <cell r="G89" t="str">
            <v>ESTAÇÃO DE MARICULTURA DA UFSC</v>
          </cell>
          <cell r="H89">
            <v>1</v>
          </cell>
          <cell r="I89">
            <v>314</v>
          </cell>
          <cell r="J89">
            <v>647</v>
          </cell>
          <cell r="K89">
            <v>333</v>
          </cell>
          <cell r="L89">
            <v>5069.6400000000003</v>
          </cell>
          <cell r="M89">
            <v>5069.6400000000003</v>
          </cell>
          <cell r="N89">
            <v>-958.17000000000007</v>
          </cell>
          <cell r="O89">
            <v>0</v>
          </cell>
          <cell r="P89">
            <v>0</v>
          </cell>
          <cell r="Q89">
            <v>9181.11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ALTO CONSUMO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45231</v>
          </cell>
          <cell r="G90" t="str">
            <v>ESTAÇÃO DE MARICULTURA DA UFSC</v>
          </cell>
          <cell r="H90">
            <v>1</v>
          </cell>
          <cell r="I90">
            <v>324</v>
          </cell>
          <cell r="J90">
            <v>332</v>
          </cell>
          <cell r="K90">
            <v>8</v>
          </cell>
          <cell r="L90">
            <v>81.23</v>
          </cell>
          <cell r="M90">
            <v>81.23</v>
          </cell>
          <cell r="N90">
            <v>-15.349999999999994</v>
          </cell>
          <cell r="O90">
            <v>0</v>
          </cell>
          <cell r="P90">
            <v>0</v>
          </cell>
          <cell r="Q90">
            <v>147.11000000000001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45231</v>
          </cell>
          <cell r="G91" t="str">
            <v>UNIVERSIDADE FEDERAL DE SANTA CATARINA</v>
          </cell>
          <cell r="H91">
            <v>1</v>
          </cell>
          <cell r="I91">
            <v>3515</v>
          </cell>
          <cell r="J91">
            <v>3520</v>
          </cell>
          <cell r="K91">
            <v>5</v>
          </cell>
          <cell r="L91">
            <v>64.760000000000005</v>
          </cell>
          <cell r="M91">
            <v>0</v>
          </cell>
          <cell r="N91">
            <v>-6.1200000000000045</v>
          </cell>
          <cell r="O91">
            <v>0</v>
          </cell>
          <cell r="P91">
            <v>0</v>
          </cell>
          <cell r="Q91">
            <v>58.64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ALTO CONSUMO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301776.00000000006</v>
          </cell>
          <cell r="M92">
            <v>219143.59</v>
          </cell>
          <cell r="N92">
            <v>-50119.499999999993</v>
          </cell>
          <cell r="O92">
            <v>0</v>
          </cell>
          <cell r="P92">
            <v>0</v>
          </cell>
          <cell r="Q92">
            <v>470800.08999999985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155877</v>
          </cell>
          <cell r="J95">
            <v>162465</v>
          </cell>
          <cell r="K95">
            <v>6588</v>
          </cell>
          <cell r="L95">
            <v>99823.35</v>
          </cell>
          <cell r="M95">
            <v>99823.35</v>
          </cell>
          <cell r="N95">
            <v>-18866.61</v>
          </cell>
          <cell r="Q95">
            <v>180780.09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CONSTRUIR ABRIGO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1981</v>
          </cell>
          <cell r="J96">
            <v>2123</v>
          </cell>
          <cell r="K96">
            <v>142</v>
          </cell>
          <cell r="L96">
            <v>2126.33</v>
          </cell>
          <cell r="N96">
            <v>-200.92999999999998</v>
          </cell>
          <cell r="Q96">
            <v>1925.4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ALTO CONSUMO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G101" t="str">
            <v>SAMAE Araranguá  Mato Alto</v>
          </cell>
          <cell r="H101">
            <v>1</v>
          </cell>
          <cell r="I101">
            <v>3882</v>
          </cell>
          <cell r="J101">
            <v>3919</v>
          </cell>
          <cell r="K101">
            <v>37</v>
          </cell>
          <cell r="L101">
            <v>466.37</v>
          </cell>
          <cell r="Q101">
            <v>466.37</v>
          </cell>
          <cell r="R101">
            <v>0</v>
          </cell>
          <cell r="S101" t="str">
            <v>ok</v>
          </cell>
          <cell r="T101" t="str">
            <v>LIDO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G102" t="str">
            <v>SAMAE Araranguá  R. Pedro M. Pacheco (Medicina)</v>
          </cell>
          <cell r="H102">
            <v>1</v>
          </cell>
          <cell r="I102">
            <v>14</v>
          </cell>
          <cell r="J102">
            <v>88</v>
          </cell>
          <cell r="K102">
            <v>74</v>
          </cell>
          <cell r="L102">
            <v>1080.3900000000001</v>
          </cell>
          <cell r="M102">
            <v>793.01</v>
          </cell>
          <cell r="Q102">
            <v>1873.4</v>
          </cell>
          <cell r="R102">
            <v>0</v>
          </cell>
          <cell r="S102" t="str">
            <v>ok</v>
          </cell>
          <cell r="T102" t="str">
            <v>LIDO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2813</v>
          </cell>
          <cell r="J106">
            <v>2900</v>
          </cell>
          <cell r="K106">
            <v>87</v>
          </cell>
          <cell r="L106">
            <v>626.28</v>
          </cell>
          <cell r="M106">
            <v>737.62</v>
          </cell>
          <cell r="N106">
            <v>-69.709999999999994</v>
          </cell>
          <cell r="Q106">
            <v>1294.19</v>
          </cell>
          <cell r="R106">
            <v>0</v>
          </cell>
          <cell r="S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1960</v>
          </cell>
          <cell r="J108">
            <v>1995</v>
          </cell>
          <cell r="K108">
            <v>35</v>
          </cell>
          <cell r="L108">
            <v>230.04</v>
          </cell>
          <cell r="M108">
            <v>270.72000000000003</v>
          </cell>
          <cell r="N108">
            <v>-25.58</v>
          </cell>
          <cell r="Q108">
            <v>475.18</v>
          </cell>
          <cell r="R108">
            <v>0</v>
          </cell>
          <cell r="S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3840</v>
          </cell>
          <cell r="J112">
            <v>3906.11</v>
          </cell>
          <cell r="K112">
            <v>66.069999999999993</v>
          </cell>
          <cell r="L112">
            <v>749.89</v>
          </cell>
          <cell r="M112">
            <v>0</v>
          </cell>
          <cell r="Q112">
            <v>749.89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1241.8050000000001</v>
          </cell>
          <cell r="J113">
            <v>1301.67</v>
          </cell>
          <cell r="K113">
            <v>59.865000000000002</v>
          </cell>
          <cell r="L113">
            <v>679.47</v>
          </cell>
          <cell r="M113">
            <v>543.57000000000005</v>
          </cell>
          <cell r="Q113">
            <v>1223.04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4885</v>
          </cell>
          <cell r="J114">
            <v>5022.09</v>
          </cell>
          <cell r="K114">
            <v>136.45500000000001</v>
          </cell>
          <cell r="L114">
            <v>1548.71</v>
          </cell>
          <cell r="M114">
            <v>1238.97</v>
          </cell>
          <cell r="Q114">
            <v>2787.6800000000003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3401.5569999999998</v>
          </cell>
          <cell r="J115">
            <v>3622.2649999999999</v>
          </cell>
          <cell r="K115">
            <v>220.708</v>
          </cell>
          <cell r="L115">
            <v>2505.04</v>
          </cell>
          <cell r="M115">
            <v>2004.03</v>
          </cell>
          <cell r="Q115">
            <v>4509.07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469.43799999999999</v>
          </cell>
          <cell r="J116">
            <v>472.80900000000003</v>
          </cell>
          <cell r="K116">
            <v>3.371</v>
          </cell>
          <cell r="L116">
            <v>113.5</v>
          </cell>
          <cell r="M116">
            <v>90.8</v>
          </cell>
          <cell r="Q116">
            <v>204.3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45231</v>
          </cell>
          <cell r="G126" t="str">
            <v>UFSC - UNIVERSIDADE FEDERAL DE SC</v>
          </cell>
          <cell r="H126">
            <v>1</v>
          </cell>
          <cell r="I126">
            <v>0</v>
          </cell>
          <cell r="J126">
            <v>1</v>
          </cell>
          <cell r="K126">
            <v>1</v>
          </cell>
          <cell r="L126">
            <v>42.8</v>
          </cell>
          <cell r="M126">
            <v>42.8</v>
          </cell>
          <cell r="N126">
            <v>0</v>
          </cell>
          <cell r="O126">
            <v>0</v>
          </cell>
          <cell r="P126">
            <v>0</v>
          </cell>
          <cell r="Q126">
            <v>77.5</v>
          </cell>
          <cell r="R126" t="str">
            <v>Pendente</v>
          </cell>
          <cell r="T126">
            <v>-18.899999999999999</v>
          </cell>
        </row>
        <row r="127">
          <cell r="D127" t="str">
            <v>H081</v>
          </cell>
          <cell r="E127">
            <v>2295652</v>
          </cell>
          <cell r="F127">
            <v>45231</v>
          </cell>
          <cell r="G127" t="str">
            <v>UNIVERSIDADE FEDERAL DE SANTA CATARINA</v>
          </cell>
          <cell r="H127">
            <v>1</v>
          </cell>
          <cell r="I127">
            <v>2410</v>
          </cell>
          <cell r="J127">
            <v>2475</v>
          </cell>
          <cell r="K127">
            <v>65</v>
          </cell>
          <cell r="L127">
            <v>939.76</v>
          </cell>
          <cell r="M127">
            <v>939.76</v>
          </cell>
          <cell r="N127">
            <v>0</v>
          </cell>
          <cell r="O127">
            <v>0</v>
          </cell>
          <cell r="P127">
            <v>0</v>
          </cell>
          <cell r="Q127">
            <v>1701.89</v>
          </cell>
          <cell r="R127" t="str">
            <v>Pendente</v>
          </cell>
          <cell r="T127">
            <v>-30.53000000000003</v>
          </cell>
        </row>
        <row r="128">
          <cell r="D128" t="str">
            <v>H053</v>
          </cell>
          <cell r="E128">
            <v>2296713</v>
          </cell>
          <cell r="F128">
            <v>45231</v>
          </cell>
          <cell r="G128" t="str">
            <v>IMPRENSA UNIVERSITARIA</v>
          </cell>
          <cell r="H128">
            <v>1</v>
          </cell>
          <cell r="I128">
            <v>30316</v>
          </cell>
          <cell r="J128">
            <v>30753</v>
          </cell>
          <cell r="K128">
            <v>437</v>
          </cell>
          <cell r="L128">
            <v>6672.28</v>
          </cell>
          <cell r="M128">
            <v>6672.28</v>
          </cell>
          <cell r="N128">
            <v>0</v>
          </cell>
          <cell r="O128">
            <v>0</v>
          </cell>
          <cell r="P128">
            <v>0</v>
          </cell>
          <cell r="Q128">
            <v>12083.49</v>
          </cell>
          <cell r="R128" t="str">
            <v>Pendente</v>
          </cell>
          <cell r="T128">
            <v>-1243.6099999999988</v>
          </cell>
        </row>
        <row r="129">
          <cell r="D129" t="str">
            <v>H030</v>
          </cell>
          <cell r="E129">
            <v>2296276</v>
          </cell>
          <cell r="F129">
            <v>45231</v>
          </cell>
          <cell r="G129" t="str">
            <v>UNIV FED DO ESTADO DE STA CAT</v>
          </cell>
          <cell r="H129">
            <v>30</v>
          </cell>
          <cell r="I129">
            <v>3921</v>
          </cell>
          <cell r="J129">
            <v>5397</v>
          </cell>
          <cell r="K129">
            <v>1476</v>
          </cell>
          <cell r="L129">
            <v>18239.46</v>
          </cell>
          <cell r="M129">
            <v>18239.46</v>
          </cell>
          <cell r="N129">
            <v>0</v>
          </cell>
          <cell r="O129">
            <v>0</v>
          </cell>
          <cell r="P129">
            <v>0</v>
          </cell>
          <cell r="Q129">
            <v>33031.660000000003</v>
          </cell>
          <cell r="R129" t="str">
            <v>Pendente</v>
          </cell>
          <cell r="T129">
            <v>-6.1200000000000045</v>
          </cell>
        </row>
        <row r="130">
          <cell r="D130" t="str">
            <v>H032</v>
          </cell>
          <cell r="E130">
            <v>2296659</v>
          </cell>
          <cell r="F130">
            <v>45231</v>
          </cell>
          <cell r="G130" t="str">
            <v>BIBLIOTECA CENTRAL</v>
          </cell>
          <cell r="H130">
            <v>1</v>
          </cell>
          <cell r="I130">
            <v>33522</v>
          </cell>
          <cell r="J130">
            <v>33978</v>
          </cell>
          <cell r="K130">
            <v>456</v>
          </cell>
          <cell r="L130">
            <v>6965.07</v>
          </cell>
          <cell r="M130">
            <v>6965.07</v>
          </cell>
          <cell r="N130">
            <v>0</v>
          </cell>
          <cell r="O130">
            <v>0</v>
          </cell>
          <cell r="P130">
            <v>0</v>
          </cell>
          <cell r="Q130">
            <v>12613.74</v>
          </cell>
          <cell r="R130" t="str">
            <v>Pendente</v>
          </cell>
          <cell r="T130">
            <v>-387.33000000000038</v>
          </cell>
        </row>
        <row r="131">
          <cell r="D131" t="str">
            <v>H021</v>
          </cell>
          <cell r="E131">
            <v>2296632</v>
          </cell>
          <cell r="F131">
            <v>45231</v>
          </cell>
          <cell r="G131" t="str">
            <v>IGREJA UFSC</v>
          </cell>
          <cell r="H131">
            <v>2</v>
          </cell>
          <cell r="I131">
            <v>0</v>
          </cell>
          <cell r="J131">
            <v>69</v>
          </cell>
          <cell r="K131">
            <v>69</v>
          </cell>
          <cell r="L131">
            <v>939.51</v>
          </cell>
          <cell r="M131">
            <v>939.51</v>
          </cell>
          <cell r="N131">
            <v>0</v>
          </cell>
          <cell r="O131">
            <v>0</v>
          </cell>
          <cell r="P131">
            <v>0</v>
          </cell>
          <cell r="Q131">
            <v>1701.46</v>
          </cell>
          <cell r="R131" t="str">
            <v>Pendente</v>
          </cell>
          <cell r="T131">
            <v>-11.210000000000008</v>
          </cell>
        </row>
        <row r="132">
          <cell r="D132" t="str">
            <v>H040</v>
          </cell>
          <cell r="E132">
            <v>2296691</v>
          </cell>
          <cell r="F132">
            <v>45231</v>
          </cell>
          <cell r="G132" t="str">
            <v>REITORIA UFSC</v>
          </cell>
          <cell r="H132">
            <v>2</v>
          </cell>
          <cell r="I132">
            <v>47578</v>
          </cell>
          <cell r="J132">
            <v>47936</v>
          </cell>
          <cell r="K132">
            <v>358</v>
          </cell>
          <cell r="L132">
            <v>5393</v>
          </cell>
          <cell r="M132">
            <v>5393</v>
          </cell>
          <cell r="N132">
            <v>0</v>
          </cell>
          <cell r="O132">
            <v>0</v>
          </cell>
          <cell r="P132">
            <v>0</v>
          </cell>
          <cell r="Q132">
            <v>9766.7199999999993</v>
          </cell>
          <cell r="R132" t="str">
            <v>Pendente</v>
          </cell>
          <cell r="T132">
            <v>-155.79999999999995</v>
          </cell>
        </row>
        <row r="133">
          <cell r="D133" t="str">
            <v>H033</v>
          </cell>
          <cell r="E133">
            <v>2296667</v>
          </cell>
          <cell r="F133">
            <v>45231</v>
          </cell>
          <cell r="G133" t="str">
            <v>CENTRO TECNOLOGICO-UFSC</v>
          </cell>
          <cell r="H133">
            <v>2</v>
          </cell>
          <cell r="I133">
            <v>3286</v>
          </cell>
          <cell r="J133">
            <v>3460</v>
          </cell>
          <cell r="K133">
            <v>174</v>
          </cell>
          <cell r="L133">
            <v>2704.82</v>
          </cell>
          <cell r="M133">
            <v>2704.82</v>
          </cell>
          <cell r="N133">
            <v>0</v>
          </cell>
          <cell r="O133">
            <v>0</v>
          </cell>
          <cell r="P133">
            <v>0</v>
          </cell>
          <cell r="Q133">
            <v>4898.43</v>
          </cell>
          <cell r="R133" t="str">
            <v>Pendente</v>
          </cell>
          <cell r="T133">
            <v>-3.5200000000000031</v>
          </cell>
        </row>
        <row r="134">
          <cell r="D134" t="str">
            <v>H059</v>
          </cell>
          <cell r="E134">
            <v>2296675</v>
          </cell>
          <cell r="F134">
            <v>45231</v>
          </cell>
          <cell r="G134" t="str">
            <v>CENTRO TECNOLOGICO</v>
          </cell>
          <cell r="H134">
            <v>1</v>
          </cell>
          <cell r="I134">
            <v>529</v>
          </cell>
          <cell r="J134">
            <v>536</v>
          </cell>
          <cell r="K134">
            <v>7</v>
          </cell>
          <cell r="L134">
            <v>75.739999999999995</v>
          </cell>
          <cell r="M134">
            <v>75.739999999999995</v>
          </cell>
          <cell r="N134">
            <v>0</v>
          </cell>
          <cell r="O134">
            <v>0</v>
          </cell>
          <cell r="P134">
            <v>0</v>
          </cell>
          <cell r="Q134">
            <v>137.18</v>
          </cell>
          <cell r="R134" t="str">
            <v>Pendente</v>
          </cell>
          <cell r="T134">
            <v>-8.0999999999999943</v>
          </cell>
        </row>
        <row r="135">
          <cell r="D135" t="str">
            <v>H038</v>
          </cell>
          <cell r="E135">
            <v>2296683</v>
          </cell>
          <cell r="F135">
            <v>45231</v>
          </cell>
          <cell r="G135" t="str">
            <v>PAV DE MECANICA BL MODULADOS</v>
          </cell>
          <cell r="H135">
            <v>1</v>
          </cell>
          <cell r="I135">
            <v>7748</v>
          </cell>
          <cell r="J135">
            <v>7908</v>
          </cell>
          <cell r="K135">
            <v>160</v>
          </cell>
          <cell r="L135">
            <v>2403.71</v>
          </cell>
          <cell r="M135">
            <v>2403.71</v>
          </cell>
          <cell r="N135">
            <v>0</v>
          </cell>
          <cell r="O135">
            <v>0</v>
          </cell>
          <cell r="P135">
            <v>0</v>
          </cell>
          <cell r="Q135">
            <v>4353.12</v>
          </cell>
          <cell r="R135" t="str">
            <v>Pendente</v>
          </cell>
          <cell r="T135">
            <v>-6.1200000000000045</v>
          </cell>
        </row>
        <row r="136">
          <cell r="D136" t="str">
            <v>H055</v>
          </cell>
          <cell r="E136">
            <v>2296705</v>
          </cell>
          <cell r="F136">
            <v>45231</v>
          </cell>
          <cell r="G136" t="str">
            <v>CENTRO DE ESPORTE</v>
          </cell>
          <cell r="H136">
            <v>2</v>
          </cell>
          <cell r="I136">
            <v>38132</v>
          </cell>
          <cell r="J136">
            <v>39735</v>
          </cell>
          <cell r="K136">
            <v>1603</v>
          </cell>
          <cell r="L136">
            <v>27569.43</v>
          </cell>
          <cell r="M136">
            <v>27569.43</v>
          </cell>
          <cell r="N136">
            <v>0</v>
          </cell>
          <cell r="O136">
            <v>0</v>
          </cell>
          <cell r="P136">
            <v>0</v>
          </cell>
          <cell r="Q136">
            <v>49928.23</v>
          </cell>
          <cell r="R136" t="str">
            <v>Pendente</v>
          </cell>
          <cell r="T136">
            <v>-661.11000000000058</v>
          </cell>
        </row>
        <row r="137">
          <cell r="D137" t="str">
            <v>H056</v>
          </cell>
          <cell r="E137">
            <v>2296721</v>
          </cell>
          <cell r="F137">
            <v>45231</v>
          </cell>
          <cell r="G137" t="str">
            <v>RESTAURANTE UNIVERSITARIO</v>
          </cell>
          <cell r="H137">
            <v>2</v>
          </cell>
          <cell r="I137">
            <v>106979</v>
          </cell>
          <cell r="J137">
            <v>110044</v>
          </cell>
          <cell r="K137">
            <v>3065</v>
          </cell>
          <cell r="L137">
            <v>53008.23</v>
          </cell>
          <cell r="M137">
            <v>53008.23</v>
          </cell>
          <cell r="N137">
            <v>0</v>
          </cell>
          <cell r="O137">
            <v>0</v>
          </cell>
          <cell r="P137">
            <v>0</v>
          </cell>
          <cell r="Q137">
            <v>95997.91</v>
          </cell>
          <cell r="R137" t="str">
            <v>Pendente</v>
          </cell>
          <cell r="T137">
            <v>-7.0600000000000023</v>
          </cell>
        </row>
        <row r="138">
          <cell r="D138" t="str">
            <v>H050</v>
          </cell>
          <cell r="E138">
            <v>2296748</v>
          </cell>
          <cell r="F138">
            <v>45231</v>
          </cell>
          <cell r="G138" t="str">
            <v>CENTRO DE EDUCACAO UFSC</v>
          </cell>
          <cell r="H138">
            <v>1</v>
          </cell>
          <cell r="I138">
            <v>5743</v>
          </cell>
          <cell r="J138">
            <v>5858</v>
          </cell>
          <cell r="K138">
            <v>115</v>
          </cell>
          <cell r="L138">
            <v>1710.26</v>
          </cell>
          <cell r="M138">
            <v>1710.26</v>
          </cell>
          <cell r="N138">
            <v>0</v>
          </cell>
          <cell r="O138">
            <v>0</v>
          </cell>
          <cell r="P138">
            <v>0</v>
          </cell>
          <cell r="Q138">
            <v>3097.28</v>
          </cell>
          <cell r="R138" t="str">
            <v>Pendente</v>
          </cell>
          <cell r="T138">
            <v>-1971.3600000000006</v>
          </cell>
        </row>
        <row r="139">
          <cell r="D139" t="str">
            <v>H051</v>
          </cell>
          <cell r="E139">
            <v>2296756</v>
          </cell>
          <cell r="F139">
            <v>45231</v>
          </cell>
          <cell r="G139" t="str">
            <v>CENTRO DE CONVIVENCIA UFSC</v>
          </cell>
          <cell r="H139">
            <v>5</v>
          </cell>
          <cell r="I139">
            <v>731</v>
          </cell>
          <cell r="J139">
            <v>730</v>
          </cell>
          <cell r="K139">
            <v>0</v>
          </cell>
          <cell r="L139">
            <v>186.55</v>
          </cell>
          <cell r="M139">
            <v>186.55</v>
          </cell>
          <cell r="N139">
            <v>0</v>
          </cell>
          <cell r="O139">
            <v>0</v>
          </cell>
          <cell r="P139">
            <v>0</v>
          </cell>
          <cell r="Q139">
            <v>337.84</v>
          </cell>
          <cell r="R139" t="str">
            <v>Pendente</v>
          </cell>
          <cell r="T139">
            <v>-7.0600000000000023</v>
          </cell>
        </row>
        <row r="140">
          <cell r="D140" t="str">
            <v>H048</v>
          </cell>
          <cell r="E140">
            <v>2296764</v>
          </cell>
          <cell r="F140">
            <v>45231</v>
          </cell>
          <cell r="G140" t="str">
            <v>CENTRO DE CIENCIAS HUMANAS UFSC</v>
          </cell>
          <cell r="H140">
            <v>1</v>
          </cell>
          <cell r="I140">
            <v>34592</v>
          </cell>
          <cell r="J140">
            <v>35119</v>
          </cell>
          <cell r="K140">
            <v>527</v>
          </cell>
          <cell r="L140">
            <v>8059.18</v>
          </cell>
          <cell r="M140">
            <v>8059.18</v>
          </cell>
          <cell r="N140">
            <v>0</v>
          </cell>
          <cell r="O140">
            <v>0</v>
          </cell>
          <cell r="P140">
            <v>0</v>
          </cell>
          <cell r="Q140">
            <v>14595.18</v>
          </cell>
          <cell r="R140" t="str">
            <v>Pendente</v>
          </cell>
          <cell r="T140">
            <v>-487.17999999999938</v>
          </cell>
        </row>
        <row r="141">
          <cell r="D141" t="str">
            <v>H020</v>
          </cell>
          <cell r="E141">
            <v>2296829</v>
          </cell>
          <cell r="F141">
            <v>45231</v>
          </cell>
          <cell r="G141" t="str">
            <v>CENTRO SOCIO ECONOMICO-UFSC</v>
          </cell>
          <cell r="H141">
            <v>1</v>
          </cell>
          <cell r="I141">
            <v>2297</v>
          </cell>
          <cell r="J141">
            <v>2540</v>
          </cell>
          <cell r="K141">
            <v>243</v>
          </cell>
          <cell r="L141">
            <v>3682.74</v>
          </cell>
          <cell r="M141">
            <v>3682.74</v>
          </cell>
          <cell r="N141">
            <v>0</v>
          </cell>
          <cell r="O141">
            <v>0</v>
          </cell>
          <cell r="P141">
            <v>0</v>
          </cell>
          <cell r="Q141">
            <v>6669.45</v>
          </cell>
          <cell r="R141" t="str">
            <v>Pendente</v>
          </cell>
          <cell r="T141">
            <v>-696.02999999999975</v>
          </cell>
        </row>
        <row r="142">
          <cell r="D142" t="str">
            <v>H018</v>
          </cell>
          <cell r="E142">
            <v>2296640</v>
          </cell>
          <cell r="F142">
            <v>45231</v>
          </cell>
          <cell r="G142" t="str">
            <v>D A E</v>
          </cell>
          <cell r="H142">
            <v>1</v>
          </cell>
          <cell r="I142">
            <v>4815</v>
          </cell>
          <cell r="J142">
            <v>4811</v>
          </cell>
          <cell r="K142">
            <v>0</v>
          </cell>
          <cell r="L142">
            <v>37.31</v>
          </cell>
          <cell r="M142">
            <v>37.31</v>
          </cell>
          <cell r="N142">
            <v>0</v>
          </cell>
          <cell r="O142">
            <v>0</v>
          </cell>
          <cell r="P142">
            <v>0</v>
          </cell>
          <cell r="Q142">
            <v>67.56</v>
          </cell>
          <cell r="R142" t="str">
            <v>Pendente</v>
          </cell>
          <cell r="T142">
            <v>-177.55999999999995</v>
          </cell>
        </row>
        <row r="143">
          <cell r="D143" t="str">
            <v>H045</v>
          </cell>
          <cell r="E143">
            <v>2296772</v>
          </cell>
          <cell r="F143">
            <v>45231</v>
          </cell>
          <cell r="G143" t="str">
            <v>MUSEU DE ANTROPOLOGIA UFSC</v>
          </cell>
          <cell r="H143">
            <v>1</v>
          </cell>
          <cell r="I143">
            <v>2125</v>
          </cell>
          <cell r="J143">
            <v>2474</v>
          </cell>
          <cell r="K143">
            <v>349</v>
          </cell>
          <cell r="L143">
            <v>5316.2</v>
          </cell>
          <cell r="M143">
            <v>5316.2</v>
          </cell>
          <cell r="N143">
            <v>0</v>
          </cell>
          <cell r="O143">
            <v>0</v>
          </cell>
          <cell r="P143">
            <v>0</v>
          </cell>
          <cell r="Q143">
            <v>9627.64</v>
          </cell>
          <cell r="R143" t="str">
            <v>Pendente</v>
          </cell>
          <cell r="T143">
            <v>-458.60000000000036</v>
          </cell>
        </row>
        <row r="144">
          <cell r="D144" t="str">
            <v>H046</v>
          </cell>
          <cell r="E144">
            <v>2296780</v>
          </cell>
          <cell r="F144">
            <v>45231</v>
          </cell>
          <cell r="G144" t="str">
            <v>HORTO BOTANICO UFSC</v>
          </cell>
          <cell r="H144">
            <v>1</v>
          </cell>
          <cell r="I144">
            <v>1270</v>
          </cell>
          <cell r="J144">
            <v>1412</v>
          </cell>
          <cell r="K144">
            <v>142</v>
          </cell>
          <cell r="L144">
            <v>2126.33</v>
          </cell>
          <cell r="M144">
            <v>2126.33</v>
          </cell>
          <cell r="N144">
            <v>0</v>
          </cell>
          <cell r="O144">
            <v>0</v>
          </cell>
          <cell r="P144">
            <v>0</v>
          </cell>
          <cell r="Q144">
            <v>3850.78</v>
          </cell>
          <cell r="R144" t="str">
            <v>Pendente</v>
          </cell>
          <cell r="T144">
            <v>-21.170000000000016</v>
          </cell>
        </row>
        <row r="145">
          <cell r="D145" t="str">
            <v>H042</v>
          </cell>
          <cell r="E145">
            <v>2296802</v>
          </cell>
          <cell r="F145">
            <v>45231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37.31</v>
          </cell>
          <cell r="M145">
            <v>37.31</v>
          </cell>
          <cell r="N145">
            <v>0</v>
          </cell>
          <cell r="O145">
            <v>0</v>
          </cell>
          <cell r="P145">
            <v>0</v>
          </cell>
          <cell r="Q145">
            <v>67.56</v>
          </cell>
          <cell r="R145" t="str">
            <v>Pendente</v>
          </cell>
          <cell r="T145">
            <v>-882.43999999999869</v>
          </cell>
        </row>
        <row r="146">
          <cell r="D146" t="str">
            <v>H041</v>
          </cell>
          <cell r="E146">
            <v>2296810</v>
          </cell>
          <cell r="F146">
            <v>45231</v>
          </cell>
          <cell r="G146" t="str">
            <v>CENTRO DE E BASICOS UFSC</v>
          </cell>
          <cell r="H146">
            <v>2</v>
          </cell>
          <cell r="I146">
            <v>469</v>
          </cell>
          <cell r="J146">
            <v>899</v>
          </cell>
          <cell r="K146">
            <v>430</v>
          </cell>
          <cell r="L146">
            <v>7159.22</v>
          </cell>
          <cell r="M146">
            <v>7159.22</v>
          </cell>
          <cell r="N146">
            <v>0</v>
          </cell>
          <cell r="O146">
            <v>0</v>
          </cell>
          <cell r="P146">
            <v>0</v>
          </cell>
          <cell r="Q146">
            <v>12965.35</v>
          </cell>
          <cell r="R146" t="str">
            <v>Pendente</v>
          </cell>
          <cell r="T146">
            <v>-122.27999999999997</v>
          </cell>
        </row>
        <row r="147">
          <cell r="D147" t="str">
            <v>H047</v>
          </cell>
          <cell r="E147">
            <v>2296837</v>
          </cell>
          <cell r="F147">
            <v>45231</v>
          </cell>
          <cell r="G147" t="str">
            <v>CRECHE UFSC</v>
          </cell>
          <cell r="H147">
            <v>1</v>
          </cell>
          <cell r="I147">
            <v>16700</v>
          </cell>
          <cell r="J147">
            <v>16603</v>
          </cell>
          <cell r="K147">
            <v>0</v>
          </cell>
          <cell r="L147">
            <v>37.31</v>
          </cell>
          <cell r="M147">
            <v>37.31</v>
          </cell>
          <cell r="N147">
            <v>0</v>
          </cell>
          <cell r="O147">
            <v>0</v>
          </cell>
          <cell r="P147">
            <v>0</v>
          </cell>
          <cell r="Q147">
            <v>67.56</v>
          </cell>
          <cell r="R147" t="str">
            <v>Pendente</v>
          </cell>
          <cell r="T147">
            <v>-1130</v>
          </cell>
        </row>
        <row r="148">
          <cell r="D148" t="str">
            <v>H015</v>
          </cell>
          <cell r="E148">
            <v>2296918</v>
          </cell>
          <cell r="F148">
            <v>45231</v>
          </cell>
          <cell r="G148" t="str">
            <v>UNIV FEDERAL DO ESTADO DE SC</v>
          </cell>
          <cell r="H148">
            <v>1</v>
          </cell>
          <cell r="I148">
            <v>211</v>
          </cell>
          <cell r="J148">
            <v>211</v>
          </cell>
          <cell r="K148">
            <v>0</v>
          </cell>
          <cell r="L148">
            <v>37.31</v>
          </cell>
          <cell r="M148">
            <v>37.31</v>
          </cell>
          <cell r="N148">
            <v>0</v>
          </cell>
          <cell r="O148">
            <v>0</v>
          </cell>
          <cell r="P148">
            <v>0</v>
          </cell>
          <cell r="Q148">
            <v>67.56</v>
          </cell>
          <cell r="R148" t="str">
            <v>Pendente</v>
          </cell>
          <cell r="T148">
            <v>-985.74</v>
          </cell>
        </row>
        <row r="149">
          <cell r="D149" t="str">
            <v>H023</v>
          </cell>
          <cell r="E149">
            <v>2296934</v>
          </cell>
          <cell r="F149">
            <v>45231</v>
          </cell>
          <cell r="G149" t="str">
            <v>UNIVERSIDADE FEDERAL DE SANTA CATARINA</v>
          </cell>
          <cell r="H149">
            <v>2</v>
          </cell>
          <cell r="I149">
            <v>16071</v>
          </cell>
          <cell r="J149">
            <v>16229</v>
          </cell>
          <cell r="K149">
            <v>158</v>
          </cell>
          <cell r="L149">
            <v>2426.42</v>
          </cell>
          <cell r="M149">
            <v>2426.42</v>
          </cell>
          <cell r="N149">
            <v>0</v>
          </cell>
          <cell r="O149">
            <v>0</v>
          </cell>
          <cell r="P149">
            <v>0</v>
          </cell>
          <cell r="Q149">
            <v>4394.24</v>
          </cell>
          <cell r="R149" t="str">
            <v>Pendente</v>
          </cell>
          <cell r="T149">
            <v>-12.250000000000014</v>
          </cell>
        </row>
        <row r="150">
          <cell r="D150" t="str">
            <v>H017</v>
          </cell>
          <cell r="E150">
            <v>2296950</v>
          </cell>
          <cell r="F150">
            <v>45231</v>
          </cell>
          <cell r="G150" t="str">
            <v>UNIVERSIDADE FEDERAL DE SANTA CATARINA</v>
          </cell>
          <cell r="H150">
            <v>2</v>
          </cell>
          <cell r="I150">
            <v>4000</v>
          </cell>
          <cell r="J150">
            <v>4618</v>
          </cell>
          <cell r="K150">
            <v>618</v>
          </cell>
          <cell r="L150">
            <v>10430.42</v>
          </cell>
          <cell r="M150">
            <v>10430.42</v>
          </cell>
          <cell r="N150">
            <v>0</v>
          </cell>
          <cell r="O150">
            <v>0</v>
          </cell>
          <cell r="P150">
            <v>0</v>
          </cell>
          <cell r="Q150">
            <v>18889.48</v>
          </cell>
          <cell r="R150" t="str">
            <v>Pendente</v>
          </cell>
          <cell r="T150">
            <v>-3447.2599999999948</v>
          </cell>
        </row>
        <row r="151">
          <cell r="D151" t="str">
            <v>H001</v>
          </cell>
          <cell r="E151">
            <v>2297094</v>
          </cell>
          <cell r="F151">
            <v>45231</v>
          </cell>
          <cell r="G151" t="str">
            <v>UNIVERSIDADE FEDERAL DE SANTA CATARINA</v>
          </cell>
          <cell r="H151">
            <v>1</v>
          </cell>
          <cell r="I151">
            <v>1093</v>
          </cell>
          <cell r="J151">
            <v>1110</v>
          </cell>
          <cell r="K151">
            <v>17</v>
          </cell>
          <cell r="L151">
            <v>200.08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181.18</v>
          </cell>
          <cell r="R151" t="str">
            <v>Pendente</v>
          </cell>
          <cell r="T151">
            <v>-1316.3999999999996</v>
          </cell>
        </row>
        <row r="152">
          <cell r="D152" t="str">
            <v>H002</v>
          </cell>
          <cell r="E152">
            <v>2297116</v>
          </cell>
          <cell r="F152">
            <v>45231</v>
          </cell>
          <cell r="G152" t="str">
            <v>UNIVERSIDADE FEDERAL DE SANTA CATARINA</v>
          </cell>
          <cell r="H152">
            <v>2</v>
          </cell>
          <cell r="I152">
            <v>2516</v>
          </cell>
          <cell r="J152">
            <v>2545</v>
          </cell>
          <cell r="K152">
            <v>29</v>
          </cell>
          <cell r="L152">
            <v>323.11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292.58</v>
          </cell>
          <cell r="R152" t="str">
            <v>Pendente</v>
          </cell>
          <cell r="T152">
            <v>-511.21000000000004</v>
          </cell>
        </row>
        <row r="153">
          <cell r="D153" t="str">
            <v>H072</v>
          </cell>
          <cell r="E153">
            <v>2297167</v>
          </cell>
          <cell r="F153">
            <v>45231</v>
          </cell>
          <cell r="G153" t="str">
            <v>UNIVERSIDADE FEDERAL DE SANTA CATARINA</v>
          </cell>
          <cell r="H153">
            <v>1</v>
          </cell>
          <cell r="I153">
            <v>5342</v>
          </cell>
          <cell r="J153">
            <v>6789</v>
          </cell>
          <cell r="K153">
            <v>1447</v>
          </cell>
          <cell r="L153">
            <v>22236.38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20135.04</v>
          </cell>
          <cell r="R153" t="str">
            <v>Pendente</v>
          </cell>
          <cell r="T153">
            <v>-442.65000000000055</v>
          </cell>
        </row>
        <row r="154">
          <cell r="D154" t="str">
            <v>H073</v>
          </cell>
          <cell r="E154">
            <v>2297175</v>
          </cell>
          <cell r="F154">
            <v>45231</v>
          </cell>
          <cell r="G154" t="str">
            <v>UNIVERSIDADE FEDERAL DE SANTA CATARINA</v>
          </cell>
          <cell r="H154">
            <v>1</v>
          </cell>
          <cell r="I154">
            <v>3524</v>
          </cell>
          <cell r="J154">
            <v>3663</v>
          </cell>
          <cell r="K154">
            <v>139</v>
          </cell>
          <cell r="L154">
            <v>2080.1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1883.54</v>
          </cell>
          <cell r="R154" t="str">
            <v>Pendente</v>
          </cell>
          <cell r="T154">
            <v>-14.299999999999983</v>
          </cell>
        </row>
        <row r="155">
          <cell r="D155" t="str">
            <v>H076</v>
          </cell>
          <cell r="E155">
            <v>2297361</v>
          </cell>
          <cell r="F155">
            <v>45231</v>
          </cell>
          <cell r="G155" t="str">
            <v>UFSC - UNIVERSIDADE FEDERAL DE SC</v>
          </cell>
          <cell r="H155">
            <v>1</v>
          </cell>
          <cell r="I155">
            <v>1029</v>
          </cell>
          <cell r="J155">
            <v>1044</v>
          </cell>
          <cell r="K155">
            <v>15</v>
          </cell>
          <cell r="L155">
            <v>169.26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153.27000000000001</v>
          </cell>
          <cell r="R155" t="str">
            <v>Pendente</v>
          </cell>
          <cell r="T155">
            <v>-241.69000000000005</v>
          </cell>
        </row>
        <row r="156">
          <cell r="D156" t="str">
            <v>H028</v>
          </cell>
          <cell r="E156">
            <v>6205615</v>
          </cell>
          <cell r="F156">
            <v>45231</v>
          </cell>
          <cell r="G156" t="str">
            <v>NATIVAS DO HORTO BOTANICO UFSC</v>
          </cell>
          <cell r="H156">
            <v>1</v>
          </cell>
          <cell r="I156">
            <v>1687</v>
          </cell>
          <cell r="J156">
            <v>1723</v>
          </cell>
          <cell r="K156">
            <v>36</v>
          </cell>
          <cell r="L156">
            <v>492.87</v>
          </cell>
          <cell r="M156">
            <v>492.87</v>
          </cell>
          <cell r="N156">
            <v>-892.58</v>
          </cell>
          <cell r="O156">
            <v>0</v>
          </cell>
          <cell r="P156">
            <v>0</v>
          </cell>
          <cell r="Q156">
            <v>0</v>
          </cell>
          <cell r="R156" t="str">
            <v>Quitada</v>
          </cell>
          <cell r="T156">
            <v>-454.30000000000018</v>
          </cell>
        </row>
        <row r="157">
          <cell r="D157" t="str">
            <v>H043</v>
          </cell>
          <cell r="E157">
            <v>6816860</v>
          </cell>
          <cell r="F157">
            <v>45231</v>
          </cell>
          <cell r="G157" t="str">
            <v>CASA VEG DPTO MICRO UFSC</v>
          </cell>
          <cell r="H157">
            <v>1</v>
          </cell>
          <cell r="I157">
            <v>67</v>
          </cell>
          <cell r="J157">
            <v>74</v>
          </cell>
          <cell r="K157">
            <v>7</v>
          </cell>
          <cell r="L157">
            <v>75.739999999999995</v>
          </cell>
          <cell r="M157">
            <v>75.739999999999995</v>
          </cell>
          <cell r="N157">
            <v>0</v>
          </cell>
          <cell r="O157">
            <v>0</v>
          </cell>
          <cell r="P157">
            <v>0</v>
          </cell>
          <cell r="Q157">
            <v>137.18</v>
          </cell>
          <cell r="R157" t="str">
            <v>Pendente</v>
          </cell>
          <cell r="T157">
            <v>-1019.2800000000007</v>
          </cell>
        </row>
        <row r="158">
          <cell r="D158" t="str">
            <v>H054</v>
          </cell>
          <cell r="E158">
            <v>6923020</v>
          </cell>
          <cell r="F158">
            <v>45231</v>
          </cell>
          <cell r="G158" t="str">
            <v>ESPACO DO DEP DE AQUIT E URBAN UFSC</v>
          </cell>
          <cell r="H158">
            <v>1</v>
          </cell>
          <cell r="I158">
            <v>4644</v>
          </cell>
          <cell r="J158">
            <v>4968</v>
          </cell>
          <cell r="K158">
            <v>324</v>
          </cell>
          <cell r="L158">
            <v>4930.95</v>
          </cell>
          <cell r="M158">
            <v>4930.95</v>
          </cell>
          <cell r="N158">
            <v>0</v>
          </cell>
          <cell r="O158">
            <v>0</v>
          </cell>
          <cell r="P158">
            <v>0</v>
          </cell>
          <cell r="Q158">
            <v>8929.9500000000007</v>
          </cell>
          <cell r="R158" t="str">
            <v>Pendente</v>
          </cell>
          <cell r="T158">
            <v>-1353.0900000000001</v>
          </cell>
        </row>
        <row r="159">
          <cell r="D159" t="str">
            <v>H007</v>
          </cell>
          <cell r="E159">
            <v>9185550</v>
          </cell>
          <cell r="F159">
            <v>45231</v>
          </cell>
          <cell r="G159" t="str">
            <v>ENGENHARIA CIVIL BL V</v>
          </cell>
          <cell r="H159">
            <v>1</v>
          </cell>
          <cell r="I159">
            <v>5955</v>
          </cell>
          <cell r="J159">
            <v>6066</v>
          </cell>
          <cell r="K159">
            <v>111</v>
          </cell>
          <cell r="L159">
            <v>1648.62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1492.82</v>
          </cell>
          <cell r="R159" t="str">
            <v>Pendente</v>
          </cell>
          <cell r="T159">
            <v>-7.0600000000000023</v>
          </cell>
        </row>
        <row r="160">
          <cell r="D160" t="str">
            <v>H035</v>
          </cell>
          <cell r="E160">
            <v>2296845</v>
          </cell>
          <cell r="F160">
            <v>45231</v>
          </cell>
          <cell r="G160" t="str">
            <v>CENTRO TECNOLOGICO UFSC</v>
          </cell>
          <cell r="H160">
            <v>1</v>
          </cell>
          <cell r="I160">
            <v>341</v>
          </cell>
          <cell r="J160">
            <v>348</v>
          </cell>
          <cell r="K160">
            <v>7</v>
          </cell>
          <cell r="L160">
            <v>75.739999999999995</v>
          </cell>
          <cell r="M160">
            <v>75.739999999999995</v>
          </cell>
          <cell r="N160">
            <v>0</v>
          </cell>
          <cell r="O160">
            <v>0</v>
          </cell>
          <cell r="P160">
            <v>0</v>
          </cell>
          <cell r="Q160">
            <v>137.18</v>
          </cell>
          <cell r="R160" t="str">
            <v>Pendente</v>
          </cell>
          <cell r="T160">
            <v>-14.299999999999983</v>
          </cell>
        </row>
        <row r="161">
          <cell r="D161" t="str">
            <v>H061</v>
          </cell>
          <cell r="E161">
            <v>2296870</v>
          </cell>
          <cell r="F161">
            <v>45231</v>
          </cell>
          <cell r="G161" t="str">
            <v>CENTRO ANATOMICO UFSC</v>
          </cell>
          <cell r="H161">
            <v>2</v>
          </cell>
          <cell r="I161">
            <v>164</v>
          </cell>
          <cell r="J161">
            <v>163</v>
          </cell>
          <cell r="K161">
            <v>0</v>
          </cell>
          <cell r="L161">
            <v>74.62</v>
          </cell>
          <cell r="M161">
            <v>74.62</v>
          </cell>
          <cell r="N161">
            <v>0</v>
          </cell>
          <cell r="O161">
            <v>0</v>
          </cell>
          <cell r="P161">
            <v>0</v>
          </cell>
          <cell r="Q161">
            <v>135.13999999999999</v>
          </cell>
          <cell r="R161" t="str">
            <v>Pendente</v>
          </cell>
          <cell r="T161">
            <v>-168.87999999999988</v>
          </cell>
        </row>
        <row r="162">
          <cell r="D162" t="str">
            <v>H025</v>
          </cell>
          <cell r="E162">
            <v>2296900</v>
          </cell>
          <cell r="F162">
            <v>45231</v>
          </cell>
          <cell r="G162" t="str">
            <v>CENTRO DE C FISICAS E MAT BL A UFSC</v>
          </cell>
          <cell r="H162">
            <v>1</v>
          </cell>
          <cell r="I162">
            <v>20284</v>
          </cell>
          <cell r="J162">
            <v>20591</v>
          </cell>
          <cell r="K162">
            <v>307</v>
          </cell>
          <cell r="L162">
            <v>4668.9799999999996</v>
          </cell>
          <cell r="M162">
            <v>4668.9799999999996</v>
          </cell>
          <cell r="N162">
            <v>0</v>
          </cell>
          <cell r="O162">
            <v>0</v>
          </cell>
          <cell r="P162">
            <v>0</v>
          </cell>
          <cell r="Q162">
            <v>8455.52</v>
          </cell>
          <cell r="R162" t="str">
            <v>Pendente</v>
          </cell>
          <cell r="T162">
            <v>-1004.7600000000002</v>
          </cell>
        </row>
        <row r="163">
          <cell r="D163" t="str">
            <v>H024</v>
          </cell>
          <cell r="E163">
            <v>2296926</v>
          </cell>
          <cell r="F163">
            <v>45231</v>
          </cell>
          <cell r="G163" t="str">
            <v>UNIVERSIDADE FEDERAL DE SANTA CATARINA</v>
          </cell>
          <cell r="H163">
            <v>3</v>
          </cell>
          <cell r="I163">
            <v>24</v>
          </cell>
          <cell r="J163">
            <v>24</v>
          </cell>
          <cell r="K163">
            <v>0</v>
          </cell>
          <cell r="L163">
            <v>111.93</v>
          </cell>
          <cell r="M163">
            <v>111.93</v>
          </cell>
          <cell r="N163">
            <v>0</v>
          </cell>
          <cell r="O163">
            <v>0</v>
          </cell>
          <cell r="P163">
            <v>0</v>
          </cell>
          <cell r="Q163">
            <v>202.69</v>
          </cell>
          <cell r="R163" t="str">
            <v>Pendente</v>
          </cell>
          <cell r="T163">
            <v>-401.87999999999965</v>
          </cell>
        </row>
        <row r="164">
          <cell r="D164" t="str">
            <v>H060</v>
          </cell>
          <cell r="E164">
            <v>5329663</v>
          </cell>
          <cell r="F164">
            <v>45231</v>
          </cell>
          <cell r="G164" t="str">
            <v>UNIVERSIDADE FEDERAL DE SANTA CATARINA</v>
          </cell>
          <cell r="H164">
            <v>1</v>
          </cell>
          <cell r="I164">
            <v>1590</v>
          </cell>
          <cell r="J164">
            <v>1707</v>
          </cell>
          <cell r="K164">
            <v>117</v>
          </cell>
          <cell r="L164">
            <v>1741.08</v>
          </cell>
          <cell r="M164">
            <v>1741.08</v>
          </cell>
          <cell r="N164">
            <v>0</v>
          </cell>
          <cell r="O164">
            <v>0</v>
          </cell>
          <cell r="P164">
            <v>0</v>
          </cell>
          <cell r="Q164">
            <v>3153.11</v>
          </cell>
          <cell r="R164" t="str">
            <v>Pendente</v>
          </cell>
          <cell r="T164">
            <v>-7.0600000000000023</v>
          </cell>
        </row>
        <row r="165">
          <cell r="D165" t="str">
            <v>H037</v>
          </cell>
          <cell r="E165">
            <v>6435548</v>
          </cell>
          <cell r="F165">
            <v>45231</v>
          </cell>
          <cell r="G165" t="str">
            <v>CENTRO TECNOLOGICO (BL-A) UFSC</v>
          </cell>
          <cell r="H165">
            <v>1</v>
          </cell>
          <cell r="I165">
            <v>2437</v>
          </cell>
          <cell r="J165">
            <v>2524</v>
          </cell>
          <cell r="K165">
            <v>87</v>
          </cell>
          <cell r="L165">
            <v>1278.78</v>
          </cell>
          <cell r="M165">
            <v>1278.78</v>
          </cell>
          <cell r="N165">
            <v>0</v>
          </cell>
          <cell r="O165">
            <v>0</v>
          </cell>
          <cell r="P165">
            <v>0</v>
          </cell>
          <cell r="Q165">
            <v>2315.87</v>
          </cell>
          <cell r="R165" t="str">
            <v>Pendente</v>
          </cell>
          <cell r="T165">
            <v>-1523.1800000000003</v>
          </cell>
        </row>
        <row r="166">
          <cell r="D166" t="str">
            <v>H034</v>
          </cell>
          <cell r="E166">
            <v>8416621</v>
          </cell>
          <cell r="F166">
            <v>45231</v>
          </cell>
          <cell r="G166" t="str">
            <v>CENTRO TECNOLOGICO BLOCO L UFSC</v>
          </cell>
          <cell r="H166">
            <v>1</v>
          </cell>
          <cell r="I166">
            <v>4357</v>
          </cell>
          <cell r="J166">
            <v>4513</v>
          </cell>
          <cell r="K166">
            <v>156</v>
          </cell>
          <cell r="L166">
            <v>2342.0700000000002</v>
          </cell>
          <cell r="M166">
            <v>2342.0700000000002</v>
          </cell>
          <cell r="N166">
            <v>0</v>
          </cell>
          <cell r="O166">
            <v>0</v>
          </cell>
          <cell r="P166">
            <v>0</v>
          </cell>
          <cell r="Q166">
            <v>4241.49</v>
          </cell>
          <cell r="R166" t="str">
            <v>Pendente</v>
          </cell>
          <cell r="T166">
            <v>-142.66000000000008</v>
          </cell>
        </row>
        <row r="167">
          <cell r="D167" t="str">
            <v>H019</v>
          </cell>
          <cell r="E167">
            <v>9097821</v>
          </cell>
          <cell r="F167">
            <v>45231</v>
          </cell>
          <cell r="G167" t="str">
            <v>CENTRO ACAD SOCIO ECONOMICO UFSC</v>
          </cell>
          <cell r="H167">
            <v>3</v>
          </cell>
          <cell r="I167">
            <v>12023</v>
          </cell>
          <cell r="J167">
            <v>12200</v>
          </cell>
          <cell r="K167">
            <v>177</v>
          </cell>
          <cell r="L167">
            <v>2577.7199999999998</v>
          </cell>
          <cell r="M167">
            <v>2577.7199999999998</v>
          </cell>
          <cell r="N167">
            <v>0</v>
          </cell>
          <cell r="O167">
            <v>0</v>
          </cell>
          <cell r="P167">
            <v>0</v>
          </cell>
          <cell r="Q167">
            <v>4668.26</v>
          </cell>
          <cell r="R167" t="str">
            <v>Pendente</v>
          </cell>
          <cell r="T167">
            <v>-323.23999999999978</v>
          </cell>
        </row>
        <row r="168">
          <cell r="D168" t="str">
            <v>H005</v>
          </cell>
          <cell r="E168">
            <v>2297078</v>
          </cell>
          <cell r="F168">
            <v>45231</v>
          </cell>
          <cell r="G168" t="str">
            <v>CENTRO DE CIENCIAS FISICAS E MATEMATICA</v>
          </cell>
          <cell r="H168">
            <v>1</v>
          </cell>
          <cell r="I168">
            <v>4393</v>
          </cell>
          <cell r="J168">
            <v>4663</v>
          </cell>
          <cell r="K168">
            <v>270</v>
          </cell>
          <cell r="L168">
            <v>4098.8100000000004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3711.48</v>
          </cell>
          <cell r="R168" t="str">
            <v>Pendente</v>
          </cell>
          <cell r="T168">
            <v>-35.260000000000048</v>
          </cell>
        </row>
        <row r="169">
          <cell r="D169" t="str">
            <v>H004</v>
          </cell>
          <cell r="E169">
            <v>2297086</v>
          </cell>
          <cell r="F169">
            <v>45231</v>
          </cell>
          <cell r="G169" t="str">
            <v>CENTRO DE CIENCIAS FISICAS E MATEMATICA</v>
          </cell>
          <cell r="H169">
            <v>1</v>
          </cell>
          <cell r="I169">
            <v>896</v>
          </cell>
          <cell r="J169">
            <v>901</v>
          </cell>
          <cell r="K169">
            <v>5</v>
          </cell>
          <cell r="L169">
            <v>64.760000000000005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58.64</v>
          </cell>
          <cell r="R169" t="str">
            <v>Pendente</v>
          </cell>
          <cell r="T169">
            <v>-1261.0699999999997</v>
          </cell>
        </row>
        <row r="170">
          <cell r="D170" t="str">
            <v>H009</v>
          </cell>
          <cell r="E170">
            <v>2297140</v>
          </cell>
          <cell r="F170">
            <v>45231</v>
          </cell>
          <cell r="G170" t="str">
            <v>UNIVERSIDADE FEDERAL DE SANTA CATARINA</v>
          </cell>
          <cell r="H170">
            <v>1</v>
          </cell>
          <cell r="I170">
            <v>21</v>
          </cell>
          <cell r="J170">
            <v>22</v>
          </cell>
          <cell r="K170">
            <v>1</v>
          </cell>
          <cell r="L170">
            <v>42.8</v>
          </cell>
          <cell r="M170">
            <v>42.8</v>
          </cell>
          <cell r="N170">
            <v>0</v>
          </cell>
          <cell r="O170">
            <v>0</v>
          </cell>
          <cell r="P170">
            <v>0</v>
          </cell>
          <cell r="Q170">
            <v>77.5</v>
          </cell>
          <cell r="R170" t="str">
            <v>Pendente</v>
          </cell>
          <cell r="T170">
            <v>-931.94999999999891</v>
          </cell>
        </row>
        <row r="171">
          <cell r="D171" t="str">
            <v>H008</v>
          </cell>
          <cell r="E171">
            <v>2297159</v>
          </cell>
          <cell r="F171">
            <v>45231</v>
          </cell>
          <cell r="G171" t="str">
            <v>UNIVERSIDADE FEDERAL DE SANTA CATARINA</v>
          </cell>
          <cell r="H171">
            <v>1</v>
          </cell>
          <cell r="I171">
            <v>52934</v>
          </cell>
          <cell r="J171">
            <v>52890</v>
          </cell>
          <cell r="K171">
            <v>0</v>
          </cell>
          <cell r="L171">
            <v>37.31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33.79</v>
          </cell>
          <cell r="R171" t="str">
            <v>Pendente</v>
          </cell>
          <cell r="T171">
            <v>-5210.6299999999974</v>
          </cell>
        </row>
        <row r="172">
          <cell r="D172" t="str">
            <v>H029</v>
          </cell>
          <cell r="E172">
            <v>7297220</v>
          </cell>
          <cell r="F172">
            <v>45231</v>
          </cell>
          <cell r="G172" t="str">
            <v>MORADIA ESTUDANTIL UFSC</v>
          </cell>
          <cell r="H172">
            <v>1</v>
          </cell>
          <cell r="I172">
            <v>258</v>
          </cell>
          <cell r="J172">
            <v>263</v>
          </cell>
          <cell r="K172">
            <v>5</v>
          </cell>
          <cell r="L172">
            <v>64.760000000000005</v>
          </cell>
          <cell r="M172">
            <v>64.760000000000005</v>
          </cell>
          <cell r="N172">
            <v>0</v>
          </cell>
          <cell r="O172">
            <v>0</v>
          </cell>
          <cell r="P172">
            <v>0</v>
          </cell>
          <cell r="Q172">
            <v>117.27</v>
          </cell>
          <cell r="R172" t="str">
            <v>Pendente</v>
          </cell>
          <cell r="T172">
            <v>-10018.550000000003</v>
          </cell>
        </row>
        <row r="173">
          <cell r="D173" t="str">
            <v>H011</v>
          </cell>
          <cell r="E173">
            <v>8149615</v>
          </cell>
          <cell r="F173">
            <v>45231</v>
          </cell>
          <cell r="G173" t="str">
            <v>DEPTO MICROBIOLOGIA UFSC</v>
          </cell>
          <cell r="H173">
            <v>1</v>
          </cell>
          <cell r="I173">
            <v>42702</v>
          </cell>
          <cell r="J173">
            <v>43160</v>
          </cell>
          <cell r="K173">
            <v>458</v>
          </cell>
          <cell r="L173">
            <v>6995.89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6334.78</v>
          </cell>
          <cell r="R173" t="str">
            <v>Pendente</v>
          </cell>
          <cell r="T173">
            <v>-26.180000000000007</v>
          </cell>
        </row>
        <row r="174">
          <cell r="D174" t="str">
            <v>H057</v>
          </cell>
          <cell r="E174">
            <v>2297108</v>
          </cell>
          <cell r="F174">
            <v>45231</v>
          </cell>
          <cell r="G174" t="str">
            <v>UNIVERSIDADE FEDERAL DE SANTA CATARINA</v>
          </cell>
          <cell r="H174">
            <v>1</v>
          </cell>
          <cell r="I174">
            <v>1646</v>
          </cell>
          <cell r="J174">
            <v>1668</v>
          </cell>
          <cell r="K174">
            <v>22</v>
          </cell>
          <cell r="L174">
            <v>277.13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250.95</v>
          </cell>
          <cell r="R174" t="str">
            <v>Pendente</v>
          </cell>
          <cell r="T174">
            <v>-1642.6000000000004</v>
          </cell>
        </row>
        <row r="175">
          <cell r="D175" t="str">
            <v>H003</v>
          </cell>
          <cell r="E175">
            <v>2297124</v>
          </cell>
          <cell r="F175">
            <v>45231</v>
          </cell>
          <cell r="G175" t="str">
            <v>BIOTERIO CENTRAL ALMOXARIFADO</v>
          </cell>
          <cell r="H175">
            <v>1</v>
          </cell>
          <cell r="I175">
            <v>5622</v>
          </cell>
          <cell r="J175">
            <v>6480</v>
          </cell>
          <cell r="K175">
            <v>858</v>
          </cell>
          <cell r="L175">
            <v>13159.89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11916.28</v>
          </cell>
          <cell r="R175" t="str">
            <v>Pendente</v>
          </cell>
          <cell r="T175">
            <v>-14.299999999999983</v>
          </cell>
        </row>
        <row r="176">
          <cell r="D176" t="str">
            <v>H010</v>
          </cell>
          <cell r="E176">
            <v>2297132</v>
          </cell>
          <cell r="F176">
            <v>45231</v>
          </cell>
          <cell r="G176" t="str">
            <v>NUCLEO DE INSTRUÇÃO MODELO</v>
          </cell>
          <cell r="H176">
            <v>1</v>
          </cell>
          <cell r="I176">
            <v>2452</v>
          </cell>
          <cell r="J176">
            <v>2457</v>
          </cell>
          <cell r="K176">
            <v>5</v>
          </cell>
          <cell r="L176">
            <v>64.760000000000005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58.64</v>
          </cell>
          <cell r="R176" t="str">
            <v>Pendente</v>
          </cell>
          <cell r="T176">
            <v>-329.04999999999973</v>
          </cell>
        </row>
        <row r="177">
          <cell r="D177" t="str">
            <v>H074</v>
          </cell>
          <cell r="E177">
            <v>2297183</v>
          </cell>
          <cell r="F177">
            <v>45231</v>
          </cell>
          <cell r="G177" t="str">
            <v>UNIVERSIDADE FEDERAL DE SANTA CATARINA</v>
          </cell>
          <cell r="H177">
            <v>1</v>
          </cell>
          <cell r="I177">
            <v>4672</v>
          </cell>
          <cell r="J177">
            <v>5503</v>
          </cell>
          <cell r="K177">
            <v>831</v>
          </cell>
          <cell r="L177">
            <v>12743.82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11539.54</v>
          </cell>
          <cell r="R177" t="str">
            <v>Pendente</v>
          </cell>
          <cell r="T177">
            <v>-14.100000000000023</v>
          </cell>
        </row>
        <row r="178">
          <cell r="D178" t="str">
            <v>H083</v>
          </cell>
          <cell r="E178">
            <v>6997937</v>
          </cell>
          <cell r="F178">
            <v>45231</v>
          </cell>
          <cell r="G178" t="str">
            <v>CASA DA ARTE</v>
          </cell>
          <cell r="H178">
            <v>1</v>
          </cell>
          <cell r="I178">
            <v>451</v>
          </cell>
          <cell r="J178">
            <v>457</v>
          </cell>
          <cell r="K178">
            <v>6</v>
          </cell>
          <cell r="L178">
            <v>70.25</v>
          </cell>
          <cell r="M178">
            <v>70.25</v>
          </cell>
          <cell r="N178">
            <v>0</v>
          </cell>
          <cell r="O178">
            <v>0</v>
          </cell>
          <cell r="P178">
            <v>0</v>
          </cell>
          <cell r="Q178">
            <v>127.22</v>
          </cell>
          <cell r="R178" t="str">
            <v>Pendente</v>
          </cell>
          <cell r="T178">
            <v>-1756.1899999999987</v>
          </cell>
        </row>
        <row r="179">
          <cell r="D179" t="str">
            <v>H006</v>
          </cell>
          <cell r="E179">
            <v>9185569</v>
          </cell>
          <cell r="F179">
            <v>45231</v>
          </cell>
          <cell r="G179" t="str">
            <v>ENGENHARIA CIVIL BL T</v>
          </cell>
          <cell r="H179">
            <v>1</v>
          </cell>
          <cell r="I179">
            <v>191</v>
          </cell>
          <cell r="J179">
            <v>195</v>
          </cell>
          <cell r="K179">
            <v>4</v>
          </cell>
          <cell r="L179">
            <v>59.27</v>
          </cell>
          <cell r="M179">
            <v>59.27</v>
          </cell>
          <cell r="N179">
            <v>0</v>
          </cell>
          <cell r="O179">
            <v>0</v>
          </cell>
          <cell r="P179">
            <v>0</v>
          </cell>
          <cell r="Q179">
            <v>107.33</v>
          </cell>
          <cell r="R179" t="str">
            <v>Pendente</v>
          </cell>
          <cell r="T179">
            <v>-930.51000000000022</v>
          </cell>
        </row>
        <row r="180">
          <cell r="D180" t="str">
            <v>H049</v>
          </cell>
          <cell r="E180">
            <v>9197478</v>
          </cell>
          <cell r="F180">
            <v>45231</v>
          </cell>
          <cell r="G180" t="str">
            <v>CENTRO DE EDUCACAO UFSC</v>
          </cell>
          <cell r="H180">
            <v>1</v>
          </cell>
          <cell r="I180">
            <v>2303</v>
          </cell>
          <cell r="J180">
            <v>2356</v>
          </cell>
          <cell r="K180">
            <v>53</v>
          </cell>
          <cell r="L180">
            <v>754.84</v>
          </cell>
          <cell r="M180">
            <v>754.84</v>
          </cell>
          <cell r="N180">
            <v>0</v>
          </cell>
          <cell r="O180">
            <v>0</v>
          </cell>
          <cell r="P180">
            <v>0</v>
          </cell>
          <cell r="Q180">
            <v>1367.02</v>
          </cell>
          <cell r="R180" t="str">
            <v>Pendente</v>
          </cell>
          <cell r="T180">
            <v>-2101.34</v>
          </cell>
        </row>
        <row r="181">
          <cell r="D181" t="str">
            <v>H106</v>
          </cell>
          <cell r="E181">
            <v>14948508</v>
          </cell>
          <cell r="F181">
            <v>45231</v>
          </cell>
          <cell r="G181" t="str">
            <v>UNIVERSIDADE FEDERAL DE SANTA CATARINA</v>
          </cell>
          <cell r="H181">
            <v>1</v>
          </cell>
          <cell r="I181">
            <v>3515</v>
          </cell>
          <cell r="J181">
            <v>3520</v>
          </cell>
          <cell r="K181">
            <v>5</v>
          </cell>
          <cell r="L181">
            <v>64.760000000000005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58.64</v>
          </cell>
          <cell r="R181" t="str">
            <v>Pendente</v>
          </cell>
          <cell r="T181">
            <v>-196.55999999999995</v>
          </cell>
        </row>
        <row r="182">
          <cell r="D182" t="str">
            <v>H062</v>
          </cell>
          <cell r="E182">
            <v>15023672</v>
          </cell>
          <cell r="F182">
            <v>45231</v>
          </cell>
          <cell r="G182" t="str">
            <v>CENTRO DE CIENCIAS FISICAS E MATEMATICA</v>
          </cell>
          <cell r="H182">
            <v>1</v>
          </cell>
          <cell r="I182">
            <v>12768</v>
          </cell>
          <cell r="J182">
            <v>13375</v>
          </cell>
          <cell r="K182">
            <v>607</v>
          </cell>
          <cell r="L182">
            <v>9291.98</v>
          </cell>
          <cell r="M182">
            <v>9291.98</v>
          </cell>
          <cell r="N182">
            <v>0</v>
          </cell>
          <cell r="O182">
            <v>0</v>
          </cell>
          <cell r="P182">
            <v>0</v>
          </cell>
          <cell r="Q182">
            <v>16827.77</v>
          </cell>
          <cell r="R182" t="str">
            <v>Pendente</v>
          </cell>
          <cell r="T182">
            <v>-1204.2799999999988</v>
          </cell>
        </row>
        <row r="183">
          <cell r="D183" t="str">
            <v>H066</v>
          </cell>
          <cell r="E183">
            <v>17091764</v>
          </cell>
          <cell r="F183">
            <v>45231</v>
          </cell>
          <cell r="G183" t="str">
            <v>UNIV FED DO ESTADO DE STA CAT</v>
          </cell>
          <cell r="H183">
            <v>1</v>
          </cell>
          <cell r="I183">
            <v>21552</v>
          </cell>
          <cell r="J183">
            <v>22195</v>
          </cell>
          <cell r="K183">
            <v>643</v>
          </cell>
          <cell r="L183">
            <v>9846.74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8916.23</v>
          </cell>
          <cell r="R183" t="str">
            <v>Pendente</v>
          </cell>
          <cell r="T183">
            <v>-15.989999999999981</v>
          </cell>
        </row>
        <row r="184">
          <cell r="D184" t="str">
            <v>H044</v>
          </cell>
          <cell r="E184">
            <v>2296896</v>
          </cell>
          <cell r="F184">
            <v>45231</v>
          </cell>
          <cell r="G184" t="str">
            <v>LAB DE ENSINO E PESQUISA UFSC</v>
          </cell>
          <cell r="H184">
            <v>1</v>
          </cell>
          <cell r="I184">
            <v>376</v>
          </cell>
          <cell r="J184">
            <v>438</v>
          </cell>
          <cell r="K184">
            <v>62</v>
          </cell>
          <cell r="L184">
            <v>893.53</v>
          </cell>
          <cell r="M184">
            <v>893.53</v>
          </cell>
          <cell r="N184">
            <v>0</v>
          </cell>
          <cell r="O184">
            <v>0</v>
          </cell>
          <cell r="P184">
            <v>0</v>
          </cell>
          <cell r="Q184">
            <v>1618.18</v>
          </cell>
          <cell r="R184" t="str">
            <v>Pendente</v>
          </cell>
          <cell r="T184">
            <v>-177.62999999999988</v>
          </cell>
        </row>
        <row r="185">
          <cell r="D185" t="str">
            <v>H089</v>
          </cell>
          <cell r="E185">
            <v>2347660</v>
          </cell>
          <cell r="F185">
            <v>45231</v>
          </cell>
          <cell r="G185" t="str">
            <v>ESTAÇÃO DE MARICULTURA DA UFSC</v>
          </cell>
          <cell r="H185">
            <v>1</v>
          </cell>
          <cell r="I185">
            <v>314</v>
          </cell>
          <cell r="J185">
            <v>647</v>
          </cell>
          <cell r="K185">
            <v>333</v>
          </cell>
          <cell r="L185">
            <v>5069.6400000000003</v>
          </cell>
          <cell r="M185">
            <v>5069.6400000000003</v>
          </cell>
          <cell r="N185">
            <v>0</v>
          </cell>
          <cell r="O185">
            <v>0</v>
          </cell>
          <cell r="P185">
            <v>0</v>
          </cell>
          <cell r="Q185">
            <v>9181.11</v>
          </cell>
          <cell r="R185" t="str">
            <v>Pendente</v>
          </cell>
          <cell r="T185">
            <v>-736.84000000000015</v>
          </cell>
        </row>
        <row r="186">
          <cell r="D186" t="str">
            <v>H090</v>
          </cell>
          <cell r="E186">
            <v>2347679</v>
          </cell>
          <cell r="F186">
            <v>45231</v>
          </cell>
          <cell r="G186" t="str">
            <v>ESTAÇÃO DE MARICULTURA DA UFSC</v>
          </cell>
          <cell r="H186">
            <v>1</v>
          </cell>
          <cell r="I186">
            <v>324</v>
          </cell>
          <cell r="J186">
            <v>332</v>
          </cell>
          <cell r="K186">
            <v>8</v>
          </cell>
          <cell r="L186">
            <v>81.23</v>
          </cell>
          <cell r="M186">
            <v>81.23</v>
          </cell>
          <cell r="N186">
            <v>0</v>
          </cell>
          <cell r="O186">
            <v>0</v>
          </cell>
          <cell r="P186">
            <v>0</v>
          </cell>
          <cell r="Q186">
            <v>147.11000000000001</v>
          </cell>
          <cell r="R186" t="str">
            <v>Pendente</v>
          </cell>
          <cell r="T186">
            <v>-13.280000000000001</v>
          </cell>
        </row>
        <row r="187">
          <cell r="D187" t="str">
            <v>H084</v>
          </cell>
          <cell r="E187">
            <v>9197419</v>
          </cell>
          <cell r="F187">
            <v>45231</v>
          </cell>
          <cell r="G187" t="str">
            <v>CENTRO DE PESQUISA UFSC</v>
          </cell>
          <cell r="H187">
            <v>1</v>
          </cell>
          <cell r="I187">
            <v>274</v>
          </cell>
          <cell r="J187">
            <v>468</v>
          </cell>
          <cell r="K187">
            <v>194</v>
          </cell>
          <cell r="L187">
            <v>2927.65</v>
          </cell>
          <cell r="M187">
            <v>2927.65</v>
          </cell>
          <cell r="N187">
            <v>0</v>
          </cell>
          <cell r="O187">
            <v>0</v>
          </cell>
          <cell r="P187">
            <v>0</v>
          </cell>
          <cell r="Q187">
            <v>5301.98</v>
          </cell>
          <cell r="R187" t="str">
            <v>Pendente</v>
          </cell>
          <cell r="T187">
            <v>-553.32000000000062</v>
          </cell>
        </row>
        <row r="188">
          <cell r="D188" t="str">
            <v>H082</v>
          </cell>
          <cell r="E188">
            <v>5716594</v>
          </cell>
          <cell r="F188">
            <v>45231</v>
          </cell>
          <cell r="G188" t="str">
            <v>UNIVERSIDADE FEDERAL DE SANTA CATARINA</v>
          </cell>
          <cell r="H188">
            <v>1</v>
          </cell>
          <cell r="I188">
            <v>24699</v>
          </cell>
          <cell r="J188">
            <v>25209</v>
          </cell>
          <cell r="K188">
            <v>510</v>
          </cell>
          <cell r="L188">
            <v>7797.21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7060.37</v>
          </cell>
          <cell r="R188" t="str">
            <v>Pendente</v>
          </cell>
          <cell r="T188">
            <v>-10.180000000000007</v>
          </cell>
        </row>
        <row r="189">
          <cell r="D189" t="str">
            <v>H058</v>
          </cell>
          <cell r="E189">
            <v>9611070</v>
          </cell>
          <cell r="F189">
            <v>45231</v>
          </cell>
          <cell r="G189" t="str">
            <v>CENTRO CIENCIAS BIOLOGICAS BL B</v>
          </cell>
          <cell r="H189">
            <v>1</v>
          </cell>
          <cell r="I189">
            <v>15218</v>
          </cell>
          <cell r="J189">
            <v>15786</v>
          </cell>
          <cell r="K189">
            <v>568</v>
          </cell>
          <cell r="L189">
            <v>8690.99</v>
          </cell>
          <cell r="M189">
            <v>8690.99</v>
          </cell>
          <cell r="N189">
            <v>0</v>
          </cell>
          <cell r="O189">
            <v>0</v>
          </cell>
          <cell r="P189">
            <v>0</v>
          </cell>
          <cell r="Q189">
            <v>15739.38</v>
          </cell>
          <cell r="R189" t="str">
            <v>Pendente</v>
          </cell>
          <cell r="T189">
            <v>-5.0799999999999983</v>
          </cell>
        </row>
        <row r="190">
          <cell r="D190" t="str">
            <v>H087</v>
          </cell>
          <cell r="E190">
            <v>13018540</v>
          </cell>
          <cell r="F190">
            <v>45231</v>
          </cell>
          <cell r="G190" t="str">
            <v>UNIVERSIDADE FEDERAL DE SANTA CATARINA</v>
          </cell>
          <cell r="H190">
            <v>1</v>
          </cell>
          <cell r="I190">
            <v>1778</v>
          </cell>
          <cell r="J190">
            <v>1825</v>
          </cell>
          <cell r="K190">
            <v>47</v>
          </cell>
          <cell r="L190">
            <v>662.38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599.79</v>
          </cell>
          <cell r="R190" t="str">
            <v>Pendente</v>
          </cell>
          <cell r="T190">
            <v>-62.590000000000032</v>
          </cell>
        </row>
        <row r="191">
          <cell r="D191" t="str">
            <v>H027</v>
          </cell>
          <cell r="E191">
            <v>16701186</v>
          </cell>
          <cell r="F191">
            <v>45231</v>
          </cell>
          <cell r="G191" t="str">
            <v>UFSC COLÉGIO DE APLICAÇÃO</v>
          </cell>
          <cell r="H191">
            <v>1</v>
          </cell>
          <cell r="I191">
            <v>64480</v>
          </cell>
          <cell r="J191">
            <v>64872</v>
          </cell>
          <cell r="K191">
            <v>392</v>
          </cell>
          <cell r="L191">
            <v>5978.83</v>
          </cell>
          <cell r="M191">
            <v>5978.83</v>
          </cell>
          <cell r="N191">
            <v>0</v>
          </cell>
          <cell r="O191">
            <v>0</v>
          </cell>
          <cell r="P191">
            <v>0</v>
          </cell>
          <cell r="Q191">
            <v>10827.66</v>
          </cell>
          <cell r="R191" t="str">
            <v>Pendente</v>
          </cell>
          <cell r="T191">
            <v>-8.0999999999999943</v>
          </cell>
        </row>
        <row r="192">
          <cell r="D192" t="str">
            <v>H026</v>
          </cell>
          <cell r="E192">
            <v>9912770</v>
          </cell>
          <cell r="F192">
            <v>45231</v>
          </cell>
          <cell r="G192" t="str">
            <v>CTRO DE CIENCIA FIS E MAT BL B UFSC</v>
          </cell>
          <cell r="H192">
            <v>1</v>
          </cell>
          <cell r="I192">
            <v>2935</v>
          </cell>
          <cell r="J192">
            <v>2981</v>
          </cell>
          <cell r="K192">
            <v>46</v>
          </cell>
          <cell r="L192">
            <v>646.97</v>
          </cell>
          <cell r="M192">
            <v>646.97</v>
          </cell>
          <cell r="N192">
            <v>0</v>
          </cell>
          <cell r="O192">
            <v>0</v>
          </cell>
          <cell r="P192">
            <v>0</v>
          </cell>
          <cell r="Q192">
            <v>1171.6600000000001</v>
          </cell>
          <cell r="R192" t="str">
            <v>Pendente</v>
          </cell>
          <cell r="T192">
            <v>-958.17000000000007</v>
          </cell>
        </row>
        <row r="193">
          <cell r="D193" t="str">
            <v>H085</v>
          </cell>
          <cell r="E193">
            <v>12791172</v>
          </cell>
          <cell r="F193">
            <v>45231</v>
          </cell>
          <cell r="G193" t="str">
            <v>UNIVERSIDADE FEDERAL DE SANTA CATARINA</v>
          </cell>
          <cell r="H193">
            <v>1</v>
          </cell>
          <cell r="I193">
            <v>49</v>
          </cell>
          <cell r="J193">
            <v>60</v>
          </cell>
          <cell r="K193">
            <v>11</v>
          </cell>
          <cell r="L193">
            <v>107.62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97.44</v>
          </cell>
          <cell r="R193" t="str">
            <v>Pendente</v>
          </cell>
          <cell r="T193">
            <v>-15.349999999999994</v>
          </cell>
        </row>
        <row r="194">
          <cell r="D194" t="str">
            <v>H086</v>
          </cell>
          <cell r="E194">
            <v>12799408</v>
          </cell>
          <cell r="F194">
            <v>45231</v>
          </cell>
          <cell r="G194" t="str">
            <v>UNIVERSIDADE FEDERAL DE SANTA CATARINA</v>
          </cell>
          <cell r="H194">
            <v>1</v>
          </cell>
          <cell r="I194">
            <v>510</v>
          </cell>
          <cell r="J194">
            <v>513</v>
          </cell>
          <cell r="K194">
            <v>3</v>
          </cell>
          <cell r="L194">
            <v>53.78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48.7</v>
          </cell>
          <cell r="R194" t="str">
            <v>Pendente</v>
          </cell>
          <cell r="T194">
            <v>-6.1200000000000045</v>
          </cell>
        </row>
        <row r="196">
          <cell r="H196">
            <v>1</v>
          </cell>
          <cell r="I196">
            <v>0</v>
          </cell>
          <cell r="J196">
            <v>1</v>
          </cell>
        </row>
        <row r="197">
          <cell r="H197">
            <v>2</v>
          </cell>
          <cell r="I197">
            <v>2410</v>
          </cell>
          <cell r="J197">
            <v>2475</v>
          </cell>
        </row>
        <row r="198">
          <cell r="H198">
            <v>3</v>
          </cell>
          <cell r="I198">
            <v>30316</v>
          </cell>
          <cell r="J198">
            <v>30753</v>
          </cell>
        </row>
        <row r="199">
          <cell r="H199">
            <v>4</v>
          </cell>
          <cell r="I199">
            <v>3921</v>
          </cell>
          <cell r="J199">
            <v>5397</v>
          </cell>
        </row>
        <row r="200">
          <cell r="H200">
            <v>5</v>
          </cell>
          <cell r="I200">
            <v>33522</v>
          </cell>
          <cell r="J200">
            <v>33978</v>
          </cell>
        </row>
        <row r="201">
          <cell r="H201">
            <v>6</v>
          </cell>
          <cell r="I201">
            <v>0</v>
          </cell>
          <cell r="J201">
            <v>69</v>
          </cell>
        </row>
        <row r="202">
          <cell r="H202">
            <v>7</v>
          </cell>
          <cell r="I202">
            <v>47578</v>
          </cell>
          <cell r="J202">
            <v>47936</v>
          </cell>
        </row>
        <row r="203">
          <cell r="H203">
            <v>8</v>
          </cell>
          <cell r="I203">
            <v>3286</v>
          </cell>
          <cell r="J203">
            <v>3460</v>
          </cell>
        </row>
        <row r="204">
          <cell r="H204">
            <v>9</v>
          </cell>
          <cell r="I204">
            <v>529</v>
          </cell>
          <cell r="J204">
            <v>536</v>
          </cell>
        </row>
        <row r="205">
          <cell r="H205">
            <v>10</v>
          </cell>
          <cell r="I205">
            <v>7748</v>
          </cell>
          <cell r="J205">
            <v>7908</v>
          </cell>
        </row>
        <row r="206">
          <cell r="H206">
            <v>11</v>
          </cell>
          <cell r="I206">
            <v>38132</v>
          </cell>
          <cell r="J206">
            <v>39735</v>
          </cell>
        </row>
        <row r="207">
          <cell r="H207">
            <v>12</v>
          </cell>
          <cell r="I207">
            <v>106979</v>
          </cell>
          <cell r="J207">
            <v>110044</v>
          </cell>
        </row>
        <row r="208">
          <cell r="H208">
            <v>13</v>
          </cell>
          <cell r="I208">
            <v>5743</v>
          </cell>
          <cell r="J208">
            <v>5858</v>
          </cell>
        </row>
        <row r="209">
          <cell r="H209">
            <v>14</v>
          </cell>
          <cell r="I209">
            <v>731</v>
          </cell>
          <cell r="J209">
            <v>730</v>
          </cell>
          <cell r="K209">
            <v>2015</v>
          </cell>
        </row>
        <row r="210">
          <cell r="H210">
            <v>15</v>
          </cell>
          <cell r="I210">
            <v>34592</v>
          </cell>
          <cell r="J210">
            <v>35119</v>
          </cell>
        </row>
        <row r="211">
          <cell r="H211">
            <v>16</v>
          </cell>
          <cell r="I211">
            <v>2297</v>
          </cell>
          <cell r="J211">
            <v>2540</v>
          </cell>
        </row>
        <row r="212">
          <cell r="H212">
            <v>17</v>
          </cell>
          <cell r="I212">
            <v>4815</v>
          </cell>
          <cell r="J212">
            <v>4811</v>
          </cell>
        </row>
        <row r="213">
          <cell r="H213">
            <v>18</v>
          </cell>
          <cell r="I213">
            <v>2125</v>
          </cell>
          <cell r="J213">
            <v>2474</v>
          </cell>
        </row>
        <row r="214">
          <cell r="H214">
            <v>19</v>
          </cell>
          <cell r="I214">
            <v>1270</v>
          </cell>
          <cell r="J214">
            <v>1412</v>
          </cell>
        </row>
        <row r="215">
          <cell r="H215">
            <v>20</v>
          </cell>
          <cell r="I215">
            <v>9288</v>
          </cell>
          <cell r="J215">
            <v>9288</v>
          </cell>
        </row>
        <row r="216">
          <cell r="H216">
            <v>21</v>
          </cell>
          <cell r="I216">
            <v>469</v>
          </cell>
          <cell r="J216">
            <v>899</v>
          </cell>
        </row>
        <row r="217">
          <cell r="H217">
            <v>22</v>
          </cell>
          <cell r="I217">
            <v>16700</v>
          </cell>
          <cell r="J217">
            <v>16603</v>
          </cell>
        </row>
        <row r="218">
          <cell r="H218">
            <v>23</v>
          </cell>
          <cell r="I218">
            <v>211</v>
          </cell>
          <cell r="J218">
            <v>211</v>
          </cell>
        </row>
        <row r="219">
          <cell r="H219">
            <v>24</v>
          </cell>
          <cell r="I219">
            <v>16071</v>
          </cell>
          <cell r="J219">
            <v>16229</v>
          </cell>
        </row>
        <row r="220">
          <cell r="H220">
            <v>25</v>
          </cell>
          <cell r="I220">
            <v>4000</v>
          </cell>
          <cell r="J220">
            <v>4618</v>
          </cell>
        </row>
        <row r="221">
          <cell r="H221">
            <v>26</v>
          </cell>
          <cell r="I221">
            <v>1093</v>
          </cell>
          <cell r="J221">
            <v>1110</v>
          </cell>
        </row>
        <row r="222">
          <cell r="H222">
            <v>27</v>
          </cell>
          <cell r="I222">
            <v>2516</v>
          </cell>
          <cell r="J222">
            <v>2545</v>
          </cell>
        </row>
        <row r="223">
          <cell r="H223">
            <v>28</v>
          </cell>
          <cell r="I223">
            <v>5342</v>
          </cell>
          <cell r="J223">
            <v>6789</v>
          </cell>
        </row>
        <row r="224">
          <cell r="H224">
            <v>29</v>
          </cell>
          <cell r="I224">
            <v>3524</v>
          </cell>
          <cell r="J224">
            <v>3663</v>
          </cell>
        </row>
        <row r="225">
          <cell r="H225">
            <v>30</v>
          </cell>
          <cell r="I225">
            <v>1029</v>
          </cell>
          <cell r="J225">
            <v>1044</v>
          </cell>
        </row>
        <row r="226">
          <cell r="H226">
            <v>31</v>
          </cell>
          <cell r="I226">
            <v>1687</v>
          </cell>
          <cell r="J226">
            <v>1723</v>
          </cell>
        </row>
        <row r="227">
          <cell r="H227">
            <v>32</v>
          </cell>
          <cell r="I227">
            <v>67</v>
          </cell>
          <cell r="J227">
            <v>74</v>
          </cell>
        </row>
        <row r="228">
          <cell r="H228">
            <v>33</v>
          </cell>
          <cell r="I228">
            <v>4644</v>
          </cell>
          <cell r="J228">
            <v>4968</v>
          </cell>
        </row>
        <row r="229">
          <cell r="H229">
            <v>34</v>
          </cell>
          <cell r="I229">
            <v>5955</v>
          </cell>
          <cell r="J229">
            <v>6066</v>
          </cell>
        </row>
        <row r="230">
          <cell r="H230">
            <v>35</v>
          </cell>
          <cell r="I230">
            <v>341</v>
          </cell>
          <cell r="J230">
            <v>348</v>
          </cell>
        </row>
        <row r="231">
          <cell r="H231">
            <v>36</v>
          </cell>
          <cell r="I231">
            <v>164</v>
          </cell>
          <cell r="J231">
            <v>163</v>
          </cell>
        </row>
        <row r="232">
          <cell r="H232">
            <v>37</v>
          </cell>
          <cell r="I232">
            <v>20284</v>
          </cell>
          <cell r="J232">
            <v>20591</v>
          </cell>
        </row>
        <row r="233">
          <cell r="H233">
            <v>38</v>
          </cell>
          <cell r="I233">
            <v>24</v>
          </cell>
          <cell r="J233">
            <v>24</v>
          </cell>
        </row>
        <row r="234">
          <cell r="H234">
            <v>39</v>
          </cell>
          <cell r="I234">
            <v>1590</v>
          </cell>
          <cell r="J234">
            <v>1707</v>
          </cell>
        </row>
        <row r="235">
          <cell r="H235">
            <v>40</v>
          </cell>
          <cell r="I235">
            <v>2437</v>
          </cell>
          <cell r="J235">
            <v>2524</v>
          </cell>
        </row>
        <row r="236">
          <cell r="H236">
            <v>41</v>
          </cell>
          <cell r="I236">
            <v>4357</v>
          </cell>
          <cell r="J236">
            <v>4513</v>
          </cell>
        </row>
        <row r="237">
          <cell r="H237">
            <v>42</v>
          </cell>
          <cell r="I237">
            <v>12023</v>
          </cell>
          <cell r="J237">
            <v>12200</v>
          </cell>
        </row>
        <row r="238">
          <cell r="H238">
            <v>43</v>
          </cell>
          <cell r="I238">
            <v>4393</v>
          </cell>
          <cell r="J238">
            <v>4663</v>
          </cell>
        </row>
        <row r="239">
          <cell r="H239">
            <v>44</v>
          </cell>
          <cell r="I239">
            <v>896</v>
          </cell>
          <cell r="J239">
            <v>901</v>
          </cell>
        </row>
        <row r="240">
          <cell r="H240">
            <v>45</v>
          </cell>
          <cell r="I240">
            <v>21</v>
          </cell>
          <cell r="J240">
            <v>22</v>
          </cell>
        </row>
        <row r="241">
          <cell r="H241">
            <v>46</v>
          </cell>
          <cell r="I241">
            <v>52934</v>
          </cell>
          <cell r="J241">
            <v>52890</v>
          </cell>
        </row>
        <row r="242">
          <cell r="H242">
            <v>47</v>
          </cell>
          <cell r="I242">
            <v>258</v>
          </cell>
          <cell r="J242">
            <v>263</v>
          </cell>
        </row>
        <row r="243">
          <cell r="H243">
            <v>48</v>
          </cell>
          <cell r="I243">
            <v>42702</v>
          </cell>
          <cell r="J243">
            <v>43160</v>
          </cell>
        </row>
        <row r="244">
          <cell r="H244">
            <v>49</v>
          </cell>
          <cell r="I244">
            <v>1646</v>
          </cell>
          <cell r="J244">
            <v>1668</v>
          </cell>
        </row>
        <row r="245">
          <cell r="H245">
            <v>50</v>
          </cell>
          <cell r="I245">
            <v>5622</v>
          </cell>
          <cell r="J245">
            <v>6480</v>
          </cell>
        </row>
        <row r="246">
          <cell r="H246">
            <v>51</v>
          </cell>
          <cell r="I246">
            <v>2452</v>
          </cell>
          <cell r="J246">
            <v>2457</v>
          </cell>
        </row>
        <row r="247">
          <cell r="H247">
            <v>52</v>
          </cell>
          <cell r="I247">
            <v>4672</v>
          </cell>
          <cell r="J247">
            <v>5503</v>
          </cell>
        </row>
        <row r="248">
          <cell r="H248">
            <v>53</v>
          </cell>
          <cell r="I248">
            <v>451</v>
          </cell>
          <cell r="J248">
            <v>457</v>
          </cell>
        </row>
        <row r="249">
          <cell r="H249">
            <v>54</v>
          </cell>
          <cell r="I249">
            <v>191</v>
          </cell>
          <cell r="J249">
            <v>195</v>
          </cell>
        </row>
        <row r="250">
          <cell r="H250">
            <v>55</v>
          </cell>
          <cell r="I250">
            <v>2303</v>
          </cell>
          <cell r="J250">
            <v>2356</v>
          </cell>
        </row>
        <row r="251">
          <cell r="H251">
            <v>56</v>
          </cell>
          <cell r="I251">
            <v>3515</v>
          </cell>
          <cell r="J251">
            <v>3520</v>
          </cell>
        </row>
        <row r="252">
          <cell r="H252">
            <v>57</v>
          </cell>
          <cell r="I252">
            <v>12768</v>
          </cell>
          <cell r="J252">
            <v>13375</v>
          </cell>
        </row>
        <row r="253">
          <cell r="H253">
            <v>58</v>
          </cell>
          <cell r="I253">
            <v>21552</v>
          </cell>
          <cell r="J253">
            <v>22195</v>
          </cell>
        </row>
        <row r="254">
          <cell r="H254">
            <v>59</v>
          </cell>
          <cell r="I254">
            <v>376</v>
          </cell>
          <cell r="J254">
            <v>438</v>
          </cell>
        </row>
        <row r="255">
          <cell r="H255">
            <v>60</v>
          </cell>
          <cell r="I255">
            <v>314</v>
          </cell>
          <cell r="J255">
            <v>647</v>
          </cell>
        </row>
        <row r="256">
          <cell r="H256">
            <v>61</v>
          </cell>
          <cell r="I256">
            <v>324</v>
          </cell>
          <cell r="J256">
            <v>332</v>
          </cell>
        </row>
        <row r="257">
          <cell r="H257">
            <v>62</v>
          </cell>
          <cell r="I257">
            <v>274</v>
          </cell>
          <cell r="J257">
            <v>468</v>
          </cell>
        </row>
        <row r="258">
          <cell r="H258">
            <v>63</v>
          </cell>
          <cell r="I258">
            <v>24699</v>
          </cell>
          <cell r="J258">
            <v>25209</v>
          </cell>
        </row>
        <row r="259">
          <cell r="H259">
            <v>64</v>
          </cell>
          <cell r="I259">
            <v>15218</v>
          </cell>
          <cell r="J259">
            <v>15786</v>
          </cell>
        </row>
        <row r="260">
          <cell r="H260">
            <v>65</v>
          </cell>
          <cell r="I260">
            <v>1778</v>
          </cell>
          <cell r="J260">
            <v>1825</v>
          </cell>
        </row>
        <row r="261">
          <cell r="H261">
            <v>66</v>
          </cell>
          <cell r="I261">
            <v>64480</v>
          </cell>
          <cell r="J261">
            <v>64872</v>
          </cell>
        </row>
        <row r="262">
          <cell r="H262">
            <v>67</v>
          </cell>
          <cell r="I262">
            <v>2935</v>
          </cell>
          <cell r="J262">
            <v>2981</v>
          </cell>
        </row>
        <row r="263">
          <cell r="H263">
            <v>68</v>
          </cell>
          <cell r="I263">
            <v>49</v>
          </cell>
          <cell r="J263">
            <v>60</v>
          </cell>
        </row>
        <row r="264">
          <cell r="H264">
            <v>69</v>
          </cell>
          <cell r="I264">
            <v>510</v>
          </cell>
          <cell r="J264">
            <v>513</v>
          </cell>
        </row>
      </sheetData>
      <sheetData sheetId="28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CNPJ 82508433/000117</v>
          </cell>
        </row>
        <row r="21">
          <cell r="E21" t="str">
            <v>ÓRGÃO CENTRAL: UFSC UNIVFEDERAL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 Monet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45200</v>
          </cell>
          <cell r="G23" t="str">
            <v>UNIVERSIDADE FEDERAL DE SANTA CATARINA</v>
          </cell>
          <cell r="H23">
            <v>1</v>
          </cell>
          <cell r="I23">
            <v>1053</v>
          </cell>
          <cell r="J23">
            <v>1093</v>
          </cell>
          <cell r="K23">
            <v>40</v>
          </cell>
          <cell r="L23">
            <v>554.51</v>
          </cell>
          <cell r="M23">
            <v>0</v>
          </cell>
          <cell r="N23">
            <v>-52.409999999999968</v>
          </cell>
          <cell r="O23">
            <v>0</v>
          </cell>
          <cell r="P23">
            <v>0</v>
          </cell>
          <cell r="Q23">
            <v>502.1</v>
          </cell>
          <cell r="R23">
            <v>0</v>
          </cell>
          <cell r="S23" t="str">
            <v>ok</v>
          </cell>
          <cell r="T23" t="str">
            <v>MÉDIO</v>
          </cell>
          <cell r="U23" t="str">
            <v>CONSTRUIR ABRIGO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45200</v>
          </cell>
          <cell r="G24" t="str">
            <v>UNIVERSIDADE FEDERAL DE SANTA CATARINA</v>
          </cell>
          <cell r="H24">
            <v>2</v>
          </cell>
          <cell r="I24">
            <v>2484</v>
          </cell>
          <cell r="J24">
            <v>2516</v>
          </cell>
          <cell r="K24">
            <v>32</v>
          </cell>
          <cell r="L24">
            <v>369.34</v>
          </cell>
          <cell r="M24">
            <v>0</v>
          </cell>
          <cell r="N24">
            <v>-34.899999999999977</v>
          </cell>
          <cell r="O24">
            <v>0</v>
          </cell>
          <cell r="P24">
            <v>0</v>
          </cell>
          <cell r="Q24">
            <v>334.44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45200</v>
          </cell>
          <cell r="G25" t="str">
            <v>BIOTERIO CENTRAL ALMOXARIFADO</v>
          </cell>
          <cell r="H25">
            <v>1</v>
          </cell>
          <cell r="I25">
            <v>5317</v>
          </cell>
          <cell r="J25">
            <v>5622</v>
          </cell>
          <cell r="K25">
            <v>305</v>
          </cell>
          <cell r="L25">
            <v>4638.16</v>
          </cell>
          <cell r="M25">
            <v>0</v>
          </cell>
          <cell r="N25">
            <v>-438.30000000000018</v>
          </cell>
          <cell r="O25">
            <v>0</v>
          </cell>
          <cell r="P25">
            <v>0</v>
          </cell>
          <cell r="Q25">
            <v>4199.8599999999997</v>
          </cell>
          <cell r="R25">
            <v>0</v>
          </cell>
          <cell r="S25" t="str">
            <v>ok</v>
          </cell>
          <cell r="T25" t="str">
            <v>MÉDIO</v>
          </cell>
          <cell r="U25" t="str">
            <v>CONSTRUIR ABRIGO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45200</v>
          </cell>
          <cell r="G26" t="str">
            <v>CENTRO DE CIENCIAS FISICAS E MATEMATICA</v>
          </cell>
          <cell r="H26">
            <v>1</v>
          </cell>
          <cell r="I26">
            <v>889</v>
          </cell>
          <cell r="J26">
            <v>896</v>
          </cell>
          <cell r="K26">
            <v>7</v>
          </cell>
          <cell r="L26">
            <v>75.739999999999995</v>
          </cell>
          <cell r="M26">
            <v>0</v>
          </cell>
          <cell r="N26">
            <v>-7.1599999999999966</v>
          </cell>
          <cell r="O26">
            <v>0</v>
          </cell>
          <cell r="P26">
            <v>0</v>
          </cell>
          <cell r="Q26">
            <v>68.58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OK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45200</v>
          </cell>
          <cell r="G27" t="str">
            <v>CENTRO DE CIENCIAS FISICAS E MATEMATICA</v>
          </cell>
          <cell r="H27">
            <v>1</v>
          </cell>
          <cell r="I27">
            <v>4470</v>
          </cell>
          <cell r="J27">
            <v>4393</v>
          </cell>
          <cell r="K27">
            <v>77</v>
          </cell>
          <cell r="L27">
            <v>1124.68</v>
          </cell>
          <cell r="M27">
            <v>0</v>
          </cell>
          <cell r="N27">
            <v>-106.28000000000009</v>
          </cell>
          <cell r="O27">
            <v>0</v>
          </cell>
          <cell r="P27">
            <v>0</v>
          </cell>
          <cell r="Q27">
            <v>1018.4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DE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45200</v>
          </cell>
          <cell r="G28" t="str">
            <v>ENGENHARIA CIVIL BL T</v>
          </cell>
          <cell r="H28">
            <v>1</v>
          </cell>
          <cell r="I28">
            <v>185</v>
          </cell>
          <cell r="J28">
            <v>191</v>
          </cell>
          <cell r="K28">
            <v>6</v>
          </cell>
          <cell r="L28">
            <v>70.25</v>
          </cell>
          <cell r="M28">
            <v>70.25</v>
          </cell>
          <cell r="N28">
            <v>-13.280000000000001</v>
          </cell>
          <cell r="O28">
            <v>0</v>
          </cell>
          <cell r="P28">
            <v>0</v>
          </cell>
          <cell r="Q28">
            <v>127.22</v>
          </cell>
          <cell r="R28">
            <v>0</v>
          </cell>
          <cell r="S28" t="str">
            <v>ok</v>
          </cell>
          <cell r="T28" t="str">
            <v>MÉDIO</v>
          </cell>
          <cell r="U28" t="str">
            <v>CONSTRUIR ABRIGO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45200</v>
          </cell>
          <cell r="G29" t="str">
            <v>ENGENHARIA CIVIL BL V</v>
          </cell>
          <cell r="H29">
            <v>1</v>
          </cell>
          <cell r="I29">
            <v>5865</v>
          </cell>
          <cell r="J29">
            <v>5955</v>
          </cell>
          <cell r="K29">
            <v>90</v>
          </cell>
          <cell r="L29">
            <v>1325.01</v>
          </cell>
          <cell r="M29">
            <v>0</v>
          </cell>
          <cell r="N29">
            <v>-125.21000000000004</v>
          </cell>
          <cell r="O29">
            <v>0</v>
          </cell>
          <cell r="P29">
            <v>0</v>
          </cell>
          <cell r="Q29">
            <v>1199.8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45200</v>
          </cell>
          <cell r="G30" t="str">
            <v>UNIVERSIDADE FEDERAL DE SANTA CATARINA</v>
          </cell>
          <cell r="H30">
            <v>1</v>
          </cell>
          <cell r="I30">
            <v>52655</v>
          </cell>
          <cell r="J30">
            <v>52934</v>
          </cell>
          <cell r="K30">
            <v>279</v>
          </cell>
          <cell r="L30">
            <v>4237.5</v>
          </cell>
          <cell r="M30">
            <v>0</v>
          </cell>
          <cell r="N30">
            <v>-400.44999999999982</v>
          </cell>
          <cell r="O30">
            <v>0</v>
          </cell>
          <cell r="P30">
            <v>0</v>
          </cell>
          <cell r="Q30">
            <v>3837.05</v>
          </cell>
          <cell r="R30">
            <v>0</v>
          </cell>
          <cell r="S30" t="str">
            <v>ok</v>
          </cell>
          <cell r="T30" t="str">
            <v>MÉDIO</v>
          </cell>
          <cell r="U30" t="str">
            <v>CONSTRUIR ABRIGO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45200</v>
          </cell>
          <cell r="G31" t="str">
            <v>UNIVERSIDADE FEDERAL DE SANTA CATARINA</v>
          </cell>
          <cell r="H31">
            <v>1</v>
          </cell>
          <cell r="I31">
            <v>20</v>
          </cell>
          <cell r="J31">
            <v>21</v>
          </cell>
          <cell r="K31">
            <v>1</v>
          </cell>
          <cell r="L31">
            <v>42.8</v>
          </cell>
          <cell r="M31">
            <v>42.8</v>
          </cell>
          <cell r="N31">
            <v>-8.0999999999999943</v>
          </cell>
          <cell r="O31">
            <v>0</v>
          </cell>
          <cell r="P31">
            <v>0</v>
          </cell>
          <cell r="Q31">
            <v>77.5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OK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45200</v>
          </cell>
          <cell r="G32" t="str">
            <v>NUCLEO DE INSTRUÇÃO MODELO</v>
          </cell>
          <cell r="H32">
            <v>1</v>
          </cell>
          <cell r="I32">
            <v>2408</v>
          </cell>
          <cell r="J32">
            <v>2452</v>
          </cell>
          <cell r="K32">
            <v>44</v>
          </cell>
          <cell r="L32">
            <v>616.15</v>
          </cell>
          <cell r="M32">
            <v>0</v>
          </cell>
          <cell r="N32">
            <v>-58.220000000000027</v>
          </cell>
          <cell r="O32">
            <v>0</v>
          </cell>
          <cell r="P32">
            <v>0</v>
          </cell>
          <cell r="Q32">
            <v>557.92999999999995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CONSTRUIR ABRIGO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45200</v>
          </cell>
          <cell r="G33" t="str">
            <v>DEPTO MICROBIOLOGIA UFSC</v>
          </cell>
          <cell r="H33">
            <v>1</v>
          </cell>
          <cell r="I33">
            <v>42184</v>
          </cell>
          <cell r="J33">
            <v>42702</v>
          </cell>
          <cell r="K33">
            <v>518</v>
          </cell>
          <cell r="L33">
            <v>7920.49</v>
          </cell>
          <cell r="M33">
            <v>0</v>
          </cell>
          <cell r="N33">
            <v>-748.46999999999935</v>
          </cell>
          <cell r="O33">
            <v>0</v>
          </cell>
          <cell r="P33">
            <v>0</v>
          </cell>
          <cell r="Q33">
            <v>7172.02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ALTO CONSUMO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45200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211</v>
          </cell>
          <cell r="K34">
            <v>1</v>
          </cell>
          <cell r="L34">
            <v>42.8</v>
          </cell>
          <cell r="M34">
            <v>42.8</v>
          </cell>
          <cell r="N34">
            <v>-8.0999999999999943</v>
          </cell>
          <cell r="O34">
            <v>0</v>
          </cell>
          <cell r="P34">
            <v>0</v>
          </cell>
          <cell r="Q34">
            <v>77.5</v>
          </cell>
          <cell r="R34">
            <v>0</v>
          </cell>
          <cell r="S34" t="str">
            <v>ok</v>
          </cell>
          <cell r="T34" t="str">
            <v>LIDO/REVISÃO</v>
          </cell>
          <cell r="U34" t="str">
            <v>ALTO CONSUMO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45200</v>
          </cell>
          <cell r="G35" t="str">
            <v>UNIVERSIDADE FEDERAL DE SANTA CATARINA</v>
          </cell>
          <cell r="H35">
            <v>2</v>
          </cell>
          <cell r="I35">
            <v>2970</v>
          </cell>
          <cell r="J35">
            <v>4000</v>
          </cell>
          <cell r="K35">
            <v>1030</v>
          </cell>
          <cell r="L35">
            <v>17599.22</v>
          </cell>
          <cell r="M35">
            <v>17599.22</v>
          </cell>
          <cell r="N35">
            <v>-3326.2500000000036</v>
          </cell>
          <cell r="O35">
            <v>0</v>
          </cell>
          <cell r="P35">
            <v>0</v>
          </cell>
          <cell r="Q35">
            <v>31872.19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ALTO CONSUMO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45200</v>
          </cell>
          <cell r="G36" t="str">
            <v>D A E</v>
          </cell>
          <cell r="H36">
            <v>1</v>
          </cell>
          <cell r="I36">
            <v>4793</v>
          </cell>
          <cell r="J36">
            <v>4815</v>
          </cell>
          <cell r="K36">
            <v>22</v>
          </cell>
          <cell r="L36">
            <v>277.13</v>
          </cell>
          <cell r="M36">
            <v>277.13</v>
          </cell>
          <cell r="N36">
            <v>-52.370000000000005</v>
          </cell>
          <cell r="O36">
            <v>0</v>
          </cell>
          <cell r="P36">
            <v>0</v>
          </cell>
          <cell r="Q36">
            <v>501.89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VIDRO HIDRÔMETRO SUADO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45200</v>
          </cell>
          <cell r="G37" t="str">
            <v>CENTRO ACAD SOCIO ECONOMICO UFSC</v>
          </cell>
          <cell r="H37">
            <v>3</v>
          </cell>
          <cell r="I37">
            <v>11829</v>
          </cell>
          <cell r="J37">
            <v>12023</v>
          </cell>
          <cell r="K37">
            <v>194</v>
          </cell>
          <cell r="L37">
            <v>2862.24</v>
          </cell>
          <cell r="M37">
            <v>2862.24</v>
          </cell>
          <cell r="N37">
            <v>-540.95999999999913</v>
          </cell>
          <cell r="O37">
            <v>0</v>
          </cell>
          <cell r="P37">
            <v>0</v>
          </cell>
          <cell r="Q37">
            <v>5183.5200000000004</v>
          </cell>
          <cell r="R37">
            <v>0</v>
          </cell>
          <cell r="S37" t="str">
            <v>ok</v>
          </cell>
          <cell r="T37" t="str">
            <v>MÉDIO</v>
          </cell>
          <cell r="U37" t="str">
            <v>VIDRO HIDRÔMETRO SUADO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45200</v>
          </cell>
          <cell r="G38" t="str">
            <v>CENTRO SOCIO ECONOMICO-UFSC</v>
          </cell>
          <cell r="H38">
            <v>1</v>
          </cell>
          <cell r="I38">
            <v>2044</v>
          </cell>
          <cell r="J38">
            <v>2297</v>
          </cell>
          <cell r="K38">
            <v>253</v>
          </cell>
          <cell r="L38">
            <v>3836.84</v>
          </cell>
          <cell r="M38">
            <v>3836.84</v>
          </cell>
          <cell r="N38">
            <v>-725.17000000000007</v>
          </cell>
          <cell r="O38">
            <v>0</v>
          </cell>
          <cell r="P38">
            <v>0</v>
          </cell>
          <cell r="Q38">
            <v>6948.51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VIDRO HIDRÔMETRO SUADO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45200</v>
          </cell>
          <cell r="G39" t="str">
            <v>IGREJA UFSC</v>
          </cell>
          <cell r="H39">
            <v>2</v>
          </cell>
          <cell r="I39">
            <v>6775</v>
          </cell>
          <cell r="J39">
            <v>6848</v>
          </cell>
          <cell r="K39">
            <v>73</v>
          </cell>
          <cell r="L39">
            <v>1001.15</v>
          </cell>
          <cell r="M39">
            <v>1001.15</v>
          </cell>
          <cell r="N39">
            <v>-189.21000000000004</v>
          </cell>
          <cell r="O39">
            <v>0</v>
          </cell>
          <cell r="P39">
            <v>0</v>
          </cell>
          <cell r="Q39">
            <v>1813.09</v>
          </cell>
          <cell r="R39">
            <v>0</v>
          </cell>
          <cell r="S39" t="str">
            <v>ok</v>
          </cell>
          <cell r="T39" t="str">
            <v>LIDO</v>
          </cell>
          <cell r="U39" t="str">
            <v>OK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45200</v>
          </cell>
          <cell r="G40" t="str">
            <v>UNIVERSIDADE FEDERAL DE SANTA CATARINA</v>
          </cell>
          <cell r="H40">
            <v>2</v>
          </cell>
          <cell r="I40">
            <v>15910</v>
          </cell>
          <cell r="J40">
            <v>16071</v>
          </cell>
          <cell r="K40">
            <v>161</v>
          </cell>
          <cell r="L40">
            <v>2478.63</v>
          </cell>
          <cell r="M40">
            <v>2478.63</v>
          </cell>
          <cell r="N40">
            <v>-468.46000000000004</v>
          </cell>
          <cell r="O40">
            <v>0</v>
          </cell>
          <cell r="P40">
            <v>0</v>
          </cell>
          <cell r="Q40">
            <v>4488.8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VIDRO HIDRÔMETRO SUADO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45200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-21.170000000000016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VIDRO HIDRÔMETRO SUADO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45200</v>
          </cell>
          <cell r="G42" t="str">
            <v>CENTRO DE C FISICAS E MAT BL A UFSC</v>
          </cell>
          <cell r="H42">
            <v>1</v>
          </cell>
          <cell r="I42">
            <v>19949</v>
          </cell>
          <cell r="J42">
            <v>20284</v>
          </cell>
          <cell r="K42">
            <v>335</v>
          </cell>
          <cell r="L42">
            <v>5100.46</v>
          </cell>
          <cell r="M42">
            <v>5100.46</v>
          </cell>
          <cell r="N42">
            <v>-963.98999999999978</v>
          </cell>
          <cell r="O42">
            <v>0</v>
          </cell>
          <cell r="P42">
            <v>0</v>
          </cell>
          <cell r="Q42">
            <v>9236.93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45200</v>
          </cell>
          <cell r="G43" t="str">
            <v>CTRO DE CIENCIA FIS E MAT BL B UFSC</v>
          </cell>
          <cell r="H43">
            <v>1</v>
          </cell>
          <cell r="I43">
            <v>2812</v>
          </cell>
          <cell r="J43">
            <v>2935</v>
          </cell>
          <cell r="K43">
            <v>123</v>
          </cell>
          <cell r="L43">
            <v>1833.54</v>
          </cell>
          <cell r="M43">
            <v>1833.54</v>
          </cell>
          <cell r="N43">
            <v>-346.53999999999996</v>
          </cell>
          <cell r="O43">
            <v>0</v>
          </cell>
          <cell r="P43">
            <v>0</v>
          </cell>
          <cell r="Q43">
            <v>3320.54</v>
          </cell>
          <cell r="R43">
            <v>0</v>
          </cell>
          <cell r="S43" t="str">
            <v>ok</v>
          </cell>
          <cell r="T43" t="str">
            <v>LIDO/REVISÃO</v>
          </cell>
          <cell r="U43" t="str">
            <v>ALTO CONSUMO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45200</v>
          </cell>
          <cell r="G44" t="str">
            <v>UFSC COLÉGIO DE APLICAÇÃO</v>
          </cell>
          <cell r="H44">
            <v>1</v>
          </cell>
          <cell r="I44">
            <v>64061</v>
          </cell>
          <cell r="J44">
            <v>64480</v>
          </cell>
          <cell r="K44">
            <v>419</v>
          </cell>
          <cell r="L44">
            <v>6394.9</v>
          </cell>
          <cell r="M44">
            <v>6394.9</v>
          </cell>
          <cell r="N44">
            <v>-1208.6299999999992</v>
          </cell>
          <cell r="O44">
            <v>0</v>
          </cell>
          <cell r="P44">
            <v>0</v>
          </cell>
          <cell r="Q44">
            <v>11581.17</v>
          </cell>
          <cell r="R44">
            <v>0</v>
          </cell>
          <cell r="S44" t="str">
            <v>ok</v>
          </cell>
          <cell r="T44" t="str">
            <v>LIDO/REVISÃO</v>
          </cell>
          <cell r="U44" t="str">
            <v>CONSTRUIR ABRIGO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45200</v>
          </cell>
          <cell r="G45" t="str">
            <v>NATIVAS DO HORTO BOTANICO UFSC</v>
          </cell>
          <cell r="H45">
            <v>1</v>
          </cell>
          <cell r="I45">
            <v>1652</v>
          </cell>
          <cell r="J45">
            <v>1687</v>
          </cell>
          <cell r="K45">
            <v>35</v>
          </cell>
          <cell r="L45">
            <v>477.46</v>
          </cell>
          <cell r="M45">
            <v>477.46</v>
          </cell>
          <cell r="N45">
            <v>-90.25</v>
          </cell>
          <cell r="O45">
            <v>-864.67</v>
          </cell>
          <cell r="P45">
            <v>0</v>
          </cell>
          <cell r="Q45">
            <v>0</v>
          </cell>
          <cell r="R45">
            <v>0</v>
          </cell>
          <cell r="S45" t="str">
            <v>ok</v>
          </cell>
          <cell r="T45" t="str">
            <v>LIDO</v>
          </cell>
          <cell r="U45" t="str">
            <v>HIDRÔMETRO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45200</v>
          </cell>
          <cell r="G46" t="str">
            <v>MORADIA ESTUDANTIL UFSC</v>
          </cell>
          <cell r="H46">
            <v>1</v>
          </cell>
          <cell r="I46">
            <v>256</v>
          </cell>
          <cell r="J46">
            <v>258</v>
          </cell>
          <cell r="K46">
            <v>2</v>
          </cell>
          <cell r="L46">
            <v>48.29</v>
          </cell>
          <cell r="M46">
            <v>48.29</v>
          </cell>
          <cell r="N46">
            <v>-9.14</v>
          </cell>
          <cell r="O46">
            <v>0</v>
          </cell>
          <cell r="P46">
            <v>0</v>
          </cell>
          <cell r="Q46">
            <v>87.44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OK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45200</v>
          </cell>
          <cell r="G47" t="str">
            <v>UNIV FED DO ESTADO DE STA CAT</v>
          </cell>
          <cell r="H47">
            <v>30</v>
          </cell>
          <cell r="I47">
            <v>2813</v>
          </cell>
          <cell r="J47">
            <v>3921</v>
          </cell>
          <cell r="K47">
            <v>1108</v>
          </cell>
          <cell r="L47">
            <v>12568.58</v>
          </cell>
          <cell r="M47">
            <v>12568.58</v>
          </cell>
          <cell r="N47">
            <v>-2375.4500000000007</v>
          </cell>
          <cell r="O47">
            <v>0</v>
          </cell>
          <cell r="P47">
            <v>0</v>
          </cell>
          <cell r="Q47">
            <v>22761.71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CONFIRMAÇÃO DE LEITURA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45200</v>
          </cell>
          <cell r="G48" t="str">
            <v>BIBLIOTECA CENTRAL</v>
          </cell>
          <cell r="H48">
            <v>1</v>
          </cell>
          <cell r="I48">
            <v>33018</v>
          </cell>
          <cell r="J48">
            <v>33522</v>
          </cell>
          <cell r="K48">
            <v>504</v>
          </cell>
          <cell r="L48">
            <v>7704.75</v>
          </cell>
          <cell r="M48">
            <v>7704.75</v>
          </cell>
          <cell r="N48">
            <v>-1456.2099999999991</v>
          </cell>
          <cell r="O48">
            <v>0</v>
          </cell>
          <cell r="P48">
            <v>0</v>
          </cell>
          <cell r="Q48">
            <v>13953.29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OK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45200</v>
          </cell>
          <cell r="G49" t="str">
            <v>CENTRO TECNOLOGICO-UFSC</v>
          </cell>
          <cell r="H49">
            <v>2</v>
          </cell>
          <cell r="I49">
            <v>3113</v>
          </cell>
          <cell r="J49">
            <v>3286</v>
          </cell>
          <cell r="K49">
            <v>173</v>
          </cell>
          <cell r="L49">
            <v>2687.43</v>
          </cell>
          <cell r="M49">
            <v>2687.43</v>
          </cell>
          <cell r="N49">
            <v>-507.92999999999938</v>
          </cell>
          <cell r="O49">
            <v>0</v>
          </cell>
          <cell r="P49">
            <v>0</v>
          </cell>
          <cell r="Q49">
            <v>4866.93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CONSTRUIR ABRIGO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45200</v>
          </cell>
          <cell r="G50" t="str">
            <v>CENTRO TECNOLOGICO BLOCO L UFSC</v>
          </cell>
          <cell r="H50">
            <v>1</v>
          </cell>
          <cell r="I50">
            <v>4146</v>
          </cell>
          <cell r="J50">
            <v>4357</v>
          </cell>
          <cell r="K50">
            <v>211</v>
          </cell>
          <cell r="L50">
            <v>3189.62</v>
          </cell>
          <cell r="M50">
            <v>3189.62</v>
          </cell>
          <cell r="N50">
            <v>-602.84000000000015</v>
          </cell>
          <cell r="O50">
            <v>0</v>
          </cell>
          <cell r="P50">
            <v>0</v>
          </cell>
          <cell r="Q50">
            <v>5776.4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CONSTRUIR ABRIGO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45200</v>
          </cell>
          <cell r="G51" t="str">
            <v>CENTRO TECNOLOGICO UFSC</v>
          </cell>
          <cell r="H51">
            <v>1</v>
          </cell>
          <cell r="I51">
            <v>330</v>
          </cell>
          <cell r="J51">
            <v>341</v>
          </cell>
          <cell r="K51">
            <v>11</v>
          </cell>
          <cell r="L51">
            <v>107.62</v>
          </cell>
          <cell r="M51">
            <v>107.62</v>
          </cell>
          <cell r="N51">
            <v>-20.340000000000003</v>
          </cell>
          <cell r="O51">
            <v>0</v>
          </cell>
          <cell r="P51">
            <v>0</v>
          </cell>
          <cell r="Q51">
            <v>194.9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45200</v>
          </cell>
          <cell r="G52" t="str">
            <v>CENTRO TECNOLOGICO (BL-A) UFSC</v>
          </cell>
          <cell r="H52">
            <v>1</v>
          </cell>
          <cell r="I52">
            <v>2357</v>
          </cell>
          <cell r="J52">
            <v>2437</v>
          </cell>
          <cell r="K52">
            <v>80</v>
          </cell>
          <cell r="L52">
            <v>1170.9100000000001</v>
          </cell>
          <cell r="M52">
            <v>1170.9100000000001</v>
          </cell>
          <cell r="N52">
            <v>-221.30000000000018</v>
          </cell>
          <cell r="O52">
            <v>0</v>
          </cell>
          <cell r="P52">
            <v>0</v>
          </cell>
          <cell r="Q52">
            <v>2120.52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45200</v>
          </cell>
          <cell r="G53" t="str">
            <v>PAV DE MECANICA BL MODULADOS</v>
          </cell>
          <cell r="H53">
            <v>1</v>
          </cell>
          <cell r="I53">
            <v>7624</v>
          </cell>
          <cell r="J53">
            <v>7748</v>
          </cell>
          <cell r="K53">
            <v>124</v>
          </cell>
          <cell r="L53">
            <v>1848.95</v>
          </cell>
          <cell r="M53">
            <v>1848.95</v>
          </cell>
          <cell r="N53">
            <v>-349.46000000000004</v>
          </cell>
          <cell r="O53">
            <v>0</v>
          </cell>
          <cell r="P53">
            <v>0</v>
          </cell>
          <cell r="Q53">
            <v>3348.44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CONSTRUIR ABRIGO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45200</v>
          </cell>
          <cell r="G54" t="str">
            <v>REITORIA UFSC</v>
          </cell>
          <cell r="H54">
            <v>2</v>
          </cell>
          <cell r="I54">
            <v>47344</v>
          </cell>
          <cell r="J54">
            <v>47578</v>
          </cell>
          <cell r="K54">
            <v>234</v>
          </cell>
          <cell r="L54">
            <v>3482.16</v>
          </cell>
          <cell r="M54">
            <v>3482.16</v>
          </cell>
          <cell r="N54">
            <v>-658.13000000000011</v>
          </cell>
          <cell r="O54">
            <v>0</v>
          </cell>
          <cell r="P54">
            <v>0</v>
          </cell>
          <cell r="Q54">
            <v>6306.19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OK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45200</v>
          </cell>
          <cell r="G55" t="str">
            <v>CENTRO DE E BASICOS UFSC</v>
          </cell>
          <cell r="H55">
            <v>2</v>
          </cell>
          <cell r="I55">
            <v>280</v>
          </cell>
          <cell r="J55">
            <v>469</v>
          </cell>
          <cell r="K55">
            <v>189</v>
          </cell>
          <cell r="L55">
            <v>2965.83</v>
          </cell>
          <cell r="M55">
            <v>2965.83</v>
          </cell>
          <cell r="N55">
            <v>-560.55000000000018</v>
          </cell>
          <cell r="O55">
            <v>0</v>
          </cell>
          <cell r="P55">
            <v>0</v>
          </cell>
          <cell r="Q55">
            <v>5371.11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45200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-7.0600000000000023</v>
          </cell>
          <cell r="O56">
            <v>0</v>
          </cell>
          <cell r="P56">
            <v>0</v>
          </cell>
          <cell r="Q56">
            <v>67.56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HIDRÔMETRO PARADO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45200</v>
          </cell>
          <cell r="G57" t="str">
            <v>CASA VEG DPTO MICRO UFSC</v>
          </cell>
          <cell r="H57">
            <v>1</v>
          </cell>
          <cell r="I57">
            <v>59</v>
          </cell>
          <cell r="J57">
            <v>67</v>
          </cell>
          <cell r="K57">
            <v>8</v>
          </cell>
          <cell r="L57">
            <v>81.23</v>
          </cell>
          <cell r="M57">
            <v>81.23</v>
          </cell>
          <cell r="N57">
            <v>-15.349999999999994</v>
          </cell>
          <cell r="O57">
            <v>0</v>
          </cell>
          <cell r="P57">
            <v>0</v>
          </cell>
          <cell r="Q57">
            <v>147.11000000000001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ALTO CONSUMO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45200</v>
          </cell>
          <cell r="G58" t="str">
            <v>LAB DE ENSINO E PESQUISA UFSC</v>
          </cell>
          <cell r="H58">
            <v>1</v>
          </cell>
          <cell r="I58">
            <v>329</v>
          </cell>
          <cell r="J58">
            <v>376</v>
          </cell>
          <cell r="K58">
            <v>47</v>
          </cell>
          <cell r="L58">
            <v>662.38</v>
          </cell>
          <cell r="M58">
            <v>662.38</v>
          </cell>
          <cell r="N58">
            <v>-125.19000000000005</v>
          </cell>
          <cell r="O58">
            <v>0</v>
          </cell>
          <cell r="P58">
            <v>0</v>
          </cell>
          <cell r="Q58">
            <v>1199.57</v>
          </cell>
          <cell r="R58">
            <v>0</v>
          </cell>
          <cell r="S58" t="str">
            <v>ok</v>
          </cell>
          <cell r="T58" t="str">
            <v>MÉDIO</v>
          </cell>
          <cell r="U58" t="str">
            <v>CONSTRUIR ABRIGO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45200</v>
          </cell>
          <cell r="G59" t="str">
            <v>MUSEU DE ANTROPOLOGIA UFSC</v>
          </cell>
          <cell r="H59">
            <v>1</v>
          </cell>
          <cell r="I59">
            <v>1769</v>
          </cell>
          <cell r="J59">
            <v>2125</v>
          </cell>
          <cell r="K59">
            <v>356</v>
          </cell>
          <cell r="L59">
            <v>5424.07</v>
          </cell>
          <cell r="M59">
            <v>5424.07</v>
          </cell>
          <cell r="N59">
            <v>-1025.1399999999994</v>
          </cell>
          <cell r="O59">
            <v>0</v>
          </cell>
          <cell r="P59">
            <v>0</v>
          </cell>
          <cell r="Q59">
            <v>9823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45200</v>
          </cell>
          <cell r="G60" t="str">
            <v>HORTO BOTANICO UFSC</v>
          </cell>
          <cell r="H60">
            <v>1</v>
          </cell>
          <cell r="I60">
            <v>1155</v>
          </cell>
          <cell r="J60">
            <v>1270</v>
          </cell>
          <cell r="K60">
            <v>115</v>
          </cell>
          <cell r="L60">
            <v>1710.26</v>
          </cell>
          <cell r="M60">
            <v>1710.26</v>
          </cell>
          <cell r="N60">
            <v>-323.23999999999978</v>
          </cell>
          <cell r="O60">
            <v>0</v>
          </cell>
          <cell r="P60">
            <v>0</v>
          </cell>
          <cell r="Q60">
            <v>3097.28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45200</v>
          </cell>
          <cell r="G61" t="str">
            <v>CRECHE UFSC</v>
          </cell>
          <cell r="H61">
            <v>1</v>
          </cell>
          <cell r="I61">
            <v>16481</v>
          </cell>
          <cell r="J61">
            <v>16700</v>
          </cell>
          <cell r="K61">
            <v>219</v>
          </cell>
          <cell r="L61">
            <v>3312.9</v>
          </cell>
          <cell r="M61">
            <v>3312.9</v>
          </cell>
          <cell r="N61">
            <v>-626.14000000000033</v>
          </cell>
          <cell r="O61">
            <v>0</v>
          </cell>
          <cell r="P61">
            <v>0</v>
          </cell>
          <cell r="Q61">
            <v>5999.66</v>
          </cell>
          <cell r="R61">
            <v>0</v>
          </cell>
          <cell r="S61" t="str">
            <v>ok</v>
          </cell>
          <cell r="T61" t="str">
            <v>MÉDIO</v>
          </cell>
          <cell r="U61" t="str">
            <v>CONSTRUIR ABRIGO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45200</v>
          </cell>
          <cell r="G62" t="str">
            <v>CENTRO DE CIENCIAS HUMANAS UFSC</v>
          </cell>
          <cell r="H62">
            <v>1</v>
          </cell>
          <cell r="I62">
            <v>34072</v>
          </cell>
          <cell r="J62">
            <v>34592</v>
          </cell>
          <cell r="K62">
            <v>520</v>
          </cell>
          <cell r="L62">
            <v>7951.31</v>
          </cell>
          <cell r="M62">
            <v>7951.31</v>
          </cell>
          <cell r="N62">
            <v>-1502.8100000000013</v>
          </cell>
          <cell r="O62">
            <v>0</v>
          </cell>
          <cell r="P62">
            <v>0</v>
          </cell>
          <cell r="Q62">
            <v>14399.81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CONFIRMAÇÃO DE LEITURA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45200</v>
          </cell>
          <cell r="G63" t="str">
            <v>CENTRO DE EDUCACAO UFSC</v>
          </cell>
          <cell r="H63">
            <v>1</v>
          </cell>
          <cell r="I63">
            <v>2154</v>
          </cell>
          <cell r="J63">
            <v>2303</v>
          </cell>
          <cell r="K63">
            <v>149</v>
          </cell>
          <cell r="L63">
            <v>2234.1999999999998</v>
          </cell>
          <cell r="M63">
            <v>2234.1999999999998</v>
          </cell>
          <cell r="N63">
            <v>-422.24999999999955</v>
          </cell>
          <cell r="O63">
            <v>0</v>
          </cell>
          <cell r="P63">
            <v>0</v>
          </cell>
          <cell r="Q63">
            <v>4046.15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CONSTRUIR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45200</v>
          </cell>
          <cell r="G64" t="str">
            <v>CENTRO DE EDUCACAO UFSC</v>
          </cell>
          <cell r="H64">
            <v>1</v>
          </cell>
          <cell r="I64">
            <v>5637</v>
          </cell>
          <cell r="J64">
            <v>5743</v>
          </cell>
          <cell r="K64">
            <v>106</v>
          </cell>
          <cell r="L64">
            <v>1571.57</v>
          </cell>
          <cell r="M64">
            <v>1571.57</v>
          </cell>
          <cell r="N64">
            <v>-297.02</v>
          </cell>
          <cell r="O64">
            <v>0</v>
          </cell>
          <cell r="P64">
            <v>0</v>
          </cell>
          <cell r="Q64">
            <v>2846.12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CONSTRUIR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45200</v>
          </cell>
          <cell r="G65" t="str">
            <v>CENTRO DE CONVIVENCIA UFSC</v>
          </cell>
          <cell r="H65">
            <v>5</v>
          </cell>
          <cell r="I65">
            <v>730</v>
          </cell>
          <cell r="J65">
            <v>731</v>
          </cell>
          <cell r="K65">
            <v>1</v>
          </cell>
          <cell r="L65">
            <v>192.04</v>
          </cell>
          <cell r="M65">
            <v>192.04</v>
          </cell>
          <cell r="N65">
            <v>-36.300000000000011</v>
          </cell>
          <cell r="O65">
            <v>0</v>
          </cell>
          <cell r="P65">
            <v>0</v>
          </cell>
          <cell r="Q65">
            <v>347.78</v>
          </cell>
          <cell r="R65">
            <v>0</v>
          </cell>
          <cell r="S65" t="str">
            <v>ok</v>
          </cell>
          <cell r="T65" t="str">
            <v>LIDO/REVISÃO</v>
          </cell>
          <cell r="U65" t="str">
            <v>CONFIRMAÇÃO DE LEITURA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45200</v>
          </cell>
          <cell r="G66" t="str">
            <v>IMPRENSA UNIVERSITARIA</v>
          </cell>
          <cell r="H66">
            <v>1</v>
          </cell>
          <cell r="I66">
            <v>28765</v>
          </cell>
          <cell r="J66">
            <v>30316</v>
          </cell>
          <cell r="K66">
            <v>1551</v>
          </cell>
          <cell r="L66">
            <v>23839.02</v>
          </cell>
          <cell r="M66">
            <v>23839.02</v>
          </cell>
          <cell r="N66">
            <v>-4505.5800000000017</v>
          </cell>
          <cell r="O66">
            <v>0</v>
          </cell>
          <cell r="P66">
            <v>0</v>
          </cell>
          <cell r="Q66">
            <v>43172.46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CONFIRMAÇÃO DE LEITURA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45200</v>
          </cell>
          <cell r="G67" t="str">
            <v>ESPACO DO DEP DE AQUIT E URBAN UFSC</v>
          </cell>
          <cell r="H67">
            <v>1</v>
          </cell>
          <cell r="I67">
            <v>4279</v>
          </cell>
          <cell r="J67">
            <v>4644</v>
          </cell>
          <cell r="K67">
            <v>365</v>
          </cell>
          <cell r="L67">
            <v>5562.76</v>
          </cell>
          <cell r="M67">
            <v>5562.76</v>
          </cell>
          <cell r="N67">
            <v>-1051.3700000000008</v>
          </cell>
          <cell r="O67">
            <v>0</v>
          </cell>
          <cell r="P67">
            <v>0</v>
          </cell>
          <cell r="Q67">
            <v>10074.15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CONFIRMAÇÃO DE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45200</v>
          </cell>
          <cell r="G68" t="str">
            <v>CENTRO DE ESPORTE</v>
          </cell>
          <cell r="H68">
            <v>2</v>
          </cell>
          <cell r="I68">
            <v>37133</v>
          </cell>
          <cell r="J68">
            <v>38132</v>
          </cell>
          <cell r="K68">
            <v>999</v>
          </cell>
          <cell r="L68">
            <v>17059.830000000002</v>
          </cell>
          <cell r="M68">
            <v>17059.830000000002</v>
          </cell>
          <cell r="N68">
            <v>-3224.3100000000049</v>
          </cell>
          <cell r="O68">
            <v>0</v>
          </cell>
          <cell r="P68">
            <v>0</v>
          </cell>
          <cell r="Q68">
            <v>30895.35</v>
          </cell>
          <cell r="R68">
            <v>0</v>
          </cell>
          <cell r="S68" t="str">
            <v>ok</v>
          </cell>
          <cell r="T68" t="str">
            <v>MÉDIO</v>
          </cell>
          <cell r="U68" t="str">
            <v>CONSTRUIR ABRIGO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45200</v>
          </cell>
          <cell r="G69" t="str">
            <v>RESTAURANTE UNIVERSITARIO</v>
          </cell>
          <cell r="H69">
            <v>2</v>
          </cell>
          <cell r="I69">
            <v>105501</v>
          </cell>
          <cell r="J69">
            <v>106979</v>
          </cell>
          <cell r="K69">
            <v>1478</v>
          </cell>
          <cell r="L69">
            <v>25394.42</v>
          </cell>
          <cell r="M69">
            <v>25394.42</v>
          </cell>
          <cell r="N69">
            <v>-4799.5499999999956</v>
          </cell>
          <cell r="O69">
            <v>0</v>
          </cell>
          <cell r="P69">
            <v>0</v>
          </cell>
          <cell r="Q69">
            <v>45989.29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OK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45200</v>
          </cell>
          <cell r="G70" t="str">
            <v>UNIVERSIDADE FEDERAL DE SANTA CATARINA</v>
          </cell>
          <cell r="H70">
            <v>1</v>
          </cell>
          <cell r="I70">
            <v>1624</v>
          </cell>
          <cell r="J70">
            <v>1646</v>
          </cell>
          <cell r="K70">
            <v>22</v>
          </cell>
          <cell r="L70">
            <v>277.13</v>
          </cell>
          <cell r="M70">
            <v>0</v>
          </cell>
          <cell r="N70">
            <v>-26.180000000000007</v>
          </cell>
          <cell r="O70">
            <v>0</v>
          </cell>
          <cell r="P70">
            <v>0</v>
          </cell>
          <cell r="Q70">
            <v>250.95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45200</v>
          </cell>
          <cell r="G71" t="str">
            <v>CENTRO CIENCIAS BIOLOGICAS BL B</v>
          </cell>
          <cell r="H71">
            <v>1</v>
          </cell>
          <cell r="I71">
            <v>14466</v>
          </cell>
          <cell r="J71">
            <v>15218</v>
          </cell>
          <cell r="K71">
            <v>752</v>
          </cell>
          <cell r="L71">
            <v>11526.43</v>
          </cell>
          <cell r="M71">
            <v>11526.43</v>
          </cell>
          <cell r="N71">
            <v>-2178.5</v>
          </cell>
          <cell r="O71">
            <v>0</v>
          </cell>
          <cell r="P71">
            <v>0</v>
          </cell>
          <cell r="Q71">
            <v>20874.36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CONFIRMAÇÃO DE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45200</v>
          </cell>
          <cell r="G72" t="str">
            <v>CENTRO TECNOLOGICO</v>
          </cell>
          <cell r="H72">
            <v>1</v>
          </cell>
          <cell r="I72">
            <v>528</v>
          </cell>
          <cell r="J72">
            <v>529</v>
          </cell>
          <cell r="K72">
            <v>1</v>
          </cell>
          <cell r="L72">
            <v>42.8</v>
          </cell>
          <cell r="M72">
            <v>42.8</v>
          </cell>
          <cell r="N72">
            <v>-8.0999999999999943</v>
          </cell>
          <cell r="O72">
            <v>0</v>
          </cell>
          <cell r="P72">
            <v>0</v>
          </cell>
          <cell r="Q72">
            <v>77.5</v>
          </cell>
          <cell r="R72">
            <v>0</v>
          </cell>
          <cell r="S72" t="str">
            <v>ok</v>
          </cell>
          <cell r="T72" t="str">
            <v>LIDO/REVISÃO</v>
          </cell>
          <cell r="U72" t="str">
            <v>CONFIRMAÇÃO DE LEITURA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45200</v>
          </cell>
          <cell r="G73" t="str">
            <v>UNIVERSIDADE FEDERAL DE SANTA CATARINA</v>
          </cell>
          <cell r="H73">
            <v>1</v>
          </cell>
          <cell r="I73">
            <v>1511</v>
          </cell>
          <cell r="J73">
            <v>1590</v>
          </cell>
          <cell r="K73">
            <v>79</v>
          </cell>
          <cell r="L73">
            <v>1155.5</v>
          </cell>
          <cell r="M73">
            <v>1155.5</v>
          </cell>
          <cell r="N73">
            <v>-218.38999999999987</v>
          </cell>
          <cell r="O73">
            <v>0</v>
          </cell>
          <cell r="P73">
            <v>0</v>
          </cell>
          <cell r="Q73">
            <v>2092.61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45200</v>
          </cell>
          <cell r="G74" t="str">
            <v>CENTRO ANATOMICO UFSC</v>
          </cell>
          <cell r="H74">
            <v>2</v>
          </cell>
          <cell r="I74">
            <v>131</v>
          </cell>
          <cell r="J74">
            <v>164</v>
          </cell>
          <cell r="K74">
            <v>33</v>
          </cell>
          <cell r="L74">
            <v>384.76</v>
          </cell>
          <cell r="M74">
            <v>384.76</v>
          </cell>
          <cell r="N74">
            <v>-72.730000000000018</v>
          </cell>
          <cell r="O74">
            <v>0</v>
          </cell>
          <cell r="P74">
            <v>0</v>
          </cell>
          <cell r="Q74">
            <v>696.79</v>
          </cell>
          <cell r="R74">
            <v>0</v>
          </cell>
          <cell r="S74" t="str">
            <v>ok</v>
          </cell>
          <cell r="T74" t="str">
            <v>MÉDIO</v>
          </cell>
          <cell r="U74" t="str">
            <v>VIDRO HIDRÔMETRO SUADO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45200</v>
          </cell>
          <cell r="G75" t="str">
            <v>CENTRO DE CIENCIAS FISICAS E MATEMATICA</v>
          </cell>
          <cell r="H75">
            <v>1</v>
          </cell>
          <cell r="I75">
            <v>12100</v>
          </cell>
          <cell r="J75">
            <v>12768</v>
          </cell>
          <cell r="K75">
            <v>668</v>
          </cell>
          <cell r="L75">
            <v>10231.99</v>
          </cell>
          <cell r="M75">
            <v>10231.99</v>
          </cell>
          <cell r="N75">
            <v>-1933.8499999999985</v>
          </cell>
          <cell r="O75">
            <v>0</v>
          </cell>
          <cell r="P75">
            <v>0</v>
          </cell>
          <cell r="Q75">
            <v>18530.13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45200</v>
          </cell>
          <cell r="G76" t="str">
            <v>CCB - Blocos E, F e G</v>
          </cell>
          <cell r="H76">
            <v>1</v>
          </cell>
          <cell r="I76">
            <v>20874</v>
          </cell>
          <cell r="J76">
            <v>21552</v>
          </cell>
          <cell r="K76">
            <v>678</v>
          </cell>
          <cell r="L76">
            <v>10386.09</v>
          </cell>
          <cell r="M76">
            <v>0</v>
          </cell>
          <cell r="N76">
            <v>-981.47999999999956</v>
          </cell>
          <cell r="O76">
            <v>0</v>
          </cell>
          <cell r="P76">
            <v>0</v>
          </cell>
          <cell r="Q76">
            <v>9404.61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DE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45200</v>
          </cell>
          <cell r="G77" t="str">
            <v>UNIVERSIDADE FEDERAL DE SANTA CATARINA</v>
          </cell>
          <cell r="H77">
            <v>1</v>
          </cell>
          <cell r="I77">
            <v>3504</v>
          </cell>
          <cell r="J77">
            <v>5342</v>
          </cell>
          <cell r="K77">
            <v>1838</v>
          </cell>
          <cell r="L77">
            <v>28261.69</v>
          </cell>
          <cell r="M77">
            <v>0</v>
          </cell>
          <cell r="N77">
            <v>-2670.7299999999996</v>
          </cell>
          <cell r="O77">
            <v>0</v>
          </cell>
          <cell r="P77">
            <v>0</v>
          </cell>
          <cell r="Q77">
            <v>25590.959999999999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45200</v>
          </cell>
          <cell r="G78" t="str">
            <v>UNIVERSIDADE FEDERAL DE SANTA CATARINA</v>
          </cell>
          <cell r="H78">
            <v>1</v>
          </cell>
          <cell r="I78">
            <v>3477</v>
          </cell>
          <cell r="J78">
            <v>3524</v>
          </cell>
          <cell r="K78">
            <v>47</v>
          </cell>
          <cell r="L78">
            <v>662.38</v>
          </cell>
          <cell r="M78">
            <v>0</v>
          </cell>
          <cell r="N78">
            <v>-62.590000000000032</v>
          </cell>
          <cell r="O78">
            <v>0</v>
          </cell>
          <cell r="P78">
            <v>0</v>
          </cell>
          <cell r="Q78">
            <v>599.79</v>
          </cell>
          <cell r="R78">
            <v>0</v>
          </cell>
          <cell r="S78" t="str">
            <v>ok</v>
          </cell>
          <cell r="T78" t="str">
            <v>MÉDIO</v>
          </cell>
          <cell r="U78" t="str">
            <v>CONSTRUIR ABRIGO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45200</v>
          </cell>
          <cell r="G79" t="str">
            <v>UNIVERSIDADE FEDERAL DE SANTA CATARINA</v>
          </cell>
          <cell r="H79">
            <v>1</v>
          </cell>
          <cell r="I79">
            <v>3298</v>
          </cell>
          <cell r="J79">
            <v>4672</v>
          </cell>
          <cell r="K79">
            <v>1374</v>
          </cell>
          <cell r="L79">
            <v>21111.45</v>
          </cell>
          <cell r="M79">
            <v>0</v>
          </cell>
          <cell r="N79">
            <v>-1995.0200000000004</v>
          </cell>
          <cell r="O79">
            <v>0</v>
          </cell>
          <cell r="P79">
            <v>0</v>
          </cell>
          <cell r="Q79">
            <v>19116.43</v>
          </cell>
          <cell r="R79">
            <v>0</v>
          </cell>
          <cell r="S79" t="str">
            <v>ok</v>
          </cell>
          <cell r="T79" t="str">
            <v>LIDO/REVISÃO</v>
          </cell>
          <cell r="U79" t="str">
            <v>ALTO CONSUMO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45200</v>
          </cell>
          <cell r="G80" t="str">
            <v>UFSC - UNIVERSIDADE FEDERAL DE SC</v>
          </cell>
          <cell r="H80">
            <v>1</v>
          </cell>
          <cell r="I80">
            <v>1015</v>
          </cell>
          <cell r="J80">
            <v>1029</v>
          </cell>
          <cell r="K80">
            <v>14</v>
          </cell>
          <cell r="L80">
            <v>153.85</v>
          </cell>
          <cell r="M80">
            <v>0</v>
          </cell>
          <cell r="N80">
            <v>-14.539999999999992</v>
          </cell>
          <cell r="O80">
            <v>0</v>
          </cell>
          <cell r="P80">
            <v>0</v>
          </cell>
          <cell r="Q80">
            <v>139.31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CONSTRUIR ABRIGO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45200</v>
          </cell>
          <cell r="G81" t="str">
            <v>MINISTERIO DA EDUCACAO</v>
          </cell>
          <cell r="H81">
            <v>1</v>
          </cell>
          <cell r="I81">
            <v>2282</v>
          </cell>
          <cell r="J81">
            <v>2410</v>
          </cell>
          <cell r="K81">
            <v>128</v>
          </cell>
          <cell r="L81">
            <v>1910.59</v>
          </cell>
          <cell r="M81">
            <v>1910.59</v>
          </cell>
          <cell r="N81">
            <v>-361.10999999999967</v>
          </cell>
          <cell r="O81">
            <v>0</v>
          </cell>
          <cell r="P81">
            <v>0</v>
          </cell>
          <cell r="Q81">
            <v>3460.07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45200</v>
          </cell>
          <cell r="G82" t="str">
            <v>UNIVERSIDADE FEDERAL DE SANTA CATARINA</v>
          </cell>
          <cell r="H82">
            <v>1</v>
          </cell>
          <cell r="I82">
            <v>24056</v>
          </cell>
          <cell r="J82">
            <v>24699</v>
          </cell>
          <cell r="K82">
            <v>643</v>
          </cell>
          <cell r="L82">
            <v>9846.74</v>
          </cell>
          <cell r="M82">
            <v>0</v>
          </cell>
          <cell r="N82">
            <v>-930.51000000000022</v>
          </cell>
          <cell r="O82">
            <v>0</v>
          </cell>
          <cell r="P82">
            <v>0</v>
          </cell>
          <cell r="Q82">
            <v>8916.23</v>
          </cell>
          <cell r="R82">
            <v>0</v>
          </cell>
          <cell r="S82" t="str">
            <v>ok</v>
          </cell>
          <cell r="T82" t="str">
            <v>LIDO/REVISÃO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45200</v>
          </cell>
          <cell r="G83" t="str">
            <v>CASA DA ARTE</v>
          </cell>
          <cell r="H83">
            <v>1</v>
          </cell>
          <cell r="I83">
            <v>445</v>
          </cell>
          <cell r="J83">
            <v>451</v>
          </cell>
          <cell r="K83">
            <v>6</v>
          </cell>
          <cell r="L83">
            <v>70.25</v>
          </cell>
          <cell r="M83">
            <v>70.25</v>
          </cell>
          <cell r="N83">
            <v>-13.280000000000001</v>
          </cell>
          <cell r="O83">
            <v>0</v>
          </cell>
          <cell r="P83">
            <v>0</v>
          </cell>
          <cell r="Q83">
            <v>127.22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ALTO CONSUMO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45200</v>
          </cell>
          <cell r="G84" t="str">
            <v>CENTRO DE PESQUISA UFSC</v>
          </cell>
          <cell r="H84">
            <v>1</v>
          </cell>
          <cell r="I84">
            <v>94</v>
          </cell>
          <cell r="J84">
            <v>274</v>
          </cell>
          <cell r="K84">
            <v>180</v>
          </cell>
          <cell r="L84">
            <v>2711.91</v>
          </cell>
          <cell r="M84">
            <v>2711.91</v>
          </cell>
          <cell r="N84">
            <v>-512.54</v>
          </cell>
          <cell r="O84">
            <v>0</v>
          </cell>
          <cell r="P84">
            <v>0</v>
          </cell>
          <cell r="Q84">
            <v>4911.28</v>
          </cell>
          <cell r="R84">
            <v>0</v>
          </cell>
          <cell r="S84" t="str">
            <v>ok</v>
          </cell>
          <cell r="T84" t="str">
            <v>MÉDIO</v>
          </cell>
          <cell r="U84" t="str">
            <v>CONSTRUIR ABRIGO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45200</v>
          </cell>
          <cell r="G85" t="str">
            <v>UNIVERSIDADE FEDERAL DE SANTA CATARINA</v>
          </cell>
          <cell r="H85">
            <v>1</v>
          </cell>
          <cell r="I85">
            <v>5</v>
          </cell>
          <cell r="J85">
            <v>49</v>
          </cell>
          <cell r="K85">
            <v>44</v>
          </cell>
          <cell r="L85">
            <v>616.15</v>
          </cell>
          <cell r="M85">
            <v>0</v>
          </cell>
          <cell r="N85">
            <v>-58.220000000000027</v>
          </cell>
          <cell r="O85">
            <v>0</v>
          </cell>
          <cell r="P85">
            <v>0</v>
          </cell>
          <cell r="Q85">
            <v>557.92999999999995</v>
          </cell>
          <cell r="R85">
            <v>0</v>
          </cell>
          <cell r="S85" t="str">
            <v>ok</v>
          </cell>
          <cell r="T85" t="str">
            <v>LIDO/REVISÃO</v>
          </cell>
          <cell r="U85" t="str">
            <v>ALTO CONSUMO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45200</v>
          </cell>
          <cell r="G86" t="str">
            <v>UNIVERSIDADE FEDERAL DE SANTA CATARINA</v>
          </cell>
          <cell r="H86">
            <v>1</v>
          </cell>
          <cell r="I86">
            <v>513</v>
          </cell>
          <cell r="J86">
            <v>510</v>
          </cell>
          <cell r="K86">
            <v>0</v>
          </cell>
          <cell r="L86">
            <v>37.31</v>
          </cell>
          <cell r="M86">
            <v>0</v>
          </cell>
          <cell r="N86">
            <v>-3.5200000000000031</v>
          </cell>
          <cell r="O86">
            <v>0</v>
          </cell>
          <cell r="P86">
            <v>0</v>
          </cell>
          <cell r="Q86">
            <v>33.79</v>
          </cell>
          <cell r="R86">
            <v>0</v>
          </cell>
          <cell r="S86" t="str">
            <v>ok</v>
          </cell>
          <cell r="T86" t="str">
            <v>LIDO/REVISÃO</v>
          </cell>
          <cell r="U86" t="str">
            <v>CONFIRMAÇÃO DE LEITURA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45200</v>
          </cell>
          <cell r="G87" t="str">
            <v>UNIVERSIDADE FEDERAL DE SANTA CATARINA</v>
          </cell>
          <cell r="H87">
            <v>1</v>
          </cell>
          <cell r="I87">
            <v>1730</v>
          </cell>
          <cell r="J87">
            <v>1778</v>
          </cell>
          <cell r="K87">
            <v>48</v>
          </cell>
          <cell r="L87">
            <v>677.79</v>
          </cell>
          <cell r="M87">
            <v>0</v>
          </cell>
          <cell r="N87">
            <v>-64.049999999999955</v>
          </cell>
          <cell r="O87">
            <v>0</v>
          </cell>
          <cell r="P87">
            <v>0</v>
          </cell>
          <cell r="Q87">
            <v>613.74</v>
          </cell>
          <cell r="R87">
            <v>0</v>
          </cell>
          <cell r="S87" t="str">
            <v>ok</v>
          </cell>
          <cell r="T87" t="str">
            <v>MÉDIO</v>
          </cell>
          <cell r="U87" t="str">
            <v>CONSTRUIR ABRIGO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45200</v>
          </cell>
          <cell r="G88" t="str">
            <v>UFSC - UNIVERSIDADE FEDERAL DE SC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37.31</v>
          </cell>
          <cell r="M88">
            <v>37.31</v>
          </cell>
          <cell r="N88">
            <v>-7.0600000000000023</v>
          </cell>
          <cell r="O88">
            <v>0</v>
          </cell>
          <cell r="P88">
            <v>0</v>
          </cell>
          <cell r="Q88">
            <v>67.56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HIDRÔMETRO PARADO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45200</v>
          </cell>
          <cell r="G89" t="str">
            <v>ESTAÇÃO DE MARICULTURA DA UFSC</v>
          </cell>
          <cell r="H89">
            <v>1</v>
          </cell>
          <cell r="I89">
            <v>182</v>
          </cell>
          <cell r="J89">
            <v>314</v>
          </cell>
          <cell r="K89">
            <v>132</v>
          </cell>
          <cell r="L89">
            <v>1972.23</v>
          </cell>
          <cell r="M89">
            <v>1972.23</v>
          </cell>
          <cell r="N89">
            <v>-372.74000000000024</v>
          </cell>
          <cell r="O89">
            <v>0</v>
          </cell>
          <cell r="P89">
            <v>0</v>
          </cell>
          <cell r="Q89">
            <v>3571.72</v>
          </cell>
          <cell r="R89">
            <v>0</v>
          </cell>
          <cell r="S89" t="str">
            <v>ok</v>
          </cell>
          <cell r="T89" t="str">
            <v>MÉDIO</v>
          </cell>
          <cell r="U89" t="str">
            <v>CONSTRUIR ABRIGO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45200</v>
          </cell>
          <cell r="G90" t="str">
            <v>ESTAÇÃO DE MARICULTURA DA UFSC</v>
          </cell>
          <cell r="H90">
            <v>1</v>
          </cell>
          <cell r="I90">
            <v>320</v>
          </cell>
          <cell r="J90">
            <v>324</v>
          </cell>
          <cell r="K90">
            <v>4</v>
          </cell>
          <cell r="L90">
            <v>59.27</v>
          </cell>
          <cell r="M90">
            <v>59.27</v>
          </cell>
          <cell r="N90">
            <v>-11.210000000000008</v>
          </cell>
          <cell r="O90">
            <v>0</v>
          </cell>
          <cell r="P90">
            <v>0</v>
          </cell>
          <cell r="Q90">
            <v>107.33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OK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45200</v>
          </cell>
          <cell r="G91" t="str">
            <v>UNIVERSIDADE FEDERAL DE SANTA CATARINA</v>
          </cell>
          <cell r="H91">
            <v>1</v>
          </cell>
          <cell r="I91">
            <v>3512</v>
          </cell>
          <cell r="J91">
            <v>3515</v>
          </cell>
          <cell r="K91">
            <v>3</v>
          </cell>
          <cell r="L91">
            <v>53.78</v>
          </cell>
          <cell r="M91">
            <v>0</v>
          </cell>
          <cell r="N91">
            <v>-5.0799999999999983</v>
          </cell>
          <cell r="O91">
            <v>0</v>
          </cell>
          <cell r="P91">
            <v>0</v>
          </cell>
          <cell r="Q91">
            <v>48.7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295985.7699999999</v>
          </cell>
          <cell r="M92">
            <v>203039.82999999996</v>
          </cell>
          <cell r="N92">
            <v>-47157.97</v>
          </cell>
          <cell r="O92">
            <v>-864.67</v>
          </cell>
          <cell r="P92">
            <v>0</v>
          </cell>
          <cell r="Q92">
            <v>451002.95999999979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149414</v>
          </cell>
          <cell r="J95">
            <v>155877</v>
          </cell>
          <cell r="K95">
            <v>6463</v>
          </cell>
          <cell r="L95">
            <v>97823.7</v>
          </cell>
          <cell r="M95">
            <v>97823.7</v>
          </cell>
          <cell r="N95">
            <v>-18488.68</v>
          </cell>
          <cell r="Q95">
            <v>177158.72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-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1840</v>
          </cell>
          <cell r="J96">
            <v>1981</v>
          </cell>
          <cell r="K96">
            <v>141</v>
          </cell>
          <cell r="L96">
            <v>2110.92</v>
          </cell>
          <cell r="N96">
            <v>-199.48</v>
          </cell>
          <cell r="Q96">
            <v>1911.44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ALTO CONSUMO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T97" t="str">
            <v>SI</v>
          </cell>
          <cell r="U97" t="str">
            <v>SI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  <cell r="T98" t="str">
            <v>SI</v>
          </cell>
          <cell r="U98" t="str">
            <v>SI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G101" t="str">
            <v>SAMAE Araranguá  Mato Alto</v>
          </cell>
          <cell r="H101">
            <v>1</v>
          </cell>
          <cell r="I101">
            <v>3848</v>
          </cell>
          <cell r="J101">
            <v>3882</v>
          </cell>
          <cell r="K101">
            <v>34</v>
          </cell>
          <cell r="L101">
            <v>562.07000000000005</v>
          </cell>
          <cell r="Q101">
            <v>562.07000000000005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OK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G102" t="str">
            <v>SAMAE Araranguá  R. Pedro M. Pacheco (Medicina)</v>
          </cell>
          <cell r="H102">
            <v>1</v>
          </cell>
          <cell r="I102">
            <v>10</v>
          </cell>
          <cell r="J102">
            <v>14</v>
          </cell>
          <cell r="K102">
            <v>4</v>
          </cell>
          <cell r="L102">
            <v>96.81</v>
          </cell>
          <cell r="M102">
            <v>71.06</v>
          </cell>
          <cell r="Q102">
            <v>167.87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OK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2725</v>
          </cell>
          <cell r="J106">
            <v>2813</v>
          </cell>
          <cell r="K106">
            <v>88</v>
          </cell>
          <cell r="L106">
            <v>633.9</v>
          </cell>
          <cell r="M106">
            <v>746.6</v>
          </cell>
          <cell r="N106">
            <v>-70.55</v>
          </cell>
          <cell r="Q106">
            <v>1309.95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1927</v>
          </cell>
          <cell r="J108">
            <v>1960</v>
          </cell>
          <cell r="K108">
            <v>33</v>
          </cell>
          <cell r="L108">
            <v>214.8</v>
          </cell>
          <cell r="M108">
            <v>252.76</v>
          </cell>
          <cell r="N108">
            <v>-23.89</v>
          </cell>
          <cell r="Q108">
            <v>443.67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3777.07</v>
          </cell>
          <cell r="J112">
            <v>3840</v>
          </cell>
          <cell r="K112">
            <v>62.97</v>
          </cell>
          <cell r="L112">
            <v>714.71</v>
          </cell>
          <cell r="M112">
            <v>571.77</v>
          </cell>
          <cell r="Q112">
            <v>1286.48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1145.0550000000001</v>
          </cell>
          <cell r="J113">
            <v>1242</v>
          </cell>
          <cell r="K113">
            <v>96.75</v>
          </cell>
          <cell r="L113">
            <v>1098.1099999999999</v>
          </cell>
          <cell r="M113">
            <v>878.49</v>
          </cell>
          <cell r="Q113">
            <v>1976.6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4738.1000000000004</v>
          </cell>
          <cell r="J114">
            <v>4885</v>
          </cell>
          <cell r="K114">
            <v>147.54</v>
          </cell>
          <cell r="L114">
            <v>1674.58</v>
          </cell>
          <cell r="M114">
            <v>1339.66</v>
          </cell>
          <cell r="Q114">
            <v>3014.24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3203.4409999999998</v>
          </cell>
          <cell r="J115">
            <v>3401</v>
          </cell>
          <cell r="K115">
            <v>198.11600000000001</v>
          </cell>
          <cell r="L115">
            <v>2248.62</v>
          </cell>
          <cell r="M115">
            <v>1798.89</v>
          </cell>
          <cell r="Q115">
            <v>4047.51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468.06200000000001</v>
          </cell>
          <cell r="J116">
            <v>469.43799999999999</v>
          </cell>
          <cell r="K116">
            <v>1.3759999999999999</v>
          </cell>
          <cell r="L116">
            <v>113.5</v>
          </cell>
          <cell r="M116">
            <v>90.8</v>
          </cell>
          <cell r="Q116">
            <v>204.3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T119" t="str">
            <v>SI</v>
          </cell>
          <cell r="U119" t="str">
            <v>SI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T120" t="str">
            <v>SI</v>
          </cell>
          <cell r="U120" t="str">
            <v>SI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45200</v>
          </cell>
          <cell r="G126" t="str">
            <v>UFSC - UNIVERSIDADE FEDERAL DE SC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37.31</v>
          </cell>
          <cell r="M126">
            <v>37.31</v>
          </cell>
          <cell r="N126">
            <v>0</v>
          </cell>
          <cell r="O126">
            <v>0</v>
          </cell>
          <cell r="P126">
            <v>0</v>
          </cell>
          <cell r="Q126">
            <v>67.56</v>
          </cell>
          <cell r="R126" t="str">
            <v>Pendente</v>
          </cell>
          <cell r="T126">
            <v>52.409999999999968</v>
          </cell>
          <cell r="U126">
            <v>-52.409999999999968</v>
          </cell>
        </row>
        <row r="127">
          <cell r="D127" t="str">
            <v>H081</v>
          </cell>
          <cell r="E127">
            <v>2295652</v>
          </cell>
          <cell r="F127">
            <v>45200</v>
          </cell>
          <cell r="G127" t="str">
            <v>UNIVERSIDADE FEDERAL DE SANTA CATARINA</v>
          </cell>
          <cell r="H127">
            <v>1</v>
          </cell>
          <cell r="I127">
            <v>2282</v>
          </cell>
          <cell r="J127">
            <v>2410</v>
          </cell>
          <cell r="K127">
            <v>128</v>
          </cell>
          <cell r="L127">
            <v>1910.59</v>
          </cell>
          <cell r="M127">
            <v>1910.59</v>
          </cell>
          <cell r="N127">
            <v>0</v>
          </cell>
          <cell r="O127">
            <v>0</v>
          </cell>
          <cell r="P127">
            <v>0</v>
          </cell>
          <cell r="Q127">
            <v>3460.07</v>
          </cell>
          <cell r="R127" t="str">
            <v>Pendente</v>
          </cell>
          <cell r="T127">
            <v>34.899999999999977</v>
          </cell>
          <cell r="U127">
            <v>-34.899999999999977</v>
          </cell>
        </row>
        <row r="128">
          <cell r="D128" t="str">
            <v>H053</v>
          </cell>
          <cell r="E128">
            <v>2296713</v>
          </cell>
          <cell r="F128">
            <v>45200</v>
          </cell>
          <cell r="G128" t="str">
            <v>IMPRENSA UNIVERSITARIA</v>
          </cell>
          <cell r="H128">
            <v>1</v>
          </cell>
          <cell r="I128">
            <v>28765</v>
          </cell>
          <cell r="J128">
            <v>30316</v>
          </cell>
          <cell r="K128">
            <v>1551</v>
          </cell>
          <cell r="L128">
            <v>23839.02</v>
          </cell>
          <cell r="M128">
            <v>23839.02</v>
          </cell>
          <cell r="N128">
            <v>0</v>
          </cell>
          <cell r="O128">
            <v>0</v>
          </cell>
          <cell r="P128">
            <v>0</v>
          </cell>
          <cell r="Q128">
            <v>43172.46</v>
          </cell>
          <cell r="R128" t="str">
            <v>Pendente</v>
          </cell>
          <cell r="T128">
            <v>438.30000000000018</v>
          </cell>
          <cell r="U128">
            <v>-438.30000000000018</v>
          </cell>
        </row>
        <row r="129">
          <cell r="D129" t="str">
            <v>H030</v>
          </cell>
          <cell r="E129">
            <v>2296276</v>
          </cell>
          <cell r="F129">
            <v>45200</v>
          </cell>
          <cell r="G129" t="str">
            <v>UNIV FED DO ESTADO DE STA CAT</v>
          </cell>
          <cell r="H129">
            <v>30</v>
          </cell>
          <cell r="I129">
            <v>2813</v>
          </cell>
          <cell r="J129">
            <v>3921</v>
          </cell>
          <cell r="K129">
            <v>1108</v>
          </cell>
          <cell r="L129">
            <v>12568.58</v>
          </cell>
          <cell r="M129">
            <v>12568.58</v>
          </cell>
          <cell r="N129">
            <v>0</v>
          </cell>
          <cell r="O129">
            <v>0</v>
          </cell>
          <cell r="P129">
            <v>0</v>
          </cell>
          <cell r="Q129">
            <v>22761.71</v>
          </cell>
          <cell r="R129" t="str">
            <v>Pendente</v>
          </cell>
          <cell r="T129">
            <v>7.1599999999999966</v>
          </cell>
          <cell r="U129">
            <v>-7.1599999999999966</v>
          </cell>
        </row>
        <row r="130">
          <cell r="D130" t="str">
            <v>H032</v>
          </cell>
          <cell r="E130">
            <v>2296659</v>
          </cell>
          <cell r="F130">
            <v>45200</v>
          </cell>
          <cell r="G130" t="str">
            <v>BIBLIOTECA CENTRAL</v>
          </cell>
          <cell r="H130">
            <v>1</v>
          </cell>
          <cell r="I130">
            <v>33018</v>
          </cell>
          <cell r="J130">
            <v>33522</v>
          </cell>
          <cell r="K130">
            <v>504</v>
          </cell>
          <cell r="L130">
            <v>7704.75</v>
          </cell>
          <cell r="M130">
            <v>7704.75</v>
          </cell>
          <cell r="N130">
            <v>0</v>
          </cell>
          <cell r="O130">
            <v>0</v>
          </cell>
          <cell r="P130">
            <v>0</v>
          </cell>
          <cell r="Q130">
            <v>13953.29</v>
          </cell>
          <cell r="R130" t="str">
            <v>Pendente</v>
          </cell>
          <cell r="T130">
            <v>106.28000000000009</v>
          </cell>
          <cell r="U130">
            <v>-106.28000000000009</v>
          </cell>
        </row>
        <row r="131">
          <cell r="D131" t="str">
            <v>H021</v>
          </cell>
          <cell r="E131">
            <v>2296632</v>
          </cell>
          <cell r="F131">
            <v>45200</v>
          </cell>
          <cell r="G131" t="str">
            <v>IGREJA UFSC</v>
          </cell>
          <cell r="H131">
            <v>2</v>
          </cell>
          <cell r="I131">
            <v>6775</v>
          </cell>
          <cell r="J131">
            <v>6848</v>
          </cell>
          <cell r="K131">
            <v>73</v>
          </cell>
          <cell r="L131">
            <v>1001.15</v>
          </cell>
          <cell r="M131">
            <v>1001.15</v>
          </cell>
          <cell r="N131">
            <v>0</v>
          </cell>
          <cell r="O131">
            <v>0</v>
          </cell>
          <cell r="P131">
            <v>0</v>
          </cell>
          <cell r="Q131">
            <v>1813.09</v>
          </cell>
          <cell r="R131" t="str">
            <v>Pendente</v>
          </cell>
          <cell r="T131">
            <v>13.280000000000001</v>
          </cell>
          <cell r="U131">
            <v>-13.280000000000001</v>
          </cell>
        </row>
        <row r="132">
          <cell r="D132" t="str">
            <v>H040</v>
          </cell>
          <cell r="E132">
            <v>2296691</v>
          </cell>
          <cell r="F132">
            <v>45200</v>
          </cell>
          <cell r="G132" t="str">
            <v>REITORIA UFSC</v>
          </cell>
          <cell r="H132">
            <v>2</v>
          </cell>
          <cell r="I132">
            <v>47344</v>
          </cell>
          <cell r="J132">
            <v>47578</v>
          </cell>
          <cell r="K132">
            <v>234</v>
          </cell>
          <cell r="L132">
            <v>3482.16</v>
          </cell>
          <cell r="M132">
            <v>3482.16</v>
          </cell>
          <cell r="N132">
            <v>0</v>
          </cell>
          <cell r="O132">
            <v>0</v>
          </cell>
          <cell r="P132">
            <v>0</v>
          </cell>
          <cell r="Q132">
            <v>6306.19</v>
          </cell>
          <cell r="R132" t="str">
            <v>Pendente</v>
          </cell>
          <cell r="T132">
            <v>125.21000000000004</v>
          </cell>
          <cell r="U132">
            <v>-125.21000000000004</v>
          </cell>
        </row>
        <row r="133">
          <cell r="D133" t="str">
            <v>H018</v>
          </cell>
          <cell r="E133">
            <v>2296640</v>
          </cell>
          <cell r="F133">
            <v>45200</v>
          </cell>
          <cell r="G133" t="str">
            <v>D A E</v>
          </cell>
          <cell r="H133">
            <v>1</v>
          </cell>
          <cell r="I133">
            <v>4793</v>
          </cell>
          <cell r="J133">
            <v>4815</v>
          </cell>
          <cell r="K133">
            <v>22</v>
          </cell>
          <cell r="L133">
            <v>277.13</v>
          </cell>
          <cell r="M133">
            <v>277.13</v>
          </cell>
          <cell r="N133">
            <v>0</v>
          </cell>
          <cell r="O133">
            <v>0</v>
          </cell>
          <cell r="P133">
            <v>0</v>
          </cell>
          <cell r="Q133">
            <v>501.89</v>
          </cell>
          <cell r="R133" t="str">
            <v>Pendente</v>
          </cell>
          <cell r="T133">
            <v>400.44999999999982</v>
          </cell>
          <cell r="U133">
            <v>-400.44999999999982</v>
          </cell>
        </row>
        <row r="134">
          <cell r="D134" t="str">
            <v>H033</v>
          </cell>
          <cell r="E134">
            <v>2296667</v>
          </cell>
          <cell r="F134">
            <v>45200</v>
          </cell>
          <cell r="G134" t="str">
            <v>CENTRO TECNOLOGICO-UFSC</v>
          </cell>
          <cell r="H134">
            <v>2</v>
          </cell>
          <cell r="I134">
            <v>3113</v>
          </cell>
          <cell r="J134">
            <v>3286</v>
          </cell>
          <cell r="K134">
            <v>173</v>
          </cell>
          <cell r="L134">
            <v>2687.43</v>
          </cell>
          <cell r="M134">
            <v>2687.43</v>
          </cell>
          <cell r="N134">
            <v>0</v>
          </cell>
          <cell r="O134">
            <v>0</v>
          </cell>
          <cell r="P134">
            <v>0</v>
          </cell>
          <cell r="Q134">
            <v>4866.93</v>
          </cell>
          <cell r="R134" t="str">
            <v>Pendente</v>
          </cell>
          <cell r="T134">
            <v>8.0999999999999943</v>
          </cell>
          <cell r="U134">
            <v>-8.0999999999999943</v>
          </cell>
        </row>
        <row r="135">
          <cell r="D135" t="str">
            <v>H059</v>
          </cell>
          <cell r="E135">
            <v>2296675</v>
          </cell>
          <cell r="F135">
            <v>45200</v>
          </cell>
          <cell r="G135" t="str">
            <v>CENTRO TECNOLOGICO</v>
          </cell>
          <cell r="H135">
            <v>1</v>
          </cell>
          <cell r="I135">
            <v>528</v>
          </cell>
          <cell r="J135">
            <v>529</v>
          </cell>
          <cell r="K135">
            <v>1</v>
          </cell>
          <cell r="L135">
            <v>42.8</v>
          </cell>
          <cell r="M135">
            <v>42.8</v>
          </cell>
          <cell r="N135">
            <v>0</v>
          </cell>
          <cell r="O135">
            <v>0</v>
          </cell>
          <cell r="P135">
            <v>0</v>
          </cell>
          <cell r="Q135">
            <v>77.5</v>
          </cell>
          <cell r="R135" t="str">
            <v>Pendente</v>
          </cell>
          <cell r="T135">
            <v>58.220000000000027</v>
          </cell>
          <cell r="U135">
            <v>-58.220000000000027</v>
          </cell>
        </row>
        <row r="136">
          <cell r="D136" t="str">
            <v>H038</v>
          </cell>
          <cell r="E136">
            <v>2296683</v>
          </cell>
          <cell r="F136">
            <v>45200</v>
          </cell>
          <cell r="G136" t="str">
            <v>PAV DE MECANICA BL MODULADOS</v>
          </cell>
          <cell r="H136">
            <v>1</v>
          </cell>
          <cell r="I136">
            <v>7624</v>
          </cell>
          <cell r="J136">
            <v>7748</v>
          </cell>
          <cell r="K136">
            <v>124</v>
          </cell>
          <cell r="L136">
            <v>1848.95</v>
          </cell>
          <cell r="M136">
            <v>1848.95</v>
          </cell>
          <cell r="N136">
            <v>0</v>
          </cell>
          <cell r="O136">
            <v>0</v>
          </cell>
          <cell r="P136">
            <v>0</v>
          </cell>
          <cell r="Q136">
            <v>3348.44</v>
          </cell>
          <cell r="R136" t="str">
            <v>Pendente</v>
          </cell>
          <cell r="T136">
            <v>748.46999999999935</v>
          </cell>
          <cell r="U136">
            <v>-748.46999999999935</v>
          </cell>
        </row>
        <row r="137">
          <cell r="D137" t="str">
            <v>H055</v>
          </cell>
          <cell r="E137">
            <v>2296705</v>
          </cell>
          <cell r="F137">
            <v>45200</v>
          </cell>
          <cell r="G137" t="str">
            <v>CENTRO DE ESPORTE</v>
          </cell>
          <cell r="H137">
            <v>2</v>
          </cell>
          <cell r="I137">
            <v>37133</v>
          </cell>
          <cell r="J137">
            <v>38132</v>
          </cell>
          <cell r="K137">
            <v>999</v>
          </cell>
          <cell r="L137">
            <v>17059.830000000002</v>
          </cell>
          <cell r="M137">
            <v>17059.830000000002</v>
          </cell>
          <cell r="N137">
            <v>0</v>
          </cell>
          <cell r="O137">
            <v>0</v>
          </cell>
          <cell r="P137">
            <v>0</v>
          </cell>
          <cell r="Q137">
            <v>30895.35</v>
          </cell>
          <cell r="R137" t="str">
            <v>Pendente</v>
          </cell>
          <cell r="T137">
            <v>8.0999999999999943</v>
          </cell>
          <cell r="U137">
            <v>-8.0999999999999943</v>
          </cell>
        </row>
        <row r="138">
          <cell r="D138" t="str">
            <v>H056</v>
          </cell>
          <cell r="E138">
            <v>2296721</v>
          </cell>
          <cell r="F138">
            <v>45200</v>
          </cell>
          <cell r="G138" t="str">
            <v>RESTAURANTE UNIVERSITARIO</v>
          </cell>
          <cell r="H138">
            <v>2</v>
          </cell>
          <cell r="I138">
            <v>105501</v>
          </cell>
          <cell r="J138">
            <v>106979</v>
          </cell>
          <cell r="K138">
            <v>1478</v>
          </cell>
          <cell r="L138">
            <v>25394.42</v>
          </cell>
          <cell r="M138">
            <v>25394.42</v>
          </cell>
          <cell r="N138">
            <v>0</v>
          </cell>
          <cell r="O138">
            <v>0</v>
          </cell>
          <cell r="P138">
            <v>0</v>
          </cell>
          <cell r="Q138">
            <v>45989.29</v>
          </cell>
          <cell r="R138" t="str">
            <v>Pendente</v>
          </cell>
          <cell r="T138">
            <v>3326.2500000000036</v>
          </cell>
          <cell r="U138">
            <v>-3326.2500000000036</v>
          </cell>
        </row>
        <row r="139">
          <cell r="D139" t="str">
            <v>H050</v>
          </cell>
          <cell r="E139">
            <v>2296748</v>
          </cell>
          <cell r="F139">
            <v>45200</v>
          </cell>
          <cell r="G139" t="str">
            <v>CENTRO DE EDUCACAO UFSC</v>
          </cell>
          <cell r="H139">
            <v>1</v>
          </cell>
          <cell r="I139">
            <v>5637</v>
          </cell>
          <cell r="J139">
            <v>5743</v>
          </cell>
          <cell r="K139">
            <v>106</v>
          </cell>
          <cell r="L139">
            <v>1571.57</v>
          </cell>
          <cell r="M139">
            <v>1571.57</v>
          </cell>
          <cell r="N139">
            <v>0</v>
          </cell>
          <cell r="O139">
            <v>0</v>
          </cell>
          <cell r="P139">
            <v>0</v>
          </cell>
          <cell r="Q139">
            <v>2846.12</v>
          </cell>
          <cell r="R139" t="str">
            <v>Pendente</v>
          </cell>
          <cell r="T139">
            <v>52.370000000000005</v>
          </cell>
          <cell r="U139">
            <v>-52.370000000000005</v>
          </cell>
        </row>
        <row r="140">
          <cell r="D140" t="str">
            <v>H051</v>
          </cell>
          <cell r="E140">
            <v>2296756</v>
          </cell>
          <cell r="F140">
            <v>45200</v>
          </cell>
          <cell r="G140" t="str">
            <v>CENTRO DE CONVIVENCIA UFSC</v>
          </cell>
          <cell r="H140">
            <v>5</v>
          </cell>
          <cell r="I140">
            <v>730</v>
          </cell>
          <cell r="J140">
            <v>731</v>
          </cell>
          <cell r="K140">
            <v>1</v>
          </cell>
          <cell r="L140">
            <v>192.04</v>
          </cell>
          <cell r="M140">
            <v>192.04</v>
          </cell>
          <cell r="N140">
            <v>0</v>
          </cell>
          <cell r="O140">
            <v>0</v>
          </cell>
          <cell r="P140">
            <v>0</v>
          </cell>
          <cell r="Q140">
            <v>347.78</v>
          </cell>
          <cell r="R140" t="str">
            <v>Pendente</v>
          </cell>
          <cell r="T140">
            <v>540.95999999999913</v>
          </cell>
          <cell r="U140">
            <v>-540.95999999999913</v>
          </cell>
        </row>
        <row r="141">
          <cell r="D141" t="str">
            <v>H048</v>
          </cell>
          <cell r="E141">
            <v>2296764</v>
          </cell>
          <cell r="F141">
            <v>45200</v>
          </cell>
          <cell r="G141" t="str">
            <v>CENTRO DE CIENCIAS HUMANAS UFSC</v>
          </cell>
          <cell r="H141">
            <v>1</v>
          </cell>
          <cell r="I141">
            <v>34072</v>
          </cell>
          <cell r="J141">
            <v>34592</v>
          </cell>
          <cell r="K141">
            <v>520</v>
          </cell>
          <cell r="L141">
            <v>7951.31</v>
          </cell>
          <cell r="M141">
            <v>7951.31</v>
          </cell>
          <cell r="N141">
            <v>0</v>
          </cell>
          <cell r="O141">
            <v>0</v>
          </cell>
          <cell r="P141">
            <v>0</v>
          </cell>
          <cell r="Q141">
            <v>14399.81</v>
          </cell>
          <cell r="R141" t="str">
            <v>Pendente</v>
          </cell>
          <cell r="T141">
            <v>725.17000000000007</v>
          </cell>
          <cell r="U141">
            <v>-725.17000000000007</v>
          </cell>
        </row>
        <row r="142">
          <cell r="D142" t="str">
            <v>H041</v>
          </cell>
          <cell r="E142">
            <v>2296810</v>
          </cell>
          <cell r="F142">
            <v>45200</v>
          </cell>
          <cell r="G142" t="str">
            <v>CENTRO DE E BASICOS UFSC</v>
          </cell>
          <cell r="H142">
            <v>2</v>
          </cell>
          <cell r="I142">
            <v>280</v>
          </cell>
          <cell r="J142">
            <v>469</v>
          </cell>
          <cell r="K142">
            <v>189</v>
          </cell>
          <cell r="L142">
            <v>2965.83</v>
          </cell>
          <cell r="M142">
            <v>2965.83</v>
          </cell>
          <cell r="N142">
            <v>0</v>
          </cell>
          <cell r="O142">
            <v>0</v>
          </cell>
          <cell r="P142">
            <v>0</v>
          </cell>
          <cell r="Q142">
            <v>5371.11</v>
          </cell>
          <cell r="R142" t="str">
            <v>Pendente</v>
          </cell>
          <cell r="T142">
            <v>189.21000000000004</v>
          </cell>
          <cell r="U142">
            <v>-189.21000000000004</v>
          </cell>
        </row>
        <row r="143">
          <cell r="D143" t="str">
            <v>H045</v>
          </cell>
          <cell r="E143">
            <v>2296772</v>
          </cell>
          <cell r="F143">
            <v>45200</v>
          </cell>
          <cell r="G143" t="str">
            <v>MUSEU DE ANTROPOLOGIA UFSC</v>
          </cell>
          <cell r="H143">
            <v>1</v>
          </cell>
          <cell r="I143">
            <v>1769</v>
          </cell>
          <cell r="J143">
            <v>2125</v>
          </cell>
          <cell r="K143">
            <v>356</v>
          </cell>
          <cell r="L143">
            <v>5424.07</v>
          </cell>
          <cell r="M143">
            <v>5424.07</v>
          </cell>
          <cell r="N143">
            <v>0</v>
          </cell>
          <cell r="O143">
            <v>0</v>
          </cell>
          <cell r="P143">
            <v>0</v>
          </cell>
          <cell r="Q143">
            <v>9823</v>
          </cell>
          <cell r="R143" t="str">
            <v>Pendente</v>
          </cell>
          <cell r="T143">
            <v>468.46000000000004</v>
          </cell>
          <cell r="U143">
            <v>-468.46000000000004</v>
          </cell>
        </row>
        <row r="144">
          <cell r="D144" t="str">
            <v>H046</v>
          </cell>
          <cell r="E144">
            <v>2296780</v>
          </cell>
          <cell r="F144">
            <v>45200</v>
          </cell>
          <cell r="G144" t="str">
            <v>HORTO BOTANICO UFSC</v>
          </cell>
          <cell r="H144">
            <v>1</v>
          </cell>
          <cell r="I144">
            <v>1155</v>
          </cell>
          <cell r="J144">
            <v>1270</v>
          </cell>
          <cell r="K144">
            <v>115</v>
          </cell>
          <cell r="L144">
            <v>1710.26</v>
          </cell>
          <cell r="M144">
            <v>1710.26</v>
          </cell>
          <cell r="N144">
            <v>0</v>
          </cell>
          <cell r="O144">
            <v>0</v>
          </cell>
          <cell r="P144">
            <v>0</v>
          </cell>
          <cell r="Q144">
            <v>3097.28</v>
          </cell>
          <cell r="R144" t="str">
            <v>Pendente</v>
          </cell>
          <cell r="T144">
            <v>21.170000000000016</v>
          </cell>
          <cell r="U144">
            <v>-21.170000000000016</v>
          </cell>
        </row>
        <row r="145">
          <cell r="D145" t="str">
            <v>H042</v>
          </cell>
          <cell r="E145">
            <v>2296802</v>
          </cell>
          <cell r="F145">
            <v>45200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37.31</v>
          </cell>
          <cell r="M145">
            <v>37.31</v>
          </cell>
          <cell r="N145">
            <v>0</v>
          </cell>
          <cell r="O145">
            <v>0</v>
          </cell>
          <cell r="P145">
            <v>0</v>
          </cell>
          <cell r="Q145">
            <v>67.56</v>
          </cell>
          <cell r="R145" t="str">
            <v>Pendente</v>
          </cell>
          <cell r="T145">
            <v>963.98999999999978</v>
          </cell>
          <cell r="U145">
            <v>-963.98999999999978</v>
          </cell>
        </row>
        <row r="146">
          <cell r="D146" t="str">
            <v>H020</v>
          </cell>
          <cell r="E146">
            <v>2296829</v>
          </cell>
          <cell r="F146">
            <v>45200</v>
          </cell>
          <cell r="G146" t="str">
            <v>CENTRO SOCIO ECONOMICO-UFSC</v>
          </cell>
          <cell r="H146">
            <v>1</v>
          </cell>
          <cell r="I146">
            <v>2044</v>
          </cell>
          <cell r="J146">
            <v>2297</v>
          </cell>
          <cell r="K146">
            <v>253</v>
          </cell>
          <cell r="L146">
            <v>3836.84</v>
          </cell>
          <cell r="M146">
            <v>3836.84</v>
          </cell>
          <cell r="N146">
            <v>0</v>
          </cell>
          <cell r="O146">
            <v>0</v>
          </cell>
          <cell r="P146">
            <v>0</v>
          </cell>
          <cell r="Q146">
            <v>6948.51</v>
          </cell>
          <cell r="R146" t="str">
            <v>Pendente</v>
          </cell>
          <cell r="T146">
            <v>346.53999999999996</v>
          </cell>
          <cell r="U146">
            <v>-346.53999999999996</v>
          </cell>
        </row>
        <row r="147">
          <cell r="D147" t="str">
            <v>H047</v>
          </cell>
          <cell r="E147">
            <v>2296837</v>
          </cell>
          <cell r="F147">
            <v>45200</v>
          </cell>
          <cell r="G147" t="str">
            <v>CRECHE UFSC</v>
          </cell>
          <cell r="H147">
            <v>1</v>
          </cell>
          <cell r="I147">
            <v>16481</v>
          </cell>
          <cell r="J147">
            <v>16700</v>
          </cell>
          <cell r="K147">
            <v>219</v>
          </cell>
          <cell r="L147">
            <v>3312.9</v>
          </cell>
          <cell r="M147">
            <v>3312.9</v>
          </cell>
          <cell r="N147">
            <v>0</v>
          </cell>
          <cell r="O147">
            <v>0</v>
          </cell>
          <cell r="P147">
            <v>0</v>
          </cell>
          <cell r="Q147">
            <v>5999.66</v>
          </cell>
          <cell r="R147" t="str">
            <v>Pendente</v>
          </cell>
          <cell r="T147">
            <v>1208.6299999999992</v>
          </cell>
          <cell r="U147">
            <v>-1208.6299999999992</v>
          </cell>
        </row>
        <row r="148">
          <cell r="D148" t="str">
            <v>H015</v>
          </cell>
          <cell r="E148">
            <v>2296918</v>
          </cell>
          <cell r="F148">
            <v>45200</v>
          </cell>
          <cell r="G148" t="str">
            <v>UNIV FEDERAL DO ESTADO DE SC</v>
          </cell>
          <cell r="H148">
            <v>1</v>
          </cell>
          <cell r="I148">
            <v>210</v>
          </cell>
          <cell r="J148">
            <v>211</v>
          </cell>
          <cell r="K148">
            <v>1</v>
          </cell>
          <cell r="L148">
            <v>42.8</v>
          </cell>
          <cell r="M148">
            <v>42.8</v>
          </cell>
          <cell r="N148">
            <v>0</v>
          </cell>
          <cell r="O148">
            <v>0</v>
          </cell>
          <cell r="P148">
            <v>0</v>
          </cell>
          <cell r="Q148">
            <v>77.5</v>
          </cell>
          <cell r="R148" t="str">
            <v>Pendente</v>
          </cell>
          <cell r="T148">
            <v>90.25</v>
          </cell>
          <cell r="U148">
            <v>-90.25</v>
          </cell>
        </row>
        <row r="149">
          <cell r="D149" t="str">
            <v>H023</v>
          </cell>
          <cell r="E149">
            <v>2296934</v>
          </cell>
          <cell r="F149">
            <v>45200</v>
          </cell>
          <cell r="G149" t="str">
            <v>UNIVERSIDADE FEDERAL DE SANTA CATARINA</v>
          </cell>
          <cell r="H149">
            <v>2</v>
          </cell>
          <cell r="I149">
            <v>15910</v>
          </cell>
          <cell r="J149">
            <v>16071</v>
          </cell>
          <cell r="K149">
            <v>161</v>
          </cell>
          <cell r="L149">
            <v>2478.63</v>
          </cell>
          <cell r="M149">
            <v>2478.63</v>
          </cell>
          <cell r="N149">
            <v>0</v>
          </cell>
          <cell r="O149">
            <v>0</v>
          </cell>
          <cell r="P149">
            <v>0</v>
          </cell>
          <cell r="Q149">
            <v>4488.8</v>
          </cell>
          <cell r="R149" t="str">
            <v>Pendente</v>
          </cell>
          <cell r="T149">
            <v>9.14</v>
          </cell>
          <cell r="U149">
            <v>-9.14</v>
          </cell>
        </row>
        <row r="150">
          <cell r="D150" t="str">
            <v>H017</v>
          </cell>
          <cell r="E150">
            <v>2296950</v>
          </cell>
          <cell r="F150">
            <v>45200</v>
          </cell>
          <cell r="G150" t="str">
            <v>UNIVERSIDADE FEDERAL DE SANTA CATARINA</v>
          </cell>
          <cell r="H150">
            <v>2</v>
          </cell>
          <cell r="I150">
            <v>2970</v>
          </cell>
          <cell r="J150">
            <v>4000</v>
          </cell>
          <cell r="K150">
            <v>1030</v>
          </cell>
          <cell r="L150">
            <v>17599.22</v>
          </cell>
          <cell r="M150">
            <v>17599.22</v>
          </cell>
          <cell r="N150">
            <v>0</v>
          </cell>
          <cell r="O150">
            <v>0</v>
          </cell>
          <cell r="P150">
            <v>0</v>
          </cell>
          <cell r="Q150">
            <v>31872.19</v>
          </cell>
          <cell r="R150" t="str">
            <v>Pendente</v>
          </cell>
          <cell r="T150">
            <v>2375.4500000000007</v>
          </cell>
          <cell r="U150">
            <v>-2375.4500000000007</v>
          </cell>
        </row>
        <row r="151">
          <cell r="D151" t="str">
            <v>H001</v>
          </cell>
          <cell r="E151">
            <v>2297094</v>
          </cell>
          <cell r="F151">
            <v>45200</v>
          </cell>
          <cell r="G151" t="str">
            <v>UNIVERSIDADE FEDERAL DE SANTA CATARINA</v>
          </cell>
          <cell r="H151">
            <v>1</v>
          </cell>
          <cell r="I151">
            <v>1053</v>
          </cell>
          <cell r="J151">
            <v>1093</v>
          </cell>
          <cell r="K151">
            <v>40</v>
          </cell>
          <cell r="L151">
            <v>554.51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502.1</v>
          </cell>
          <cell r="R151" t="str">
            <v>Pendente</v>
          </cell>
          <cell r="T151">
            <v>1456.2099999999991</v>
          </cell>
          <cell r="U151">
            <v>-1456.2099999999991</v>
          </cell>
        </row>
        <row r="152">
          <cell r="D152" t="str">
            <v>H002</v>
          </cell>
          <cell r="E152">
            <v>2297116</v>
          </cell>
          <cell r="F152">
            <v>45200</v>
          </cell>
          <cell r="G152" t="str">
            <v>UNIVERSIDADE FEDERAL DE SANTA CATARINA</v>
          </cell>
          <cell r="H152">
            <v>2</v>
          </cell>
          <cell r="I152">
            <v>2484</v>
          </cell>
          <cell r="J152">
            <v>2516</v>
          </cell>
          <cell r="K152">
            <v>32</v>
          </cell>
          <cell r="L152">
            <v>369.34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334.44</v>
          </cell>
          <cell r="R152" t="str">
            <v>Pendente</v>
          </cell>
          <cell r="T152">
            <v>507.92999999999938</v>
          </cell>
          <cell r="U152">
            <v>-507.92999999999938</v>
          </cell>
        </row>
        <row r="153">
          <cell r="D153" t="str">
            <v>H072</v>
          </cell>
          <cell r="E153">
            <v>2297167</v>
          </cell>
          <cell r="F153">
            <v>45200</v>
          </cell>
          <cell r="G153" t="str">
            <v>UNIVERSIDADE FEDERAL DE SANTA CATARINA</v>
          </cell>
          <cell r="H153">
            <v>1</v>
          </cell>
          <cell r="I153">
            <v>3504</v>
          </cell>
          <cell r="J153">
            <v>5342</v>
          </cell>
          <cell r="K153">
            <v>1838</v>
          </cell>
          <cell r="L153">
            <v>28261.69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25590.959999999999</v>
          </cell>
          <cell r="R153" t="str">
            <v>Pendente</v>
          </cell>
          <cell r="T153">
            <v>602.84000000000015</v>
          </cell>
          <cell r="U153">
            <v>-602.84000000000015</v>
          </cell>
        </row>
        <row r="154">
          <cell r="D154" t="str">
            <v>H073</v>
          </cell>
          <cell r="E154">
            <v>2297175</v>
          </cell>
          <cell r="F154">
            <v>45200</v>
          </cell>
          <cell r="G154" t="str">
            <v>UNIVERSIDADE FEDERAL DE SANTA CATARINA</v>
          </cell>
          <cell r="H154">
            <v>1</v>
          </cell>
          <cell r="I154">
            <v>3477</v>
          </cell>
          <cell r="J154">
            <v>3524</v>
          </cell>
          <cell r="K154">
            <v>47</v>
          </cell>
          <cell r="L154">
            <v>662.38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599.79</v>
          </cell>
          <cell r="R154" t="str">
            <v>Pendente</v>
          </cell>
          <cell r="T154">
            <v>20.340000000000003</v>
          </cell>
          <cell r="U154">
            <v>-20.340000000000003</v>
          </cell>
        </row>
        <row r="155">
          <cell r="D155" t="str">
            <v>H076</v>
          </cell>
          <cell r="E155">
            <v>2297361</v>
          </cell>
          <cell r="F155">
            <v>45200</v>
          </cell>
          <cell r="G155" t="str">
            <v>UFSC - UNIVERSIDADE FEDERAL DE SC</v>
          </cell>
          <cell r="H155">
            <v>1</v>
          </cell>
          <cell r="I155">
            <v>1015</v>
          </cell>
          <cell r="J155">
            <v>1029</v>
          </cell>
          <cell r="K155">
            <v>14</v>
          </cell>
          <cell r="L155">
            <v>153.85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139.31</v>
          </cell>
          <cell r="R155" t="str">
            <v>Pendente</v>
          </cell>
          <cell r="T155">
            <v>221.30000000000018</v>
          </cell>
          <cell r="U155">
            <v>-221.30000000000018</v>
          </cell>
        </row>
        <row r="156">
          <cell r="D156" t="str">
            <v>H028</v>
          </cell>
          <cell r="E156">
            <v>6205615</v>
          </cell>
          <cell r="F156">
            <v>45200</v>
          </cell>
          <cell r="G156" t="str">
            <v>NATIVAS DO HORTO BOTANICO UFSC</v>
          </cell>
          <cell r="H156">
            <v>1</v>
          </cell>
          <cell r="I156">
            <v>1652</v>
          </cell>
          <cell r="J156">
            <v>1687</v>
          </cell>
          <cell r="K156">
            <v>35</v>
          </cell>
          <cell r="L156">
            <v>477.46</v>
          </cell>
          <cell r="M156">
            <v>477.46</v>
          </cell>
          <cell r="N156">
            <v>-864.67</v>
          </cell>
          <cell r="O156">
            <v>0</v>
          </cell>
          <cell r="P156">
            <v>0</v>
          </cell>
          <cell r="Q156">
            <v>0</v>
          </cell>
          <cell r="R156" t="str">
            <v>Quitada</v>
          </cell>
          <cell r="T156">
            <v>349.46000000000004</v>
          </cell>
          <cell r="U156">
            <v>-349.46000000000004</v>
          </cell>
        </row>
        <row r="157">
          <cell r="D157" t="str">
            <v>H043</v>
          </cell>
          <cell r="E157">
            <v>6816860</v>
          </cell>
          <cell r="F157">
            <v>45200</v>
          </cell>
          <cell r="G157" t="str">
            <v>CASA VEG DPTO MICRO UFSC</v>
          </cell>
          <cell r="H157">
            <v>1</v>
          </cell>
          <cell r="I157">
            <v>59</v>
          </cell>
          <cell r="J157">
            <v>67</v>
          </cell>
          <cell r="K157">
            <v>8</v>
          </cell>
          <cell r="L157">
            <v>81.23</v>
          </cell>
          <cell r="M157">
            <v>81.23</v>
          </cell>
          <cell r="N157">
            <v>0</v>
          </cell>
          <cell r="O157">
            <v>0</v>
          </cell>
          <cell r="P157">
            <v>0</v>
          </cell>
          <cell r="Q157">
            <v>147.11000000000001</v>
          </cell>
          <cell r="R157" t="str">
            <v>Pendente</v>
          </cell>
          <cell r="T157">
            <v>658.13000000000011</v>
          </cell>
          <cell r="U157">
            <v>-658.13000000000011</v>
          </cell>
        </row>
        <row r="158">
          <cell r="D158" t="str">
            <v>H054</v>
          </cell>
          <cell r="E158">
            <v>6923020</v>
          </cell>
          <cell r="F158">
            <v>45200</v>
          </cell>
          <cell r="G158" t="str">
            <v>ESPACO DO DEP DE AQUIT E URBAN UFSC</v>
          </cell>
          <cell r="H158">
            <v>1</v>
          </cell>
          <cell r="I158">
            <v>4279</v>
          </cell>
          <cell r="J158">
            <v>4644</v>
          </cell>
          <cell r="K158">
            <v>365</v>
          </cell>
          <cell r="L158">
            <v>5562.76</v>
          </cell>
          <cell r="M158">
            <v>5562.76</v>
          </cell>
          <cell r="N158">
            <v>0</v>
          </cell>
          <cell r="O158">
            <v>0</v>
          </cell>
          <cell r="P158">
            <v>0</v>
          </cell>
          <cell r="Q158">
            <v>10074.15</v>
          </cell>
          <cell r="R158" t="str">
            <v>Pendente</v>
          </cell>
          <cell r="T158">
            <v>560.55000000000018</v>
          </cell>
          <cell r="U158">
            <v>-560.55000000000018</v>
          </cell>
        </row>
        <row r="159">
          <cell r="D159" t="str">
            <v>H007</v>
          </cell>
          <cell r="E159">
            <v>9185550</v>
          </cell>
          <cell r="F159">
            <v>45200</v>
          </cell>
          <cell r="G159" t="str">
            <v>ENGENHARIA CIVIL BL V</v>
          </cell>
          <cell r="H159">
            <v>1</v>
          </cell>
          <cell r="I159">
            <v>5865</v>
          </cell>
          <cell r="J159">
            <v>5955</v>
          </cell>
          <cell r="K159">
            <v>90</v>
          </cell>
          <cell r="L159">
            <v>1325.01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1199.8</v>
          </cell>
          <cell r="R159" t="str">
            <v>Pendente</v>
          </cell>
          <cell r="T159">
            <v>7.0600000000000023</v>
          </cell>
          <cell r="U159">
            <v>-7.0600000000000023</v>
          </cell>
        </row>
        <row r="160">
          <cell r="D160" t="str">
            <v>H035</v>
          </cell>
          <cell r="E160">
            <v>2296845</v>
          </cell>
          <cell r="F160">
            <v>45200</v>
          </cell>
          <cell r="G160" t="str">
            <v>CENTRO TECNOLOGICO UFSC</v>
          </cell>
          <cell r="H160">
            <v>1</v>
          </cell>
          <cell r="I160">
            <v>330</v>
          </cell>
          <cell r="J160">
            <v>341</v>
          </cell>
          <cell r="K160">
            <v>11</v>
          </cell>
          <cell r="L160">
            <v>107.62</v>
          </cell>
          <cell r="M160">
            <v>107.62</v>
          </cell>
          <cell r="N160">
            <v>0</v>
          </cell>
          <cell r="O160">
            <v>0</v>
          </cell>
          <cell r="P160">
            <v>0</v>
          </cell>
          <cell r="Q160">
            <v>194.9</v>
          </cell>
          <cell r="R160" t="str">
            <v>Pendente</v>
          </cell>
          <cell r="T160">
            <v>15.349999999999994</v>
          </cell>
          <cell r="U160">
            <v>-15.349999999999994</v>
          </cell>
        </row>
        <row r="161">
          <cell r="D161" t="str">
            <v>H061</v>
          </cell>
          <cell r="E161">
            <v>2296870</v>
          </cell>
          <cell r="F161">
            <v>45200</v>
          </cell>
          <cell r="G161" t="str">
            <v>CENTRO ANATOMICO UFSC</v>
          </cell>
          <cell r="H161">
            <v>2</v>
          </cell>
          <cell r="I161">
            <v>131</v>
          </cell>
          <cell r="J161">
            <v>164</v>
          </cell>
          <cell r="K161">
            <v>33</v>
          </cell>
          <cell r="L161">
            <v>384.76</v>
          </cell>
          <cell r="M161">
            <v>384.76</v>
          </cell>
          <cell r="N161">
            <v>0</v>
          </cell>
          <cell r="O161">
            <v>0</v>
          </cell>
          <cell r="P161">
            <v>0</v>
          </cell>
          <cell r="Q161">
            <v>696.79</v>
          </cell>
          <cell r="R161" t="str">
            <v>Pendente</v>
          </cell>
          <cell r="T161">
            <v>125.19000000000005</v>
          </cell>
          <cell r="U161">
            <v>-125.19000000000005</v>
          </cell>
        </row>
        <row r="162">
          <cell r="D162" t="str">
            <v>H025</v>
          </cell>
          <cell r="E162">
            <v>2296900</v>
          </cell>
          <cell r="F162">
            <v>45200</v>
          </cell>
          <cell r="G162" t="str">
            <v>CENTRO DE C FISICAS E MAT BL A UFSC</v>
          </cell>
          <cell r="H162">
            <v>1</v>
          </cell>
          <cell r="I162">
            <v>19949</v>
          </cell>
          <cell r="J162">
            <v>20284</v>
          </cell>
          <cell r="K162">
            <v>335</v>
          </cell>
          <cell r="L162">
            <v>5100.46</v>
          </cell>
          <cell r="M162">
            <v>5100.46</v>
          </cell>
          <cell r="N162">
            <v>0</v>
          </cell>
          <cell r="O162">
            <v>0</v>
          </cell>
          <cell r="P162">
            <v>0</v>
          </cell>
          <cell r="Q162">
            <v>9236.93</v>
          </cell>
          <cell r="R162" t="str">
            <v>Pendente</v>
          </cell>
          <cell r="T162">
            <v>1025.1399999999994</v>
          </cell>
          <cell r="U162">
            <v>-1025.1399999999994</v>
          </cell>
        </row>
        <row r="163">
          <cell r="D163" t="str">
            <v>H024</v>
          </cell>
          <cell r="E163">
            <v>2296926</v>
          </cell>
          <cell r="F163">
            <v>45200</v>
          </cell>
          <cell r="G163" t="str">
            <v>UNIVERSIDADE FEDERAL DE SANTA CATARINA</v>
          </cell>
          <cell r="H163">
            <v>3</v>
          </cell>
          <cell r="I163">
            <v>24</v>
          </cell>
          <cell r="J163">
            <v>24</v>
          </cell>
          <cell r="K163">
            <v>0</v>
          </cell>
          <cell r="L163">
            <v>111.93</v>
          </cell>
          <cell r="M163">
            <v>111.93</v>
          </cell>
          <cell r="N163">
            <v>0</v>
          </cell>
          <cell r="O163">
            <v>0</v>
          </cell>
          <cell r="P163">
            <v>0</v>
          </cell>
          <cell r="Q163">
            <v>202.69</v>
          </cell>
          <cell r="R163" t="str">
            <v>Pendente</v>
          </cell>
          <cell r="T163">
            <v>323.23999999999978</v>
          </cell>
          <cell r="U163">
            <v>-323.23999999999978</v>
          </cell>
        </row>
        <row r="164">
          <cell r="D164" t="str">
            <v>H060</v>
          </cell>
          <cell r="E164">
            <v>5329663</v>
          </cell>
          <cell r="F164">
            <v>45200</v>
          </cell>
          <cell r="G164" t="str">
            <v>UNIVERSIDADE FEDERAL DE SANTA CATARINA</v>
          </cell>
          <cell r="H164">
            <v>1</v>
          </cell>
          <cell r="I164">
            <v>1511</v>
          </cell>
          <cell r="J164">
            <v>1590</v>
          </cell>
          <cell r="K164">
            <v>79</v>
          </cell>
          <cell r="L164">
            <v>1155.5</v>
          </cell>
          <cell r="M164">
            <v>1155.5</v>
          </cell>
          <cell r="N164">
            <v>0</v>
          </cell>
          <cell r="O164">
            <v>0</v>
          </cell>
          <cell r="P164">
            <v>0</v>
          </cell>
          <cell r="Q164">
            <v>2092.61</v>
          </cell>
          <cell r="R164" t="str">
            <v>Pendente</v>
          </cell>
          <cell r="T164">
            <v>626.14000000000033</v>
          </cell>
          <cell r="U164">
            <v>-626.14000000000033</v>
          </cell>
        </row>
        <row r="165">
          <cell r="D165" t="str">
            <v>H037</v>
          </cell>
          <cell r="E165">
            <v>6435548</v>
          </cell>
          <cell r="F165">
            <v>45200</v>
          </cell>
          <cell r="G165" t="str">
            <v>CENTRO TECNOLOGICO (BL-A) UFSC</v>
          </cell>
          <cell r="H165">
            <v>1</v>
          </cell>
          <cell r="I165">
            <v>2357</v>
          </cell>
          <cell r="J165">
            <v>2437</v>
          </cell>
          <cell r="K165">
            <v>80</v>
          </cell>
          <cell r="L165">
            <v>1170.9100000000001</v>
          </cell>
          <cell r="M165">
            <v>1170.9100000000001</v>
          </cell>
          <cell r="N165">
            <v>0</v>
          </cell>
          <cell r="O165">
            <v>0</v>
          </cell>
          <cell r="P165">
            <v>0</v>
          </cell>
          <cell r="Q165">
            <v>2120.52</v>
          </cell>
          <cell r="R165" t="str">
            <v>Pendente</v>
          </cell>
          <cell r="T165">
            <v>1502.8100000000013</v>
          </cell>
          <cell r="U165">
            <v>-1502.8100000000013</v>
          </cell>
        </row>
        <row r="166">
          <cell r="D166" t="str">
            <v>H034</v>
          </cell>
          <cell r="E166">
            <v>8416621</v>
          </cell>
          <cell r="F166">
            <v>45200</v>
          </cell>
          <cell r="G166" t="str">
            <v>CENTRO TECNOLOGICO BLOCO L UFSC</v>
          </cell>
          <cell r="H166">
            <v>1</v>
          </cell>
          <cell r="I166">
            <v>4146</v>
          </cell>
          <cell r="J166">
            <v>4357</v>
          </cell>
          <cell r="K166">
            <v>211</v>
          </cell>
          <cell r="L166">
            <v>3189.62</v>
          </cell>
          <cell r="M166">
            <v>3189.62</v>
          </cell>
          <cell r="N166">
            <v>0</v>
          </cell>
          <cell r="O166">
            <v>0</v>
          </cell>
          <cell r="P166">
            <v>0</v>
          </cell>
          <cell r="Q166">
            <v>5776.4</v>
          </cell>
          <cell r="R166" t="str">
            <v>Pendente</v>
          </cell>
          <cell r="T166">
            <v>422.24999999999955</v>
          </cell>
          <cell r="U166">
            <v>-422.24999999999955</v>
          </cell>
        </row>
        <row r="167">
          <cell r="D167" t="str">
            <v>H019</v>
          </cell>
          <cell r="E167">
            <v>9097821</v>
          </cell>
          <cell r="F167">
            <v>45200</v>
          </cell>
          <cell r="G167" t="str">
            <v>CENTRO ACAD SOCIO ECONOMICO UFSC</v>
          </cell>
          <cell r="H167">
            <v>3</v>
          </cell>
          <cell r="I167">
            <v>11829</v>
          </cell>
          <cell r="J167">
            <v>12023</v>
          </cell>
          <cell r="K167">
            <v>194</v>
          </cell>
          <cell r="L167">
            <v>2862.24</v>
          </cell>
          <cell r="M167">
            <v>2862.24</v>
          </cell>
          <cell r="N167">
            <v>0</v>
          </cell>
          <cell r="O167">
            <v>0</v>
          </cell>
          <cell r="P167">
            <v>0</v>
          </cell>
          <cell r="Q167">
            <v>5183.5200000000004</v>
          </cell>
          <cell r="R167" t="str">
            <v>Pendente</v>
          </cell>
          <cell r="T167">
            <v>297.02</v>
          </cell>
          <cell r="U167">
            <v>-297.02</v>
          </cell>
        </row>
        <row r="168">
          <cell r="D168" t="str">
            <v>H005</v>
          </cell>
          <cell r="E168">
            <v>2297078</v>
          </cell>
          <cell r="F168">
            <v>45200</v>
          </cell>
          <cell r="G168" t="str">
            <v>CENTRO DE CIENCIAS FISICAS E MATEMATICA</v>
          </cell>
          <cell r="H168">
            <v>1</v>
          </cell>
          <cell r="I168">
            <v>4470</v>
          </cell>
          <cell r="J168">
            <v>4393</v>
          </cell>
          <cell r="K168">
            <v>77</v>
          </cell>
          <cell r="L168">
            <v>1124.68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1018.4</v>
          </cell>
          <cell r="R168" t="str">
            <v>Pendente</v>
          </cell>
          <cell r="T168">
            <v>36.300000000000011</v>
          </cell>
          <cell r="U168">
            <v>-36.300000000000011</v>
          </cell>
        </row>
        <row r="169">
          <cell r="D169" t="str">
            <v>H004</v>
          </cell>
          <cell r="E169">
            <v>2297086</v>
          </cell>
          <cell r="F169">
            <v>45200</v>
          </cell>
          <cell r="G169" t="str">
            <v>CENTRO DE CIENCIAS FISICAS E MATEMATICA</v>
          </cell>
          <cell r="H169">
            <v>1</v>
          </cell>
          <cell r="I169">
            <v>889</v>
          </cell>
          <cell r="J169">
            <v>896</v>
          </cell>
          <cell r="K169">
            <v>7</v>
          </cell>
          <cell r="L169">
            <v>75.739999999999995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68.58</v>
          </cell>
          <cell r="R169" t="str">
            <v>Pendente</v>
          </cell>
          <cell r="T169">
            <v>4505.5800000000017</v>
          </cell>
          <cell r="U169">
            <v>-4505.5800000000017</v>
          </cell>
        </row>
        <row r="170">
          <cell r="D170" t="str">
            <v>H009</v>
          </cell>
          <cell r="E170">
            <v>2297140</v>
          </cell>
          <cell r="F170">
            <v>45200</v>
          </cell>
          <cell r="G170" t="str">
            <v>UNIVERSIDADE FEDERAL DE SANTA CATARINA</v>
          </cell>
          <cell r="H170">
            <v>1</v>
          </cell>
          <cell r="I170">
            <v>20</v>
          </cell>
          <cell r="J170">
            <v>21</v>
          </cell>
          <cell r="K170">
            <v>1</v>
          </cell>
          <cell r="L170">
            <v>42.8</v>
          </cell>
          <cell r="M170">
            <v>42.8</v>
          </cell>
          <cell r="N170">
            <v>0</v>
          </cell>
          <cell r="O170">
            <v>0</v>
          </cell>
          <cell r="P170">
            <v>0</v>
          </cell>
          <cell r="Q170">
            <v>77.5</v>
          </cell>
          <cell r="R170" t="str">
            <v>Pendente</v>
          </cell>
          <cell r="T170">
            <v>1051.3700000000008</v>
          </cell>
          <cell r="U170">
            <v>-1051.3700000000008</v>
          </cell>
        </row>
        <row r="171">
          <cell r="D171" t="str">
            <v>H008</v>
          </cell>
          <cell r="E171">
            <v>2297159</v>
          </cell>
          <cell r="F171">
            <v>45200</v>
          </cell>
          <cell r="G171" t="str">
            <v>UNIVERSIDADE FEDERAL DE SANTA CATARINA</v>
          </cell>
          <cell r="H171">
            <v>1</v>
          </cell>
          <cell r="I171">
            <v>52655</v>
          </cell>
          <cell r="J171">
            <v>52934</v>
          </cell>
          <cell r="K171">
            <v>279</v>
          </cell>
          <cell r="L171">
            <v>4237.5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3837.05</v>
          </cell>
          <cell r="R171" t="str">
            <v>Pendente</v>
          </cell>
          <cell r="T171">
            <v>3224.3100000000049</v>
          </cell>
          <cell r="U171">
            <v>-3224.3100000000049</v>
          </cell>
        </row>
        <row r="172">
          <cell r="D172" t="str">
            <v>H029</v>
          </cell>
          <cell r="E172">
            <v>7297220</v>
          </cell>
          <cell r="F172">
            <v>45200</v>
          </cell>
          <cell r="G172" t="str">
            <v>MORADIA ESTUDANTIL UFSC</v>
          </cell>
          <cell r="H172">
            <v>1</v>
          </cell>
          <cell r="I172">
            <v>256</v>
          </cell>
          <cell r="J172">
            <v>258</v>
          </cell>
          <cell r="K172">
            <v>2</v>
          </cell>
          <cell r="L172">
            <v>48.29</v>
          </cell>
          <cell r="M172">
            <v>48.29</v>
          </cell>
          <cell r="N172">
            <v>0</v>
          </cell>
          <cell r="O172">
            <v>0</v>
          </cell>
          <cell r="P172">
            <v>0</v>
          </cell>
          <cell r="Q172">
            <v>87.44</v>
          </cell>
          <cell r="R172" t="str">
            <v>Pendente</v>
          </cell>
          <cell r="T172">
            <v>4799.5499999999956</v>
          </cell>
          <cell r="U172">
            <v>-4799.5499999999956</v>
          </cell>
        </row>
        <row r="173">
          <cell r="D173" t="str">
            <v>H011</v>
          </cell>
          <cell r="E173">
            <v>8149615</v>
          </cell>
          <cell r="F173">
            <v>45200</v>
          </cell>
          <cell r="G173" t="str">
            <v>DEPTO MICROBIOLOGIA UFSC</v>
          </cell>
          <cell r="H173">
            <v>1</v>
          </cell>
          <cell r="I173">
            <v>42184</v>
          </cell>
          <cell r="J173">
            <v>42702</v>
          </cell>
          <cell r="K173">
            <v>518</v>
          </cell>
          <cell r="L173">
            <v>7920.49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7172.02</v>
          </cell>
          <cell r="R173" t="str">
            <v>Pendente</v>
          </cell>
          <cell r="T173">
            <v>26.180000000000007</v>
          </cell>
          <cell r="U173">
            <v>-26.180000000000007</v>
          </cell>
        </row>
        <row r="174">
          <cell r="D174" t="str">
            <v>H057</v>
          </cell>
          <cell r="E174">
            <v>2297108</v>
          </cell>
          <cell r="F174">
            <v>45200</v>
          </cell>
          <cell r="G174" t="str">
            <v>UNIVERSIDADE FEDERAL DE SANTA CATARINA</v>
          </cell>
          <cell r="H174">
            <v>1</v>
          </cell>
          <cell r="I174">
            <v>1624</v>
          </cell>
          <cell r="J174">
            <v>1646</v>
          </cell>
          <cell r="K174">
            <v>22</v>
          </cell>
          <cell r="L174">
            <v>277.13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250.95</v>
          </cell>
          <cell r="R174" t="str">
            <v>Pendente</v>
          </cell>
          <cell r="T174">
            <v>2178.5</v>
          </cell>
          <cell r="U174">
            <v>-2178.5</v>
          </cell>
        </row>
        <row r="175">
          <cell r="D175" t="str">
            <v>H003</v>
          </cell>
          <cell r="E175">
            <v>2297124</v>
          </cell>
          <cell r="F175">
            <v>45200</v>
          </cell>
          <cell r="G175" t="str">
            <v>BIOTERIO CENTRAL ALMOXARIFADO</v>
          </cell>
          <cell r="H175">
            <v>1</v>
          </cell>
          <cell r="I175">
            <v>5317</v>
          </cell>
          <cell r="J175">
            <v>5622</v>
          </cell>
          <cell r="K175">
            <v>305</v>
          </cell>
          <cell r="L175">
            <v>4638.16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4199.8599999999997</v>
          </cell>
          <cell r="R175" t="str">
            <v>Pendente</v>
          </cell>
          <cell r="T175">
            <v>8.0999999999999943</v>
          </cell>
          <cell r="U175">
            <v>-8.0999999999999943</v>
          </cell>
        </row>
        <row r="176">
          <cell r="D176" t="str">
            <v>H010</v>
          </cell>
          <cell r="E176">
            <v>2297132</v>
          </cell>
          <cell r="F176">
            <v>45200</v>
          </cell>
          <cell r="G176" t="str">
            <v>NUCLEO DE INSTRUÇÃO MODELO</v>
          </cell>
          <cell r="H176">
            <v>1</v>
          </cell>
          <cell r="I176">
            <v>2408</v>
          </cell>
          <cell r="J176">
            <v>2452</v>
          </cell>
          <cell r="K176">
            <v>44</v>
          </cell>
          <cell r="L176">
            <v>616.15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557.92999999999995</v>
          </cell>
          <cell r="R176" t="str">
            <v>Pendente</v>
          </cell>
          <cell r="T176">
            <v>218.38999999999987</v>
          </cell>
          <cell r="U176">
            <v>-218.38999999999987</v>
          </cell>
        </row>
        <row r="177">
          <cell r="D177" t="str">
            <v>H074</v>
          </cell>
          <cell r="E177">
            <v>2297183</v>
          </cell>
          <cell r="F177">
            <v>45200</v>
          </cell>
          <cell r="G177" t="str">
            <v>UNIVERSIDADE FEDERAL DE SANTA CATARINA</v>
          </cell>
          <cell r="H177">
            <v>1</v>
          </cell>
          <cell r="I177">
            <v>3298</v>
          </cell>
          <cell r="J177">
            <v>4672</v>
          </cell>
          <cell r="K177">
            <v>1374</v>
          </cell>
          <cell r="L177">
            <v>21111.45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19116.43</v>
          </cell>
          <cell r="R177" t="str">
            <v>Pendente</v>
          </cell>
          <cell r="T177">
            <v>72.730000000000018</v>
          </cell>
          <cell r="U177">
            <v>-72.730000000000018</v>
          </cell>
        </row>
        <row r="178">
          <cell r="D178" t="str">
            <v>H083</v>
          </cell>
          <cell r="E178">
            <v>6997937</v>
          </cell>
          <cell r="F178">
            <v>45200</v>
          </cell>
          <cell r="G178" t="str">
            <v>CASA DA ARTE</v>
          </cell>
          <cell r="H178">
            <v>1</v>
          </cell>
          <cell r="I178">
            <v>445</v>
          </cell>
          <cell r="J178">
            <v>451</v>
          </cell>
          <cell r="K178">
            <v>6</v>
          </cell>
          <cell r="L178">
            <v>70.25</v>
          </cell>
          <cell r="M178">
            <v>70.25</v>
          </cell>
          <cell r="N178">
            <v>0</v>
          </cell>
          <cell r="O178">
            <v>0</v>
          </cell>
          <cell r="P178">
            <v>0</v>
          </cell>
          <cell r="Q178">
            <v>127.22</v>
          </cell>
          <cell r="R178" t="str">
            <v>Pendente</v>
          </cell>
          <cell r="T178">
            <v>1933.8499999999985</v>
          </cell>
          <cell r="U178">
            <v>-1933.8499999999985</v>
          </cell>
        </row>
        <row r="179">
          <cell r="D179" t="str">
            <v>H006</v>
          </cell>
          <cell r="E179">
            <v>9185569</v>
          </cell>
          <cell r="F179">
            <v>45200</v>
          </cell>
          <cell r="G179" t="str">
            <v>ENGENHARIA CIVIL BL T</v>
          </cell>
          <cell r="H179">
            <v>1</v>
          </cell>
          <cell r="I179">
            <v>185</v>
          </cell>
          <cell r="J179">
            <v>191</v>
          </cell>
          <cell r="K179">
            <v>6</v>
          </cell>
          <cell r="L179">
            <v>70.25</v>
          </cell>
          <cell r="M179">
            <v>70.25</v>
          </cell>
          <cell r="N179">
            <v>0</v>
          </cell>
          <cell r="O179">
            <v>0</v>
          </cell>
          <cell r="P179">
            <v>0</v>
          </cell>
          <cell r="Q179">
            <v>127.22</v>
          </cell>
          <cell r="R179" t="str">
            <v>Pendente</v>
          </cell>
          <cell r="T179">
            <v>981.47999999999956</v>
          </cell>
          <cell r="U179">
            <v>-981.47999999999956</v>
          </cell>
        </row>
        <row r="180">
          <cell r="D180" t="str">
            <v>H049</v>
          </cell>
          <cell r="E180">
            <v>9197478</v>
          </cell>
          <cell r="F180">
            <v>45200</v>
          </cell>
          <cell r="G180" t="str">
            <v>CENTRO DE EDUCACAO UFSC</v>
          </cell>
          <cell r="H180">
            <v>1</v>
          </cell>
          <cell r="I180">
            <v>2154</v>
          </cell>
          <cell r="J180">
            <v>2303</v>
          </cell>
          <cell r="K180">
            <v>149</v>
          </cell>
          <cell r="L180">
            <v>2234.1999999999998</v>
          </cell>
          <cell r="M180">
            <v>2234.1999999999998</v>
          </cell>
          <cell r="N180">
            <v>0</v>
          </cell>
          <cell r="O180">
            <v>0</v>
          </cell>
          <cell r="P180">
            <v>0</v>
          </cell>
          <cell r="Q180">
            <v>4046.15</v>
          </cell>
          <cell r="R180" t="str">
            <v>Pendente</v>
          </cell>
          <cell r="T180">
            <v>2670.7299999999996</v>
          </cell>
          <cell r="U180">
            <v>-2670.7299999999996</v>
          </cell>
        </row>
        <row r="181">
          <cell r="D181" t="str">
            <v>H106</v>
          </cell>
          <cell r="E181">
            <v>14948508</v>
          </cell>
          <cell r="F181">
            <v>45200</v>
          </cell>
          <cell r="G181" t="str">
            <v>UNIVERSIDADE FEDERAL DE SANTA CATARINA</v>
          </cell>
          <cell r="H181">
            <v>1</v>
          </cell>
          <cell r="I181">
            <v>3512</v>
          </cell>
          <cell r="J181">
            <v>3515</v>
          </cell>
          <cell r="K181">
            <v>3</v>
          </cell>
          <cell r="L181">
            <v>53.78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48.7</v>
          </cell>
          <cell r="R181" t="str">
            <v>Pendente</v>
          </cell>
          <cell r="T181">
            <v>62.590000000000032</v>
          </cell>
          <cell r="U181">
            <v>-62.590000000000032</v>
          </cell>
        </row>
        <row r="182">
          <cell r="D182" t="str">
            <v>H062</v>
          </cell>
          <cell r="E182">
            <v>15023672</v>
          </cell>
          <cell r="F182">
            <v>45200</v>
          </cell>
          <cell r="G182" t="str">
            <v>CENTRO DE CIENCIAS FISICAS E MATEMATICA</v>
          </cell>
          <cell r="H182">
            <v>1</v>
          </cell>
          <cell r="I182">
            <v>12100</v>
          </cell>
          <cell r="J182">
            <v>12768</v>
          </cell>
          <cell r="K182">
            <v>668</v>
          </cell>
          <cell r="L182">
            <v>10231.99</v>
          </cell>
          <cell r="M182">
            <v>10231.99</v>
          </cell>
          <cell r="N182">
            <v>0</v>
          </cell>
          <cell r="O182">
            <v>0</v>
          </cell>
          <cell r="P182">
            <v>0</v>
          </cell>
          <cell r="Q182">
            <v>18530.13</v>
          </cell>
          <cell r="R182" t="str">
            <v>Pendente</v>
          </cell>
          <cell r="T182">
            <v>1995.0200000000004</v>
          </cell>
          <cell r="U182">
            <v>-1995.0200000000004</v>
          </cell>
        </row>
        <row r="183">
          <cell r="D183" t="str">
            <v>H066</v>
          </cell>
          <cell r="E183">
            <v>17091764</v>
          </cell>
          <cell r="F183">
            <v>45200</v>
          </cell>
          <cell r="G183" t="str">
            <v>UNIV FED DO ESTADO DE STA CAT</v>
          </cell>
          <cell r="H183">
            <v>1</v>
          </cell>
          <cell r="I183">
            <v>20874</v>
          </cell>
          <cell r="J183">
            <v>21552</v>
          </cell>
          <cell r="K183">
            <v>678</v>
          </cell>
          <cell r="L183">
            <v>10386.09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9404.61</v>
          </cell>
          <cell r="R183" t="str">
            <v>Pendente</v>
          </cell>
          <cell r="T183">
            <v>14.539999999999992</v>
          </cell>
          <cell r="U183">
            <v>-14.539999999999992</v>
          </cell>
        </row>
        <row r="184">
          <cell r="D184" t="str">
            <v>H044</v>
          </cell>
          <cell r="E184">
            <v>2296896</v>
          </cell>
          <cell r="F184">
            <v>45200</v>
          </cell>
          <cell r="G184" t="str">
            <v>LAB DE ENSINO E PESQUISA UFSC</v>
          </cell>
          <cell r="H184">
            <v>1</v>
          </cell>
          <cell r="I184">
            <v>329</v>
          </cell>
          <cell r="J184">
            <v>376</v>
          </cell>
          <cell r="K184">
            <v>47</v>
          </cell>
          <cell r="L184">
            <v>662.38</v>
          </cell>
          <cell r="M184">
            <v>662.38</v>
          </cell>
          <cell r="N184">
            <v>0</v>
          </cell>
          <cell r="O184">
            <v>0</v>
          </cell>
          <cell r="P184">
            <v>0</v>
          </cell>
          <cell r="Q184">
            <v>1199.57</v>
          </cell>
          <cell r="R184" t="str">
            <v>Pendente</v>
          </cell>
          <cell r="T184">
            <v>361.10999999999967</v>
          </cell>
          <cell r="U184">
            <v>-361.10999999999967</v>
          </cell>
        </row>
        <row r="185">
          <cell r="D185" t="str">
            <v>H089</v>
          </cell>
          <cell r="E185">
            <v>2347660</v>
          </cell>
          <cell r="F185">
            <v>45200</v>
          </cell>
          <cell r="G185" t="str">
            <v>ESTAÇÃO DE MARICULTURA DA UFSC</v>
          </cell>
          <cell r="H185">
            <v>1</v>
          </cell>
          <cell r="I185">
            <v>182</v>
          </cell>
          <cell r="J185">
            <v>314</v>
          </cell>
          <cell r="K185">
            <v>132</v>
          </cell>
          <cell r="L185">
            <v>1972.23</v>
          </cell>
          <cell r="M185">
            <v>1972.23</v>
          </cell>
          <cell r="N185">
            <v>0</v>
          </cell>
          <cell r="O185">
            <v>0</v>
          </cell>
          <cell r="P185">
            <v>0</v>
          </cell>
          <cell r="Q185">
            <v>3571.72</v>
          </cell>
          <cell r="R185" t="str">
            <v>Pendente</v>
          </cell>
          <cell r="T185">
            <v>930.51000000000022</v>
          </cell>
          <cell r="U185">
            <v>-930.51000000000022</v>
          </cell>
        </row>
        <row r="186">
          <cell r="D186" t="str">
            <v>H090</v>
          </cell>
          <cell r="E186">
            <v>2347679</v>
          </cell>
          <cell r="F186">
            <v>45200</v>
          </cell>
          <cell r="G186" t="str">
            <v>ESTAÇÃO DE MARICULTURA DA UFSC</v>
          </cell>
          <cell r="H186">
            <v>1</v>
          </cell>
          <cell r="I186">
            <v>320</v>
          </cell>
          <cell r="J186">
            <v>324</v>
          </cell>
          <cell r="K186">
            <v>4</v>
          </cell>
          <cell r="L186">
            <v>59.27</v>
          </cell>
          <cell r="M186">
            <v>59.27</v>
          </cell>
          <cell r="N186">
            <v>0</v>
          </cell>
          <cell r="O186">
            <v>0</v>
          </cell>
          <cell r="P186">
            <v>0</v>
          </cell>
          <cell r="Q186">
            <v>107.33</v>
          </cell>
          <cell r="R186" t="str">
            <v>Pendente</v>
          </cell>
          <cell r="T186">
            <v>13.280000000000001</v>
          </cell>
          <cell r="U186">
            <v>-13.280000000000001</v>
          </cell>
        </row>
        <row r="187">
          <cell r="D187" t="str">
            <v>H084</v>
          </cell>
          <cell r="E187">
            <v>9197419</v>
          </cell>
          <cell r="F187">
            <v>45200</v>
          </cell>
          <cell r="G187" t="str">
            <v>CENTRO DE PESQUISA UFSC</v>
          </cell>
          <cell r="H187">
            <v>1</v>
          </cell>
          <cell r="I187">
            <v>94</v>
          </cell>
          <cell r="J187">
            <v>274</v>
          </cell>
          <cell r="K187">
            <v>180</v>
          </cell>
          <cell r="L187">
            <v>2711.91</v>
          </cell>
          <cell r="M187">
            <v>2711.91</v>
          </cell>
          <cell r="N187">
            <v>0</v>
          </cell>
          <cell r="O187">
            <v>0</v>
          </cell>
          <cell r="P187">
            <v>0</v>
          </cell>
          <cell r="Q187">
            <v>4911.28</v>
          </cell>
          <cell r="R187" t="str">
            <v>Pendente</v>
          </cell>
          <cell r="T187">
            <v>512.54</v>
          </cell>
          <cell r="U187">
            <v>-512.54</v>
          </cell>
        </row>
        <row r="188">
          <cell r="D188" t="str">
            <v>H082</v>
          </cell>
          <cell r="E188">
            <v>5716594</v>
          </cell>
          <cell r="F188">
            <v>45200</v>
          </cell>
          <cell r="G188" t="str">
            <v>UNIVERSIDADE FEDERAL DE SANTA CATARINA</v>
          </cell>
          <cell r="H188">
            <v>1</v>
          </cell>
          <cell r="I188">
            <v>24056</v>
          </cell>
          <cell r="J188">
            <v>24699</v>
          </cell>
          <cell r="K188">
            <v>643</v>
          </cell>
          <cell r="L188">
            <v>9846.74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8916.23</v>
          </cell>
          <cell r="R188" t="str">
            <v>Pendente</v>
          </cell>
          <cell r="T188">
            <v>58.220000000000027</v>
          </cell>
          <cell r="U188">
            <v>-58.220000000000027</v>
          </cell>
        </row>
        <row r="189">
          <cell r="D189" t="str">
            <v>H058</v>
          </cell>
          <cell r="E189">
            <v>9611070</v>
          </cell>
          <cell r="F189">
            <v>45200</v>
          </cell>
          <cell r="G189" t="str">
            <v>CENTRO CIENCIAS BIOLOGICAS BL B</v>
          </cell>
          <cell r="H189">
            <v>1</v>
          </cell>
          <cell r="I189">
            <v>14466</v>
          </cell>
          <cell r="J189">
            <v>15218</v>
          </cell>
          <cell r="K189">
            <v>752</v>
          </cell>
          <cell r="L189">
            <v>11526.43</v>
          </cell>
          <cell r="M189">
            <v>11526.43</v>
          </cell>
          <cell r="N189">
            <v>0</v>
          </cell>
          <cell r="O189">
            <v>0</v>
          </cell>
          <cell r="P189">
            <v>0</v>
          </cell>
          <cell r="Q189">
            <v>20874.36</v>
          </cell>
          <cell r="R189" t="str">
            <v>Pendente</v>
          </cell>
          <cell r="T189">
            <v>3.5200000000000031</v>
          </cell>
          <cell r="U189">
            <v>-3.5200000000000031</v>
          </cell>
        </row>
        <row r="190">
          <cell r="D190" t="str">
            <v>H086</v>
          </cell>
          <cell r="E190">
            <v>12799408</v>
          </cell>
          <cell r="F190">
            <v>45200</v>
          </cell>
          <cell r="G190" t="str">
            <v>UNIVERSIDADE FEDERAL DE SANTA CATARINA</v>
          </cell>
          <cell r="H190">
            <v>1</v>
          </cell>
          <cell r="I190">
            <v>513</v>
          </cell>
          <cell r="J190">
            <v>510</v>
          </cell>
          <cell r="K190">
            <v>0</v>
          </cell>
          <cell r="L190">
            <v>37.31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33.79</v>
          </cell>
          <cell r="R190" t="str">
            <v>Pendente</v>
          </cell>
          <cell r="T190">
            <v>64.049999999999955</v>
          </cell>
          <cell r="U190">
            <v>-64.049999999999955</v>
          </cell>
        </row>
        <row r="191">
          <cell r="D191" t="str">
            <v>H087</v>
          </cell>
          <cell r="E191">
            <v>13018540</v>
          </cell>
          <cell r="F191">
            <v>45200</v>
          </cell>
          <cell r="G191" t="str">
            <v>UNIVERSIDADE FEDERAL DE SANTA CATARINA</v>
          </cell>
          <cell r="H191">
            <v>1</v>
          </cell>
          <cell r="I191">
            <v>1730</v>
          </cell>
          <cell r="J191">
            <v>1778</v>
          </cell>
          <cell r="K191">
            <v>48</v>
          </cell>
          <cell r="L191">
            <v>677.79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613.74</v>
          </cell>
          <cell r="R191" t="str">
            <v>Pendente</v>
          </cell>
          <cell r="T191">
            <v>7.0600000000000023</v>
          </cell>
          <cell r="U191">
            <v>-7.0600000000000023</v>
          </cell>
        </row>
        <row r="192">
          <cell r="D192" t="str">
            <v>H027</v>
          </cell>
          <cell r="E192">
            <v>16701186</v>
          </cell>
          <cell r="F192">
            <v>45200</v>
          </cell>
          <cell r="G192" t="str">
            <v>UFSC COLÉGIO DE APLICAÇÃO</v>
          </cell>
          <cell r="H192">
            <v>1</v>
          </cell>
          <cell r="I192">
            <v>64061</v>
          </cell>
          <cell r="J192">
            <v>64480</v>
          </cell>
          <cell r="K192">
            <v>419</v>
          </cell>
          <cell r="L192">
            <v>6394.9</v>
          </cell>
          <cell r="M192">
            <v>6394.9</v>
          </cell>
          <cell r="N192">
            <v>0</v>
          </cell>
          <cell r="O192">
            <v>0</v>
          </cell>
          <cell r="P192">
            <v>0</v>
          </cell>
          <cell r="Q192">
            <v>11581.17</v>
          </cell>
          <cell r="R192" t="str">
            <v>Pendente</v>
          </cell>
          <cell r="T192">
            <v>372.74000000000024</v>
          </cell>
          <cell r="U192">
            <v>-372.74000000000024</v>
          </cell>
        </row>
        <row r="193">
          <cell r="D193" t="str">
            <v>H026</v>
          </cell>
          <cell r="E193">
            <v>9912770</v>
          </cell>
          <cell r="F193">
            <v>45200</v>
          </cell>
          <cell r="G193" t="str">
            <v>CTRO DE CIENCIA FIS E MAT BL B UFSC</v>
          </cell>
          <cell r="H193">
            <v>1</v>
          </cell>
          <cell r="I193">
            <v>2812</v>
          </cell>
          <cell r="J193">
            <v>2935</v>
          </cell>
          <cell r="K193">
            <v>123</v>
          </cell>
          <cell r="L193">
            <v>1833.54</v>
          </cell>
          <cell r="M193">
            <v>1833.54</v>
          </cell>
          <cell r="N193">
            <v>0</v>
          </cell>
          <cell r="O193">
            <v>0</v>
          </cell>
          <cell r="P193">
            <v>0</v>
          </cell>
          <cell r="Q193">
            <v>3320.54</v>
          </cell>
          <cell r="R193" t="str">
            <v>Pendente</v>
          </cell>
          <cell r="T193">
            <v>11.210000000000008</v>
          </cell>
          <cell r="U193">
            <v>-11.210000000000008</v>
          </cell>
        </row>
        <row r="194">
          <cell r="D194" t="str">
            <v>H085</v>
          </cell>
          <cell r="E194">
            <v>12791172</v>
          </cell>
          <cell r="F194">
            <v>45200</v>
          </cell>
          <cell r="G194" t="str">
            <v>UNIVERSIDADE FEDERAL DE SANTA CATARINA</v>
          </cell>
          <cell r="H194">
            <v>1</v>
          </cell>
          <cell r="I194">
            <v>5</v>
          </cell>
          <cell r="J194">
            <v>49</v>
          </cell>
          <cell r="K194">
            <v>44</v>
          </cell>
          <cell r="L194">
            <v>616.15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557.92999999999995</v>
          </cell>
          <cell r="R194" t="str">
            <v>Pendente</v>
          </cell>
          <cell r="T194">
            <v>5.0799999999999983</v>
          </cell>
          <cell r="U194">
            <v>-5.0799999999999983</v>
          </cell>
          <cell r="V194">
            <v>1949</v>
          </cell>
        </row>
        <row r="196">
          <cell r="H196">
            <v>1</v>
          </cell>
          <cell r="I196">
            <v>89</v>
          </cell>
          <cell r="J196">
            <v>89</v>
          </cell>
        </row>
        <row r="197">
          <cell r="H197">
            <v>2</v>
          </cell>
          <cell r="I197">
            <v>4876</v>
          </cell>
          <cell r="J197">
            <v>4940</v>
          </cell>
        </row>
        <row r="198">
          <cell r="H198">
            <v>3</v>
          </cell>
          <cell r="I198">
            <v>12744</v>
          </cell>
          <cell r="J198">
            <v>12821</v>
          </cell>
        </row>
        <row r="199">
          <cell r="H199">
            <v>4</v>
          </cell>
          <cell r="I199">
            <v>19799</v>
          </cell>
          <cell r="J199">
            <v>19811</v>
          </cell>
        </row>
        <row r="200">
          <cell r="H200">
            <v>5</v>
          </cell>
          <cell r="I200">
            <v>14312</v>
          </cell>
          <cell r="J200">
            <v>14398</v>
          </cell>
        </row>
        <row r="201">
          <cell r="H201">
            <v>6</v>
          </cell>
          <cell r="I201">
            <v>5316</v>
          </cell>
          <cell r="J201">
            <v>5416</v>
          </cell>
        </row>
        <row r="202">
          <cell r="H202">
            <v>7</v>
          </cell>
          <cell r="I202">
            <v>37753</v>
          </cell>
          <cell r="J202">
            <v>37837</v>
          </cell>
        </row>
        <row r="203">
          <cell r="H203">
            <v>8</v>
          </cell>
          <cell r="I203">
            <v>1424</v>
          </cell>
          <cell r="J203">
            <v>1454</v>
          </cell>
        </row>
        <row r="204">
          <cell r="H204">
            <v>9</v>
          </cell>
          <cell r="I204">
            <v>44444</v>
          </cell>
        </row>
        <row r="205">
          <cell r="H205">
            <v>10</v>
          </cell>
          <cell r="I205">
            <v>5163</v>
          </cell>
          <cell r="J205">
            <v>5265</v>
          </cell>
        </row>
        <row r="206">
          <cell r="H206">
            <v>11</v>
          </cell>
          <cell r="I206">
            <v>6627</v>
          </cell>
          <cell r="J206">
            <v>7369</v>
          </cell>
        </row>
        <row r="207">
          <cell r="H207">
            <v>12</v>
          </cell>
          <cell r="I207">
            <v>74017</v>
          </cell>
          <cell r="J207">
            <v>74446</v>
          </cell>
        </row>
        <row r="208">
          <cell r="H208">
            <v>13</v>
          </cell>
          <cell r="I208">
            <v>2544</v>
          </cell>
          <cell r="J208">
            <v>2965</v>
          </cell>
        </row>
        <row r="209">
          <cell r="H209">
            <v>14</v>
          </cell>
          <cell r="I209">
            <v>5</v>
          </cell>
          <cell r="J209">
            <v>9</v>
          </cell>
          <cell r="K209">
            <v>2015</v>
          </cell>
        </row>
        <row r="210">
          <cell r="H210">
            <v>15</v>
          </cell>
          <cell r="I210">
            <v>27690</v>
          </cell>
          <cell r="J210">
            <v>27706</v>
          </cell>
        </row>
        <row r="211">
          <cell r="H211">
            <v>16</v>
          </cell>
          <cell r="I211">
            <v>9841</v>
          </cell>
          <cell r="J211">
            <v>9852</v>
          </cell>
        </row>
        <row r="212">
          <cell r="H212">
            <v>17</v>
          </cell>
          <cell r="I212">
            <v>3399</v>
          </cell>
          <cell r="J212">
            <v>3437</v>
          </cell>
        </row>
        <row r="213">
          <cell r="H213">
            <v>18</v>
          </cell>
          <cell r="I213">
            <v>1297</v>
          </cell>
          <cell r="J213">
            <v>1298</v>
          </cell>
        </row>
        <row r="214">
          <cell r="H214">
            <v>19</v>
          </cell>
          <cell r="I214">
            <v>251</v>
          </cell>
          <cell r="J214">
            <v>709</v>
          </cell>
        </row>
        <row r="215">
          <cell r="H215">
            <v>20</v>
          </cell>
          <cell r="I215">
            <v>9288</v>
          </cell>
          <cell r="J215">
            <v>9314</v>
          </cell>
        </row>
        <row r="216">
          <cell r="H216">
            <v>21</v>
          </cell>
          <cell r="I216">
            <v>13346</v>
          </cell>
          <cell r="J216">
            <v>13346</v>
          </cell>
        </row>
        <row r="217">
          <cell r="H217">
            <v>22</v>
          </cell>
          <cell r="I217">
            <v>8450</v>
          </cell>
          <cell r="J217">
            <v>8457</v>
          </cell>
        </row>
        <row r="218">
          <cell r="H218">
            <v>23</v>
          </cell>
          <cell r="I218">
            <v>358</v>
          </cell>
          <cell r="J218">
            <v>376</v>
          </cell>
        </row>
        <row r="219">
          <cell r="H219">
            <v>24</v>
          </cell>
          <cell r="I219">
            <v>11347</v>
          </cell>
          <cell r="J219">
            <v>11463</v>
          </cell>
        </row>
        <row r="220">
          <cell r="H220">
            <v>25</v>
          </cell>
          <cell r="I220">
            <v>7651</v>
          </cell>
          <cell r="J220">
            <v>7686</v>
          </cell>
        </row>
        <row r="221">
          <cell r="H221">
            <v>26</v>
          </cell>
          <cell r="I221">
            <v>13</v>
          </cell>
          <cell r="J221">
            <v>57</v>
          </cell>
        </row>
        <row r="222">
          <cell r="H222">
            <v>27</v>
          </cell>
          <cell r="I222">
            <v>112</v>
          </cell>
          <cell r="J222">
            <v>162</v>
          </cell>
        </row>
        <row r="223">
          <cell r="H223">
            <v>28</v>
          </cell>
          <cell r="I223">
            <v>180</v>
          </cell>
          <cell r="J223">
            <v>219</v>
          </cell>
        </row>
        <row r="224">
          <cell r="H224">
            <v>29</v>
          </cell>
          <cell r="I224">
            <v>740</v>
          </cell>
          <cell r="J224">
            <v>803</v>
          </cell>
        </row>
        <row r="225">
          <cell r="H225">
            <v>30</v>
          </cell>
          <cell r="I225">
            <v>206</v>
          </cell>
          <cell r="J225">
            <v>359</v>
          </cell>
        </row>
        <row r="226">
          <cell r="H226">
            <v>31</v>
          </cell>
          <cell r="I226">
            <v>18</v>
          </cell>
          <cell r="J226">
            <v>18</v>
          </cell>
        </row>
        <row r="227">
          <cell r="H227">
            <v>32</v>
          </cell>
          <cell r="I227">
            <v>0</v>
          </cell>
          <cell r="J227">
            <v>0</v>
          </cell>
        </row>
        <row r="228">
          <cell r="H228">
            <v>33</v>
          </cell>
          <cell r="I228">
            <v>9759</v>
          </cell>
          <cell r="J228">
            <v>9765</v>
          </cell>
        </row>
        <row r="229">
          <cell r="H229">
            <v>34</v>
          </cell>
          <cell r="I229">
            <v>2928</v>
          </cell>
          <cell r="J229">
            <v>2972</v>
          </cell>
        </row>
        <row r="230">
          <cell r="H230">
            <v>35</v>
          </cell>
          <cell r="I230">
            <v>229</v>
          </cell>
          <cell r="J230">
            <v>230</v>
          </cell>
        </row>
        <row r="231">
          <cell r="H231">
            <v>36</v>
          </cell>
          <cell r="I231">
            <v>1151</v>
          </cell>
          <cell r="J231">
            <v>1184</v>
          </cell>
        </row>
        <row r="232">
          <cell r="H232">
            <v>37</v>
          </cell>
          <cell r="I232">
            <v>17894</v>
          </cell>
          <cell r="J232">
            <v>18204</v>
          </cell>
        </row>
        <row r="233">
          <cell r="H233">
            <v>38</v>
          </cell>
          <cell r="I233">
            <v>30</v>
          </cell>
          <cell r="J233">
            <v>40</v>
          </cell>
        </row>
        <row r="234">
          <cell r="H234">
            <v>39</v>
          </cell>
          <cell r="I234">
            <v>2949</v>
          </cell>
          <cell r="J234">
            <v>2976</v>
          </cell>
        </row>
        <row r="235">
          <cell r="H235">
            <v>40</v>
          </cell>
          <cell r="I235">
            <v>12</v>
          </cell>
          <cell r="J235">
            <v>32</v>
          </cell>
        </row>
        <row r="236">
          <cell r="H236">
            <v>41</v>
          </cell>
          <cell r="I236">
            <v>11952</v>
          </cell>
          <cell r="J236">
            <v>12190</v>
          </cell>
        </row>
        <row r="237">
          <cell r="H237">
            <v>42</v>
          </cell>
          <cell r="I237">
            <v>6000</v>
          </cell>
          <cell r="J237">
            <v>6064</v>
          </cell>
        </row>
        <row r="238">
          <cell r="H238">
            <v>43</v>
          </cell>
          <cell r="I238">
            <v>54</v>
          </cell>
          <cell r="J238">
            <v>141</v>
          </cell>
        </row>
        <row r="239">
          <cell r="H239">
            <v>44</v>
          </cell>
          <cell r="I239">
            <v>3453</v>
          </cell>
          <cell r="J239">
            <v>3600</v>
          </cell>
        </row>
        <row r="240">
          <cell r="H240">
            <v>45</v>
          </cell>
          <cell r="I240">
            <v>66</v>
          </cell>
          <cell r="J240">
            <v>67</v>
          </cell>
        </row>
        <row r="241">
          <cell r="H241">
            <v>46</v>
          </cell>
          <cell r="I241">
            <v>33919</v>
          </cell>
          <cell r="J241">
            <v>34222</v>
          </cell>
        </row>
        <row r="242">
          <cell r="H242">
            <v>47</v>
          </cell>
          <cell r="I242">
            <v>2100</v>
          </cell>
          <cell r="J242">
            <v>2103</v>
          </cell>
        </row>
        <row r="243">
          <cell r="H243">
            <v>48</v>
          </cell>
          <cell r="I243">
            <v>36527</v>
          </cell>
          <cell r="J243">
            <v>36588</v>
          </cell>
        </row>
        <row r="244">
          <cell r="H244">
            <v>49</v>
          </cell>
          <cell r="I244">
            <v>704</v>
          </cell>
          <cell r="J244">
            <v>728</v>
          </cell>
        </row>
        <row r="245">
          <cell r="H245">
            <v>50</v>
          </cell>
          <cell r="I245">
            <v>22906</v>
          </cell>
          <cell r="J245">
            <v>23122</v>
          </cell>
        </row>
        <row r="246">
          <cell r="H246">
            <v>51</v>
          </cell>
          <cell r="I246">
            <v>1700</v>
          </cell>
          <cell r="J246">
            <v>1701</v>
          </cell>
        </row>
        <row r="247">
          <cell r="H247">
            <v>52</v>
          </cell>
          <cell r="I247">
            <v>20694</v>
          </cell>
          <cell r="J247">
            <v>21769</v>
          </cell>
        </row>
        <row r="248">
          <cell r="H248">
            <v>53</v>
          </cell>
          <cell r="I248">
            <v>252</v>
          </cell>
          <cell r="J248">
            <v>256</v>
          </cell>
        </row>
        <row r="249">
          <cell r="H249">
            <v>54</v>
          </cell>
          <cell r="I249">
            <v>9</v>
          </cell>
          <cell r="J249">
            <v>9</v>
          </cell>
        </row>
        <row r="250">
          <cell r="H250">
            <v>55</v>
          </cell>
          <cell r="I250">
            <v>2957</v>
          </cell>
          <cell r="J250">
            <v>2551</v>
          </cell>
        </row>
        <row r="251">
          <cell r="H251">
            <v>56</v>
          </cell>
          <cell r="I251">
            <v>2529</v>
          </cell>
          <cell r="J251">
            <v>2540</v>
          </cell>
        </row>
        <row r="252">
          <cell r="H252">
            <v>57</v>
          </cell>
          <cell r="I252">
            <v>11751</v>
          </cell>
          <cell r="J252">
            <v>11991</v>
          </cell>
        </row>
        <row r="253">
          <cell r="H253">
            <v>58</v>
          </cell>
          <cell r="I253">
            <v>3489</v>
          </cell>
          <cell r="J253">
            <v>3498</v>
          </cell>
        </row>
        <row r="254">
          <cell r="H254">
            <v>59</v>
          </cell>
          <cell r="I254">
            <v>4245</v>
          </cell>
          <cell r="J254">
            <v>4293</v>
          </cell>
        </row>
        <row r="255">
          <cell r="H255">
            <v>60</v>
          </cell>
          <cell r="I255">
            <v>2038</v>
          </cell>
          <cell r="J255">
            <v>2163</v>
          </cell>
        </row>
        <row r="256">
          <cell r="H256">
            <v>61</v>
          </cell>
          <cell r="I256">
            <v>122</v>
          </cell>
          <cell r="J256">
            <v>130</v>
          </cell>
        </row>
        <row r="257">
          <cell r="H257">
            <v>62</v>
          </cell>
          <cell r="I257">
            <v>1307</v>
          </cell>
          <cell r="J257">
            <v>1462</v>
          </cell>
        </row>
        <row r="258">
          <cell r="H258">
            <v>63</v>
          </cell>
          <cell r="I258">
            <v>13257</v>
          </cell>
          <cell r="J258">
            <v>13672</v>
          </cell>
        </row>
        <row r="259">
          <cell r="H259">
            <v>64</v>
          </cell>
          <cell r="I259">
            <v>3269</v>
          </cell>
          <cell r="J259">
            <v>3373</v>
          </cell>
        </row>
        <row r="260">
          <cell r="H260">
            <v>65</v>
          </cell>
          <cell r="I260">
            <v>244</v>
          </cell>
          <cell r="J260">
            <v>251</v>
          </cell>
        </row>
        <row r="261">
          <cell r="H261">
            <v>66</v>
          </cell>
          <cell r="I261">
            <v>586</v>
          </cell>
          <cell r="J261">
            <v>625</v>
          </cell>
        </row>
        <row r="262">
          <cell r="H262">
            <v>67</v>
          </cell>
          <cell r="I262">
            <v>824</v>
          </cell>
          <cell r="J262">
            <v>836</v>
          </cell>
        </row>
        <row r="263">
          <cell r="H263">
            <v>68</v>
          </cell>
          <cell r="I263">
            <v>52333</v>
          </cell>
          <cell r="J263">
            <v>52577</v>
          </cell>
        </row>
        <row r="264">
          <cell r="H264">
            <v>69</v>
          </cell>
          <cell r="I264">
            <v>1611</v>
          </cell>
          <cell r="J264">
            <v>1664</v>
          </cell>
        </row>
      </sheetData>
      <sheetData sheetId="29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2022 Joinville Perini Comercial</v>
          </cell>
          <cell r="H15">
            <v>0</v>
          </cell>
          <cell r="I15">
            <v>10.73</v>
          </cell>
          <cell r="J15">
            <v>10.73</v>
          </cell>
          <cell r="K15">
            <v>10.73</v>
          </cell>
          <cell r="L15">
            <v>10.73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45170</v>
          </cell>
          <cell r="G23" t="str">
            <v>UNIVERSIDADE FEDERAL DE SANTA CATARINA</v>
          </cell>
          <cell r="H23">
            <v>1</v>
          </cell>
          <cell r="I23">
            <v>1024</v>
          </cell>
          <cell r="J23">
            <v>1053</v>
          </cell>
          <cell r="K23">
            <v>29</v>
          </cell>
          <cell r="L23">
            <v>385</v>
          </cell>
          <cell r="M23">
            <v>0</v>
          </cell>
          <cell r="N23">
            <v>-36.379999999999995</v>
          </cell>
          <cell r="O23">
            <v>0</v>
          </cell>
          <cell r="P23">
            <v>0</v>
          </cell>
          <cell r="Q23">
            <v>348.62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OK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45170</v>
          </cell>
          <cell r="G24" t="str">
            <v>UNIVERSIDADE FEDERAL DE SANTA CATARINA</v>
          </cell>
          <cell r="H24">
            <v>2</v>
          </cell>
          <cell r="I24">
            <v>2443</v>
          </cell>
          <cell r="J24">
            <v>2484</v>
          </cell>
          <cell r="K24">
            <v>41</v>
          </cell>
          <cell r="L24">
            <v>508.03</v>
          </cell>
          <cell r="M24">
            <v>0</v>
          </cell>
          <cell r="N24">
            <v>-48.009999999999991</v>
          </cell>
          <cell r="O24">
            <v>0</v>
          </cell>
          <cell r="P24">
            <v>0</v>
          </cell>
          <cell r="Q24">
            <v>460.02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45170</v>
          </cell>
          <cell r="G25" t="str">
            <v>BIOTERIO CENTRAL ALMOXARIFADO</v>
          </cell>
          <cell r="H25">
            <v>1</v>
          </cell>
          <cell r="I25">
            <v>4975</v>
          </cell>
          <cell r="J25">
            <v>5317</v>
          </cell>
          <cell r="K25">
            <v>342</v>
          </cell>
          <cell r="L25">
            <v>5208.33</v>
          </cell>
          <cell r="M25">
            <v>0</v>
          </cell>
          <cell r="N25">
            <v>-492.18000000000029</v>
          </cell>
          <cell r="O25">
            <v>0</v>
          </cell>
          <cell r="P25">
            <v>0</v>
          </cell>
          <cell r="Q25">
            <v>4716.1499999999996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OK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45170</v>
          </cell>
          <cell r="G26" t="str">
            <v>CENTRO DE CIENCIAS FISICAS E MATEMATICA</v>
          </cell>
          <cell r="H26">
            <v>1</v>
          </cell>
          <cell r="I26">
            <v>872</v>
          </cell>
          <cell r="J26">
            <v>889</v>
          </cell>
          <cell r="K26">
            <v>17</v>
          </cell>
          <cell r="L26">
            <v>200.08</v>
          </cell>
          <cell r="M26">
            <v>0</v>
          </cell>
          <cell r="N26">
            <v>-18.900000000000006</v>
          </cell>
          <cell r="O26">
            <v>0</v>
          </cell>
          <cell r="P26">
            <v>0</v>
          </cell>
          <cell r="Q26">
            <v>181.18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OK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45170</v>
          </cell>
          <cell r="G27" t="str">
            <v>CENTRO DE CIENCIAS FISICAS E MATEMATICA</v>
          </cell>
          <cell r="H27">
            <v>1</v>
          </cell>
          <cell r="I27">
            <v>4327</v>
          </cell>
          <cell r="J27">
            <v>4470</v>
          </cell>
          <cell r="K27">
            <v>143</v>
          </cell>
          <cell r="L27">
            <v>2141.7399999999998</v>
          </cell>
          <cell r="M27">
            <v>0</v>
          </cell>
          <cell r="N27">
            <v>-202.38999999999987</v>
          </cell>
          <cell r="O27">
            <v>0</v>
          </cell>
          <cell r="P27">
            <v>0</v>
          </cell>
          <cell r="Q27">
            <v>1939.35</v>
          </cell>
          <cell r="R27">
            <v>0</v>
          </cell>
          <cell r="S27" t="str">
            <v>ok</v>
          </cell>
          <cell r="T27" t="str">
            <v>LIDO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45170</v>
          </cell>
          <cell r="G28" t="str">
            <v>ENGENHARIA CIVIL BL T</v>
          </cell>
          <cell r="H28">
            <v>1</v>
          </cell>
          <cell r="I28">
            <v>177</v>
          </cell>
          <cell r="J28">
            <v>185</v>
          </cell>
          <cell r="K28">
            <v>8</v>
          </cell>
          <cell r="L28">
            <v>81.23</v>
          </cell>
          <cell r="M28">
            <v>81.23</v>
          </cell>
          <cell r="N28">
            <v>-15.349999999999994</v>
          </cell>
          <cell r="O28">
            <v>0</v>
          </cell>
          <cell r="P28">
            <v>0</v>
          </cell>
          <cell r="Q28">
            <v>147.11000000000001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45170</v>
          </cell>
          <cell r="G29" t="str">
            <v>ENGENHARIA CIVIL BL V</v>
          </cell>
          <cell r="H29">
            <v>1</v>
          </cell>
          <cell r="I29">
            <v>5769</v>
          </cell>
          <cell r="J29">
            <v>5865</v>
          </cell>
          <cell r="K29">
            <v>96</v>
          </cell>
          <cell r="L29">
            <v>1417.47</v>
          </cell>
          <cell r="M29">
            <v>0</v>
          </cell>
          <cell r="N29">
            <v>-133.94000000000005</v>
          </cell>
          <cell r="O29">
            <v>0</v>
          </cell>
          <cell r="P29">
            <v>0</v>
          </cell>
          <cell r="Q29">
            <v>1283.53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45170</v>
          </cell>
          <cell r="G30" t="str">
            <v>UNIVERSIDADE FEDERAL DE SANTA CATARINA</v>
          </cell>
          <cell r="H30">
            <v>1</v>
          </cell>
          <cell r="I30">
            <v>52189</v>
          </cell>
          <cell r="J30">
            <v>52655</v>
          </cell>
          <cell r="K30">
            <v>466</v>
          </cell>
          <cell r="L30">
            <v>7119.17</v>
          </cell>
          <cell r="M30">
            <v>0</v>
          </cell>
          <cell r="N30">
            <v>-672.76000000000022</v>
          </cell>
          <cell r="O30">
            <v>0</v>
          </cell>
          <cell r="P30">
            <v>0</v>
          </cell>
          <cell r="Q30">
            <v>6446.41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ALTO CONSUMO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45170</v>
          </cell>
          <cell r="G31" t="str">
            <v>UNIVERSIDADE FEDERAL DE SANTA CATARINA</v>
          </cell>
          <cell r="H31">
            <v>1</v>
          </cell>
          <cell r="I31">
            <v>20</v>
          </cell>
          <cell r="J31">
            <v>20</v>
          </cell>
          <cell r="K31">
            <v>0</v>
          </cell>
          <cell r="L31">
            <v>37.31</v>
          </cell>
          <cell r="M31">
            <v>37.31</v>
          </cell>
          <cell r="N31">
            <v>-7.0600000000000023</v>
          </cell>
          <cell r="O31">
            <v>0</v>
          </cell>
          <cell r="P31">
            <v>0</v>
          </cell>
          <cell r="Q31">
            <v>67.56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HIDROMETRO PARADO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45170</v>
          </cell>
          <cell r="G32" t="str">
            <v>NUCLEO DE INSTRUÇÃO MODELO</v>
          </cell>
          <cell r="H32">
            <v>1</v>
          </cell>
          <cell r="I32">
            <v>2432</v>
          </cell>
          <cell r="J32">
            <v>2408</v>
          </cell>
          <cell r="K32">
            <v>0</v>
          </cell>
          <cell r="L32">
            <v>37.31</v>
          </cell>
          <cell r="M32">
            <v>0</v>
          </cell>
          <cell r="N32">
            <v>-3.5200000000000031</v>
          </cell>
          <cell r="O32">
            <v>0</v>
          </cell>
          <cell r="P32">
            <v>0</v>
          </cell>
          <cell r="Q32">
            <v>33.79</v>
          </cell>
          <cell r="R32">
            <v>0</v>
          </cell>
          <cell r="S32" t="str">
            <v>ok</v>
          </cell>
          <cell r="T32" t="str">
            <v>LIDO/REVISÃO</v>
          </cell>
          <cell r="U32" t="str">
            <v>CONFIRMAÇÃO LEITURA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45170</v>
          </cell>
          <cell r="G33" t="str">
            <v>DEPTO MICROBIOLOGIA UFSC</v>
          </cell>
          <cell r="H33">
            <v>1</v>
          </cell>
          <cell r="I33">
            <v>41789</v>
          </cell>
          <cell r="J33">
            <v>42184</v>
          </cell>
          <cell r="K33">
            <v>395</v>
          </cell>
          <cell r="L33">
            <v>6025.06</v>
          </cell>
          <cell r="M33">
            <v>0</v>
          </cell>
          <cell r="N33">
            <v>-569.36000000000058</v>
          </cell>
          <cell r="O33">
            <v>0</v>
          </cell>
          <cell r="P33">
            <v>0</v>
          </cell>
          <cell r="Q33">
            <v>5455.7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45170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210</v>
          </cell>
          <cell r="K34">
            <v>0</v>
          </cell>
          <cell r="L34">
            <v>37.31</v>
          </cell>
          <cell r="M34">
            <v>37.31</v>
          </cell>
          <cell r="N34">
            <v>-7.0600000000000023</v>
          </cell>
          <cell r="O34">
            <v>-5.31</v>
          </cell>
          <cell r="P34">
            <v>0</v>
          </cell>
          <cell r="Q34">
            <v>62.25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CONSTRUIR ABRIGO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45170</v>
          </cell>
          <cell r="G35" t="str">
            <v>UNIVERSIDADE FEDERAL DE SANTA CATARINA</v>
          </cell>
          <cell r="H35">
            <v>2</v>
          </cell>
          <cell r="I35">
            <v>2570</v>
          </cell>
          <cell r="J35">
            <v>2970</v>
          </cell>
          <cell r="K35">
            <v>400</v>
          </cell>
          <cell r="L35">
            <v>6637.22</v>
          </cell>
          <cell r="M35">
            <v>6637.22</v>
          </cell>
          <cell r="N35">
            <v>-1254.42</v>
          </cell>
          <cell r="O35">
            <v>0</v>
          </cell>
          <cell r="P35">
            <v>0</v>
          </cell>
          <cell r="Q35">
            <v>12020.02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CONSTRUIR ABRIGO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45170</v>
          </cell>
          <cell r="G36" t="str">
            <v>D A E</v>
          </cell>
          <cell r="H36">
            <v>1</v>
          </cell>
          <cell r="I36">
            <v>4764</v>
          </cell>
          <cell r="J36">
            <v>4793</v>
          </cell>
          <cell r="K36">
            <v>29</v>
          </cell>
          <cell r="L36">
            <v>385</v>
          </cell>
          <cell r="M36">
            <v>385</v>
          </cell>
          <cell r="N36">
            <v>-72.769999999999982</v>
          </cell>
          <cell r="O36">
            <v>0</v>
          </cell>
          <cell r="P36">
            <v>0</v>
          </cell>
          <cell r="Q36">
            <v>697.23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CONSTRUIR ABRIGO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45170</v>
          </cell>
          <cell r="G37" t="str">
            <v>CENTRO ACAD SOCIO ECONOMICO UFSC</v>
          </cell>
          <cell r="H37">
            <v>3</v>
          </cell>
          <cell r="I37">
            <v>11429</v>
          </cell>
          <cell r="J37">
            <v>11829</v>
          </cell>
          <cell r="K37">
            <v>400</v>
          </cell>
          <cell r="L37">
            <v>6310</v>
          </cell>
          <cell r="M37">
            <v>6310</v>
          </cell>
          <cell r="N37">
            <v>-1192.5900000000001</v>
          </cell>
          <cell r="O37">
            <v>0</v>
          </cell>
          <cell r="P37">
            <v>0</v>
          </cell>
          <cell r="Q37">
            <v>11427.41</v>
          </cell>
          <cell r="R37">
            <v>0</v>
          </cell>
          <cell r="S37" t="str">
            <v>ok</v>
          </cell>
          <cell r="T37" t="str">
            <v>LIDO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45170</v>
          </cell>
          <cell r="G38" t="str">
            <v>CENTRO SOCIO ECONOMICO-UFSC</v>
          </cell>
          <cell r="H38">
            <v>1</v>
          </cell>
          <cell r="I38">
            <v>1713</v>
          </cell>
          <cell r="J38">
            <v>2044</v>
          </cell>
          <cell r="K38">
            <v>331</v>
          </cell>
          <cell r="L38">
            <v>5038.82</v>
          </cell>
          <cell r="M38">
            <v>5038.82</v>
          </cell>
          <cell r="N38">
            <v>-952.34000000000015</v>
          </cell>
          <cell r="O38">
            <v>0</v>
          </cell>
          <cell r="P38">
            <v>0</v>
          </cell>
          <cell r="Q38">
            <v>9125.2999999999993</v>
          </cell>
          <cell r="R38">
            <v>0</v>
          </cell>
          <cell r="S38" t="str">
            <v>ok</v>
          </cell>
          <cell r="T38" t="str">
            <v>LIDO/REVISÃO</v>
          </cell>
          <cell r="U38" t="str">
            <v>ALTO CONSUMO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45170</v>
          </cell>
          <cell r="G39" t="str">
            <v>IGREJA UFSC</v>
          </cell>
          <cell r="H39">
            <v>2</v>
          </cell>
          <cell r="I39">
            <v>6698</v>
          </cell>
          <cell r="J39">
            <v>6775</v>
          </cell>
          <cell r="K39">
            <v>77</v>
          </cell>
          <cell r="L39">
            <v>1062.79</v>
          </cell>
          <cell r="M39">
            <v>1062.79</v>
          </cell>
          <cell r="N39">
            <v>-200.87999999999988</v>
          </cell>
          <cell r="O39">
            <v>0</v>
          </cell>
          <cell r="P39">
            <v>0</v>
          </cell>
          <cell r="Q39">
            <v>1924.7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CONSTRUIR ABRIGO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45170</v>
          </cell>
          <cell r="G40" t="str">
            <v>UNIVERSIDADE FEDERAL DE SANTA CATARINA</v>
          </cell>
          <cell r="H40">
            <v>2</v>
          </cell>
          <cell r="I40">
            <v>15749</v>
          </cell>
          <cell r="J40">
            <v>15910</v>
          </cell>
          <cell r="K40">
            <v>161</v>
          </cell>
          <cell r="L40">
            <v>2478.63</v>
          </cell>
          <cell r="M40">
            <v>2478.63</v>
          </cell>
          <cell r="N40">
            <v>-468.46000000000004</v>
          </cell>
          <cell r="O40">
            <v>0</v>
          </cell>
          <cell r="P40">
            <v>0</v>
          </cell>
          <cell r="Q40">
            <v>4488.8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VIDRO DO HIDROMETRO SUADO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45170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-21.170000000000016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CONSTRUIR ABRIGO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45170</v>
          </cell>
          <cell r="G42" t="str">
            <v>CENTRO DE C FISICAS E MAT BL A UFSC</v>
          </cell>
          <cell r="H42">
            <v>1</v>
          </cell>
          <cell r="I42">
            <v>19615</v>
          </cell>
          <cell r="J42">
            <v>19949</v>
          </cell>
          <cell r="K42">
            <v>334</v>
          </cell>
          <cell r="L42">
            <v>5085.05</v>
          </cell>
          <cell r="M42">
            <v>5085.05</v>
          </cell>
          <cell r="N42">
            <v>-961.06999999999971</v>
          </cell>
          <cell r="O42">
            <v>0</v>
          </cell>
          <cell r="P42">
            <v>0</v>
          </cell>
          <cell r="Q42">
            <v>9209.0300000000007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45170</v>
          </cell>
          <cell r="G43" t="str">
            <v>CTRO DE CIENCIA FIS E MAT BL B UFSC</v>
          </cell>
          <cell r="H43">
            <v>1</v>
          </cell>
          <cell r="I43">
            <v>2783</v>
          </cell>
          <cell r="J43">
            <v>2812</v>
          </cell>
          <cell r="K43">
            <v>29</v>
          </cell>
          <cell r="L43">
            <v>385</v>
          </cell>
          <cell r="M43">
            <v>385</v>
          </cell>
          <cell r="N43">
            <v>-72.769999999999982</v>
          </cell>
          <cell r="O43">
            <v>0</v>
          </cell>
          <cell r="P43">
            <v>0</v>
          </cell>
          <cell r="Q43">
            <v>697.23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CONSTRUIR ABRIGO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45170</v>
          </cell>
          <cell r="G44" t="str">
            <v>UFSC COLÉGIO DE APLICAÇÃO</v>
          </cell>
          <cell r="H44">
            <v>1</v>
          </cell>
          <cell r="I44">
            <v>63622</v>
          </cell>
          <cell r="J44">
            <v>64061</v>
          </cell>
          <cell r="K44">
            <v>439</v>
          </cell>
          <cell r="L44">
            <v>6703.1</v>
          </cell>
          <cell r="M44">
            <v>6703.1</v>
          </cell>
          <cell r="N44">
            <v>-1266.8900000000012</v>
          </cell>
          <cell r="O44">
            <v>0</v>
          </cell>
          <cell r="P44">
            <v>0</v>
          </cell>
          <cell r="Q44">
            <v>12139.31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CONSTRUIR ABRIGO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45170</v>
          </cell>
          <cell r="G45" t="str">
            <v>NATIVAS DO HORTO BOTANICO UFSC</v>
          </cell>
          <cell r="H45">
            <v>1</v>
          </cell>
          <cell r="I45">
            <v>1622</v>
          </cell>
          <cell r="J45">
            <v>1652</v>
          </cell>
          <cell r="K45">
            <v>30</v>
          </cell>
          <cell r="L45">
            <v>400.41</v>
          </cell>
          <cell r="M45">
            <v>400.41</v>
          </cell>
          <cell r="N45">
            <v>-75.680000000000064</v>
          </cell>
          <cell r="O45">
            <v>-725.14</v>
          </cell>
          <cell r="P45">
            <v>0</v>
          </cell>
          <cell r="Q45">
            <v>0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HIDROMETRO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45170</v>
          </cell>
          <cell r="G46" t="str">
            <v>MORADIA ESTUDANTIL UFSC</v>
          </cell>
          <cell r="H46">
            <v>1</v>
          </cell>
          <cell r="I46">
            <v>249</v>
          </cell>
          <cell r="J46">
            <v>256</v>
          </cell>
          <cell r="K46">
            <v>7</v>
          </cell>
          <cell r="L46">
            <v>75.739999999999995</v>
          </cell>
          <cell r="M46">
            <v>75.739999999999995</v>
          </cell>
          <cell r="N46">
            <v>-14.299999999999983</v>
          </cell>
          <cell r="O46">
            <v>0</v>
          </cell>
          <cell r="P46">
            <v>0</v>
          </cell>
          <cell r="Q46">
            <v>137.18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45170</v>
          </cell>
          <cell r="G47" t="str">
            <v>UNIV FED DO ESTADO DE STA CAT</v>
          </cell>
          <cell r="H47">
            <v>30</v>
          </cell>
          <cell r="I47">
            <v>1482</v>
          </cell>
          <cell r="J47">
            <v>2813</v>
          </cell>
          <cell r="K47">
            <v>1331</v>
          </cell>
          <cell r="L47">
            <v>16005.01</v>
          </cell>
          <cell r="M47">
            <v>16005.01</v>
          </cell>
          <cell r="N47">
            <v>-3024.9500000000007</v>
          </cell>
          <cell r="O47">
            <v>0</v>
          </cell>
          <cell r="P47">
            <v>0</v>
          </cell>
          <cell r="Q47">
            <v>28985.07</v>
          </cell>
          <cell r="R47">
            <v>0</v>
          </cell>
          <cell r="S47" t="str">
            <v>ok</v>
          </cell>
          <cell r="T47" t="str">
            <v>MÉDIO</v>
          </cell>
          <cell r="U47" t="str">
            <v>VIDRO DO HIDROMETRO SUADO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45170</v>
          </cell>
          <cell r="G48" t="str">
            <v>BIBLIOTECA CENTRAL</v>
          </cell>
          <cell r="H48">
            <v>1</v>
          </cell>
          <cell r="I48">
            <v>32453</v>
          </cell>
          <cell r="J48">
            <v>33018</v>
          </cell>
          <cell r="K48">
            <v>565</v>
          </cell>
          <cell r="L48">
            <v>8644.76</v>
          </cell>
          <cell r="M48">
            <v>8644.76</v>
          </cell>
          <cell r="N48">
            <v>-1633.8700000000008</v>
          </cell>
          <cell r="O48">
            <v>0</v>
          </cell>
          <cell r="P48">
            <v>0</v>
          </cell>
          <cell r="Q48">
            <v>15655.65</v>
          </cell>
          <cell r="R48">
            <v>0</v>
          </cell>
          <cell r="S48" t="str">
            <v>ok</v>
          </cell>
          <cell r="T48" t="str">
            <v>MÉDIO</v>
          </cell>
          <cell r="U48" t="str">
            <v>CONSTRUIR ABRIGO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45170</v>
          </cell>
          <cell r="G49" t="str">
            <v>CENTRO TECNOLOGICO-UFSC</v>
          </cell>
          <cell r="H49">
            <v>2</v>
          </cell>
          <cell r="I49">
            <v>2848</v>
          </cell>
          <cell r="J49">
            <v>3113</v>
          </cell>
          <cell r="K49">
            <v>265</v>
          </cell>
          <cell r="L49">
            <v>4288.2299999999996</v>
          </cell>
          <cell r="M49">
            <v>4288.2299999999996</v>
          </cell>
          <cell r="N49">
            <v>-810.46999999999935</v>
          </cell>
          <cell r="O49">
            <v>0</v>
          </cell>
          <cell r="P49">
            <v>0</v>
          </cell>
          <cell r="Q49">
            <v>7765.99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ALTO CONSUMO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45170</v>
          </cell>
          <cell r="G50" t="str">
            <v>CENTRO TECNOLOGICO BLOCO L UFSC</v>
          </cell>
          <cell r="H50">
            <v>1</v>
          </cell>
          <cell r="I50">
            <v>3940</v>
          </cell>
          <cell r="J50">
            <v>4146</v>
          </cell>
          <cell r="K50">
            <v>206</v>
          </cell>
          <cell r="L50">
            <v>3112.57</v>
          </cell>
          <cell r="M50">
            <v>3112.57</v>
          </cell>
          <cell r="N50">
            <v>-588.27000000000044</v>
          </cell>
          <cell r="O50">
            <v>0</v>
          </cell>
          <cell r="P50">
            <v>0</v>
          </cell>
          <cell r="Q50">
            <v>5636.87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45170</v>
          </cell>
          <cell r="G51" t="str">
            <v>CENTRO TECNOLOGICO UFSC</v>
          </cell>
          <cell r="H51">
            <v>1</v>
          </cell>
          <cell r="I51">
            <v>320</v>
          </cell>
          <cell r="J51">
            <v>330</v>
          </cell>
          <cell r="K51">
            <v>10</v>
          </cell>
          <cell r="L51">
            <v>92.21</v>
          </cell>
          <cell r="M51">
            <v>92.21</v>
          </cell>
          <cell r="N51">
            <v>-17.419999999999987</v>
          </cell>
          <cell r="O51">
            <v>0</v>
          </cell>
          <cell r="P51">
            <v>0</v>
          </cell>
          <cell r="Q51">
            <v>167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45170</v>
          </cell>
          <cell r="G52" t="str">
            <v>CENTRO TECNOLOGICO (BL-A) UFSC</v>
          </cell>
          <cell r="H52">
            <v>1</v>
          </cell>
          <cell r="I52">
            <v>2263</v>
          </cell>
          <cell r="J52">
            <v>2357</v>
          </cell>
          <cell r="K52">
            <v>94</v>
          </cell>
          <cell r="L52">
            <v>1386.65</v>
          </cell>
          <cell r="M52">
            <v>1386.65</v>
          </cell>
          <cell r="N52">
            <v>-262.08000000000038</v>
          </cell>
          <cell r="O52">
            <v>0</v>
          </cell>
          <cell r="P52">
            <v>0</v>
          </cell>
          <cell r="Q52">
            <v>2511.2199999999998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45170</v>
          </cell>
          <cell r="G53" t="str">
            <v>PAV DE MECANICA BL MODULADOS</v>
          </cell>
          <cell r="H53">
            <v>1</v>
          </cell>
          <cell r="I53">
            <v>7460</v>
          </cell>
          <cell r="J53">
            <v>7624</v>
          </cell>
          <cell r="K53">
            <v>164</v>
          </cell>
          <cell r="L53">
            <v>2465.35</v>
          </cell>
          <cell r="M53">
            <v>2465.35</v>
          </cell>
          <cell r="N53">
            <v>-465.94999999999982</v>
          </cell>
          <cell r="O53">
            <v>0</v>
          </cell>
          <cell r="P53">
            <v>0</v>
          </cell>
          <cell r="Q53">
            <v>4464.75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45170</v>
          </cell>
          <cell r="G54" t="str">
            <v>REITORIA UFSC</v>
          </cell>
          <cell r="H54">
            <v>2</v>
          </cell>
          <cell r="I54">
            <v>47004</v>
          </cell>
          <cell r="J54">
            <v>47344</v>
          </cell>
          <cell r="K54">
            <v>340</v>
          </cell>
          <cell r="L54">
            <v>5115.62</v>
          </cell>
          <cell r="M54">
            <v>5115.62</v>
          </cell>
          <cell r="N54">
            <v>-966.85000000000036</v>
          </cell>
          <cell r="O54">
            <v>0</v>
          </cell>
          <cell r="P54">
            <v>0</v>
          </cell>
          <cell r="Q54">
            <v>9264.39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OK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45170</v>
          </cell>
          <cell r="G55" t="str">
            <v>CENTRO DE E BASICOS UFSC</v>
          </cell>
          <cell r="H55">
            <v>2</v>
          </cell>
          <cell r="I55">
            <v>0</v>
          </cell>
          <cell r="J55">
            <v>280</v>
          </cell>
          <cell r="K55">
            <v>280</v>
          </cell>
          <cell r="L55">
            <v>4549.22</v>
          </cell>
          <cell r="M55">
            <v>4549.22</v>
          </cell>
          <cell r="N55">
            <v>-859.80000000000109</v>
          </cell>
          <cell r="O55">
            <v>0</v>
          </cell>
          <cell r="P55">
            <v>0</v>
          </cell>
          <cell r="Q55">
            <v>8238.64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45170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-7.0600000000000023</v>
          </cell>
          <cell r="O56">
            <v>0</v>
          </cell>
          <cell r="P56">
            <v>0</v>
          </cell>
          <cell r="Q56">
            <v>67.56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CONSTRUIR ABRIGO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45170</v>
          </cell>
          <cell r="G57" t="str">
            <v>CASA VEG DPTO MICRO UFSC</v>
          </cell>
          <cell r="H57">
            <v>1</v>
          </cell>
          <cell r="I57">
            <v>55</v>
          </cell>
          <cell r="J57">
            <v>59</v>
          </cell>
          <cell r="K57">
            <v>4</v>
          </cell>
          <cell r="L57">
            <v>59.27</v>
          </cell>
          <cell r="M57">
            <v>59.27</v>
          </cell>
          <cell r="N57">
            <v>-11.210000000000008</v>
          </cell>
          <cell r="O57">
            <v>0</v>
          </cell>
          <cell r="P57">
            <v>0</v>
          </cell>
          <cell r="Q57">
            <v>107.33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CONSTRUIR ABRIGO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45170</v>
          </cell>
          <cell r="G58" t="str">
            <v>LAB DE ENSINO E PESQUISA UFSC</v>
          </cell>
          <cell r="H58">
            <v>1</v>
          </cell>
          <cell r="I58">
            <v>270</v>
          </cell>
          <cell r="J58">
            <v>329</v>
          </cell>
          <cell r="K58">
            <v>59</v>
          </cell>
          <cell r="L58">
            <v>847.3</v>
          </cell>
          <cell r="M58">
            <v>847.3</v>
          </cell>
          <cell r="N58">
            <v>-160.13999999999987</v>
          </cell>
          <cell r="O58">
            <v>0</v>
          </cell>
          <cell r="P58">
            <v>0</v>
          </cell>
          <cell r="Q58">
            <v>1534.46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45170</v>
          </cell>
          <cell r="G59" t="str">
            <v>MUSEU DE ANTROPOLOGIA UFSC</v>
          </cell>
          <cell r="H59">
            <v>1</v>
          </cell>
          <cell r="I59">
            <v>1479</v>
          </cell>
          <cell r="J59">
            <v>1769</v>
          </cell>
          <cell r="K59">
            <v>290</v>
          </cell>
          <cell r="L59">
            <v>4407.01</v>
          </cell>
          <cell r="M59">
            <v>4407.01</v>
          </cell>
          <cell r="N59">
            <v>-832.92000000000007</v>
          </cell>
          <cell r="O59">
            <v>0</v>
          </cell>
          <cell r="P59">
            <v>0</v>
          </cell>
          <cell r="Q59">
            <v>7981.1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45170</v>
          </cell>
          <cell r="G60" t="str">
            <v>HORTO BOTANICO UFSC</v>
          </cell>
          <cell r="H60">
            <v>1</v>
          </cell>
          <cell r="I60">
            <v>981</v>
          </cell>
          <cell r="J60">
            <v>1155</v>
          </cell>
          <cell r="K60">
            <v>174</v>
          </cell>
          <cell r="L60">
            <v>2619.4499999999998</v>
          </cell>
          <cell r="M60">
            <v>2619.4499999999998</v>
          </cell>
          <cell r="N60">
            <v>-495.07999999999993</v>
          </cell>
          <cell r="O60">
            <v>0</v>
          </cell>
          <cell r="P60">
            <v>0</v>
          </cell>
          <cell r="Q60">
            <v>4743.82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ALTO CONSUMO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45170</v>
          </cell>
          <cell r="G61" t="str">
            <v>CRECHE UFSC</v>
          </cell>
          <cell r="H61">
            <v>1</v>
          </cell>
          <cell r="I61">
            <v>16301</v>
          </cell>
          <cell r="J61">
            <v>16481</v>
          </cell>
          <cell r="K61">
            <v>180</v>
          </cell>
          <cell r="L61">
            <v>2711.91</v>
          </cell>
          <cell r="M61">
            <v>2711.91</v>
          </cell>
          <cell r="N61">
            <v>-512.54</v>
          </cell>
          <cell r="O61">
            <v>0</v>
          </cell>
          <cell r="P61">
            <v>0</v>
          </cell>
          <cell r="Q61">
            <v>4911.28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45170</v>
          </cell>
          <cell r="G62" t="str">
            <v>CENTRO DE CIENCIAS HUMANAS UFSC</v>
          </cell>
          <cell r="H62">
            <v>1</v>
          </cell>
          <cell r="I62">
            <v>33470</v>
          </cell>
          <cell r="J62">
            <v>34072</v>
          </cell>
          <cell r="K62">
            <v>602</v>
          </cell>
          <cell r="L62">
            <v>9214.93</v>
          </cell>
          <cell r="M62">
            <v>9214.93</v>
          </cell>
          <cell r="N62">
            <v>-1741.619999999999</v>
          </cell>
          <cell r="O62">
            <v>0</v>
          </cell>
          <cell r="P62">
            <v>0</v>
          </cell>
          <cell r="Q62">
            <v>16688.240000000002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45170</v>
          </cell>
          <cell r="G63" t="str">
            <v>CENTRO DE EDUCACAO UFSC</v>
          </cell>
          <cell r="H63">
            <v>1</v>
          </cell>
          <cell r="I63">
            <v>2000</v>
          </cell>
          <cell r="J63">
            <v>2154</v>
          </cell>
          <cell r="K63">
            <v>154</v>
          </cell>
          <cell r="L63">
            <v>2311.25</v>
          </cell>
          <cell r="M63">
            <v>2311.25</v>
          </cell>
          <cell r="N63">
            <v>-436.84000000000015</v>
          </cell>
          <cell r="O63">
            <v>0</v>
          </cell>
          <cell r="P63">
            <v>0</v>
          </cell>
          <cell r="Q63">
            <v>4185.66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CONSTRUIR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45170</v>
          </cell>
          <cell r="G64" t="str">
            <v>CENTRO DE EDUCACAO UFSC</v>
          </cell>
          <cell r="H64">
            <v>1</v>
          </cell>
          <cell r="I64">
            <v>5525</v>
          </cell>
          <cell r="J64">
            <v>5637</v>
          </cell>
          <cell r="K64">
            <v>112</v>
          </cell>
          <cell r="L64">
            <v>1664.03</v>
          </cell>
          <cell r="M64">
            <v>1664.03</v>
          </cell>
          <cell r="N64">
            <v>-314.5</v>
          </cell>
          <cell r="O64">
            <v>0</v>
          </cell>
          <cell r="P64">
            <v>0</v>
          </cell>
          <cell r="Q64">
            <v>3013.56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CONSTRUIR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45170</v>
          </cell>
          <cell r="G65" t="str">
            <v>CENTRO DE CONVIVENCIA UFSC</v>
          </cell>
          <cell r="H65">
            <v>5</v>
          </cell>
          <cell r="I65">
            <v>534</v>
          </cell>
          <cell r="J65">
            <v>730</v>
          </cell>
          <cell r="K65">
            <v>196</v>
          </cell>
          <cell r="L65">
            <v>2710.91</v>
          </cell>
          <cell r="M65">
            <v>2710.91</v>
          </cell>
          <cell r="N65">
            <v>-512.35999999999967</v>
          </cell>
          <cell r="O65">
            <v>0</v>
          </cell>
          <cell r="P65">
            <v>0</v>
          </cell>
          <cell r="Q65">
            <v>4909.46</v>
          </cell>
          <cell r="R65">
            <v>0</v>
          </cell>
          <cell r="S65" t="str">
            <v>ok</v>
          </cell>
          <cell r="T65" t="str">
            <v>LIDO/REVISÃO</v>
          </cell>
          <cell r="U65" t="str">
            <v>ALTO CONSUMO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45170</v>
          </cell>
          <cell r="G66" t="str">
            <v>IMPRENSA UNIVERSITARIA</v>
          </cell>
          <cell r="H66">
            <v>1</v>
          </cell>
          <cell r="I66">
            <v>26902</v>
          </cell>
          <cell r="J66">
            <v>28765</v>
          </cell>
          <cell r="K66">
            <v>1863</v>
          </cell>
          <cell r="L66">
            <v>28646.94</v>
          </cell>
          <cell r="M66">
            <v>28646.94</v>
          </cell>
          <cell r="N66">
            <v>-5414.2799999999988</v>
          </cell>
          <cell r="O66">
            <v>0</v>
          </cell>
          <cell r="P66">
            <v>0</v>
          </cell>
          <cell r="Q66">
            <v>51879.6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CONFIRMAÇÃO LEITURA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45170</v>
          </cell>
          <cell r="G67" t="str">
            <v>ESPACO DO DEP DE AQUIT E URBAN UFSC</v>
          </cell>
          <cell r="H67">
            <v>1</v>
          </cell>
          <cell r="I67">
            <v>3902</v>
          </cell>
          <cell r="J67">
            <v>4279</v>
          </cell>
          <cell r="K67">
            <v>377</v>
          </cell>
          <cell r="L67">
            <v>5747.68</v>
          </cell>
          <cell r="M67">
            <v>5747.68</v>
          </cell>
          <cell r="N67">
            <v>-1086.3100000000013</v>
          </cell>
          <cell r="O67">
            <v>0</v>
          </cell>
          <cell r="P67">
            <v>0</v>
          </cell>
          <cell r="Q67">
            <v>10409.049999999999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ALTO CONSUMO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45170</v>
          </cell>
          <cell r="G68" t="str">
            <v>CENTRO DE ESPORTE</v>
          </cell>
          <cell r="H68">
            <v>2</v>
          </cell>
          <cell r="I68">
            <v>35981</v>
          </cell>
          <cell r="J68">
            <v>37133</v>
          </cell>
          <cell r="K68">
            <v>1152</v>
          </cell>
          <cell r="L68">
            <v>19722.02</v>
          </cell>
          <cell r="M68">
            <v>19722.02</v>
          </cell>
          <cell r="N68">
            <v>-3727.4599999999991</v>
          </cell>
          <cell r="O68">
            <v>0</v>
          </cell>
          <cell r="P68">
            <v>0</v>
          </cell>
          <cell r="Q68">
            <v>35716.58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CONFIRMAÇÃO LEITURA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45170</v>
          </cell>
          <cell r="G69" t="str">
            <v>RESTAURANTE UNIVERSITARIO</v>
          </cell>
          <cell r="H69">
            <v>2</v>
          </cell>
          <cell r="I69">
            <v>104018</v>
          </cell>
          <cell r="J69">
            <v>105501</v>
          </cell>
          <cell r="K69">
            <v>1483</v>
          </cell>
          <cell r="L69">
            <v>25481.43</v>
          </cell>
          <cell r="M69">
            <v>25481.43</v>
          </cell>
          <cell r="N69">
            <v>-4816</v>
          </cell>
          <cell r="O69">
            <v>0</v>
          </cell>
          <cell r="P69">
            <v>0</v>
          </cell>
          <cell r="Q69">
            <v>46146.86</v>
          </cell>
          <cell r="R69">
            <v>0</v>
          </cell>
          <cell r="S69" t="str">
            <v>ok</v>
          </cell>
          <cell r="T69" t="str">
            <v>MÉDIO</v>
          </cell>
          <cell r="U69" t="str">
            <v>CONSTRUIR ABRIGO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45170</v>
          </cell>
          <cell r="G70" t="str">
            <v>UNIVERSIDADE FEDERAL DE SANTA CATARINA</v>
          </cell>
          <cell r="H70">
            <v>1</v>
          </cell>
          <cell r="I70">
            <v>1600</v>
          </cell>
          <cell r="J70">
            <v>1624</v>
          </cell>
          <cell r="K70">
            <v>24</v>
          </cell>
          <cell r="L70">
            <v>307.95</v>
          </cell>
          <cell r="M70">
            <v>0</v>
          </cell>
          <cell r="N70">
            <v>-29.099999999999966</v>
          </cell>
          <cell r="O70">
            <v>0</v>
          </cell>
          <cell r="P70">
            <v>0</v>
          </cell>
          <cell r="Q70">
            <v>278.85000000000002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45170</v>
          </cell>
          <cell r="G71" t="str">
            <v>CENTRO CIENCIAS BIOLOGICAS BL B</v>
          </cell>
          <cell r="H71">
            <v>1</v>
          </cell>
          <cell r="I71">
            <v>13375</v>
          </cell>
          <cell r="J71">
            <v>14466</v>
          </cell>
          <cell r="K71">
            <v>1091</v>
          </cell>
          <cell r="L71">
            <v>16750.419999999998</v>
          </cell>
          <cell r="M71">
            <v>16750.419999999998</v>
          </cell>
          <cell r="N71">
            <v>-3165.8399999999965</v>
          </cell>
          <cell r="O71">
            <v>0</v>
          </cell>
          <cell r="P71">
            <v>0</v>
          </cell>
          <cell r="Q71">
            <v>30335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ALTO CONSUMO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45170</v>
          </cell>
          <cell r="G72" t="str">
            <v>CENTRO TECNOLOGICO</v>
          </cell>
          <cell r="H72">
            <v>1</v>
          </cell>
          <cell r="I72">
            <v>512</v>
          </cell>
          <cell r="J72">
            <v>528</v>
          </cell>
          <cell r="K72">
            <v>16</v>
          </cell>
          <cell r="L72">
            <v>184.67</v>
          </cell>
          <cell r="M72">
            <v>184.67</v>
          </cell>
          <cell r="N72">
            <v>-34.899999999999977</v>
          </cell>
          <cell r="O72">
            <v>0</v>
          </cell>
          <cell r="P72">
            <v>0</v>
          </cell>
          <cell r="Q72">
            <v>334.44</v>
          </cell>
          <cell r="R72">
            <v>0</v>
          </cell>
          <cell r="S72" t="str">
            <v>ok</v>
          </cell>
          <cell r="T72" t="str">
            <v>MÉDIO</v>
          </cell>
          <cell r="U72" t="str">
            <v>CONSTRUIR ABRIGO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45170</v>
          </cell>
          <cell r="G73" t="str">
            <v>UNIVERSIDADE FEDERAL DE SANTA CATARINA</v>
          </cell>
          <cell r="H73">
            <v>1</v>
          </cell>
          <cell r="I73">
            <v>1328</v>
          </cell>
          <cell r="J73">
            <v>1511</v>
          </cell>
          <cell r="K73">
            <v>183</v>
          </cell>
          <cell r="L73">
            <v>2758.14</v>
          </cell>
          <cell r="M73">
            <v>2758.14</v>
          </cell>
          <cell r="N73">
            <v>-521.29</v>
          </cell>
          <cell r="O73">
            <v>0</v>
          </cell>
          <cell r="P73">
            <v>0</v>
          </cell>
          <cell r="Q73">
            <v>4994.99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ALTO CONSUMO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45170</v>
          </cell>
          <cell r="G74" t="str">
            <v>CENTRO ANATOMICO UFSC</v>
          </cell>
          <cell r="H74">
            <v>2</v>
          </cell>
          <cell r="I74">
            <v>67</v>
          </cell>
          <cell r="J74">
            <v>131</v>
          </cell>
          <cell r="K74">
            <v>64</v>
          </cell>
          <cell r="L74">
            <v>862.46</v>
          </cell>
          <cell r="M74">
            <v>862.46</v>
          </cell>
          <cell r="N74">
            <v>-163.01</v>
          </cell>
          <cell r="O74">
            <v>0</v>
          </cell>
          <cell r="P74">
            <v>0</v>
          </cell>
          <cell r="Q74">
            <v>1561.91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ALTO CONSUMO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45170</v>
          </cell>
          <cell r="G75" t="str">
            <v>CENTRO DE CIENCIAS FISICAS E MATEMATICA</v>
          </cell>
          <cell r="H75">
            <v>1</v>
          </cell>
          <cell r="I75">
            <v>11506</v>
          </cell>
          <cell r="J75">
            <v>12100</v>
          </cell>
          <cell r="K75">
            <v>594</v>
          </cell>
          <cell r="L75">
            <v>9091.65</v>
          </cell>
          <cell r="M75">
            <v>9091.65</v>
          </cell>
          <cell r="N75">
            <v>-1718.3199999999997</v>
          </cell>
          <cell r="O75">
            <v>0</v>
          </cell>
          <cell r="P75">
            <v>0</v>
          </cell>
          <cell r="Q75">
            <v>16464.98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45170</v>
          </cell>
          <cell r="G76" t="str">
            <v>CCB - Blocos E, F e G</v>
          </cell>
          <cell r="H76">
            <v>1</v>
          </cell>
          <cell r="I76">
            <v>20297</v>
          </cell>
          <cell r="J76">
            <v>20874</v>
          </cell>
          <cell r="K76">
            <v>577</v>
          </cell>
          <cell r="L76">
            <v>8829.68</v>
          </cell>
          <cell r="M76">
            <v>0</v>
          </cell>
          <cell r="N76">
            <v>-834.40000000000055</v>
          </cell>
          <cell r="O76">
            <v>0</v>
          </cell>
          <cell r="P76">
            <v>0</v>
          </cell>
          <cell r="Q76">
            <v>7995.28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45170</v>
          </cell>
          <cell r="G77" t="str">
            <v>UNIVERSIDADE FEDERAL DE SANTA CATARINA</v>
          </cell>
          <cell r="H77">
            <v>1</v>
          </cell>
          <cell r="I77">
            <v>2828</v>
          </cell>
          <cell r="J77">
            <v>3504</v>
          </cell>
          <cell r="K77">
            <v>676</v>
          </cell>
          <cell r="L77">
            <v>10355.27</v>
          </cell>
          <cell r="M77">
            <v>0</v>
          </cell>
          <cell r="N77">
            <v>-978.56999999999971</v>
          </cell>
          <cell r="O77">
            <v>0</v>
          </cell>
          <cell r="P77">
            <v>0</v>
          </cell>
          <cell r="Q77">
            <v>9376.7000000000007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CONSTRUIR ABRIGO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45170</v>
          </cell>
          <cell r="G78" t="str">
            <v>UNIVERSIDADE FEDERAL DE SANTA CATARINA</v>
          </cell>
          <cell r="H78">
            <v>1</v>
          </cell>
          <cell r="I78">
            <v>3415</v>
          </cell>
          <cell r="J78">
            <v>3477</v>
          </cell>
          <cell r="K78">
            <v>62</v>
          </cell>
          <cell r="L78">
            <v>893.53</v>
          </cell>
          <cell r="M78">
            <v>0</v>
          </cell>
          <cell r="N78">
            <v>-84.449999999999932</v>
          </cell>
          <cell r="O78">
            <v>0</v>
          </cell>
          <cell r="P78">
            <v>0</v>
          </cell>
          <cell r="Q78">
            <v>809.08</v>
          </cell>
          <cell r="R78">
            <v>0</v>
          </cell>
          <cell r="S78" t="str">
            <v>ok</v>
          </cell>
          <cell r="T78" t="str">
            <v>MÉDIO</v>
          </cell>
          <cell r="U78" t="str">
            <v>VIDRO DO HIDROMETRO SUADO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45170</v>
          </cell>
          <cell r="G79" t="str">
            <v>UNIVERSIDADE FEDERAL DE SANTA CATARINA</v>
          </cell>
          <cell r="H79">
            <v>1</v>
          </cell>
          <cell r="I79">
            <v>2635</v>
          </cell>
          <cell r="J79">
            <v>3298</v>
          </cell>
          <cell r="K79">
            <v>663</v>
          </cell>
          <cell r="L79">
            <v>10154.94</v>
          </cell>
          <cell r="M79">
            <v>0</v>
          </cell>
          <cell r="N79">
            <v>-959.64999999999964</v>
          </cell>
          <cell r="O79">
            <v>0</v>
          </cell>
          <cell r="P79">
            <v>0</v>
          </cell>
          <cell r="Q79">
            <v>9195.2900000000009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VIDRO DO HIDROMETRO SUADO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45170</v>
          </cell>
          <cell r="G80" t="str">
            <v>UFSC - UNIVERSIDADE FEDERAL DE SC</v>
          </cell>
          <cell r="H80">
            <v>1</v>
          </cell>
          <cell r="I80">
            <v>1003</v>
          </cell>
          <cell r="J80">
            <v>1015</v>
          </cell>
          <cell r="K80">
            <v>12</v>
          </cell>
          <cell r="L80">
            <v>123.03</v>
          </cell>
          <cell r="M80">
            <v>0</v>
          </cell>
          <cell r="N80">
            <v>-11.629999999999995</v>
          </cell>
          <cell r="O80">
            <v>0</v>
          </cell>
          <cell r="P80">
            <v>0</v>
          </cell>
          <cell r="Q80">
            <v>111.4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CONSTRUIR ABRIGO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45170</v>
          </cell>
          <cell r="G81" t="str">
            <v>MINISTERIO DA EDUCACAO</v>
          </cell>
          <cell r="H81">
            <v>1</v>
          </cell>
          <cell r="I81">
            <v>2198</v>
          </cell>
          <cell r="J81">
            <v>2282</v>
          </cell>
          <cell r="K81">
            <v>84</v>
          </cell>
          <cell r="L81">
            <v>1232.55</v>
          </cell>
          <cell r="M81">
            <v>1232.55</v>
          </cell>
          <cell r="N81">
            <v>-232.94000000000005</v>
          </cell>
          <cell r="O81">
            <v>0</v>
          </cell>
          <cell r="P81">
            <v>0</v>
          </cell>
          <cell r="Q81">
            <v>2232.16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45170</v>
          </cell>
          <cell r="G82" t="str">
            <v>UNIVERSIDADE FEDERAL DE SANTA CATARINA</v>
          </cell>
          <cell r="H82">
            <v>1</v>
          </cell>
          <cell r="I82">
            <v>23756</v>
          </cell>
          <cell r="J82">
            <v>24056</v>
          </cell>
          <cell r="K82">
            <v>300</v>
          </cell>
          <cell r="L82">
            <v>4561.1099999999997</v>
          </cell>
          <cell r="M82">
            <v>0</v>
          </cell>
          <cell r="N82">
            <v>-431.01999999999953</v>
          </cell>
          <cell r="O82">
            <v>0</v>
          </cell>
          <cell r="P82">
            <v>0</v>
          </cell>
          <cell r="Q82">
            <v>4130.09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OK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45170</v>
          </cell>
          <cell r="G83" t="str">
            <v>CASA DA ARTE</v>
          </cell>
          <cell r="H83">
            <v>1</v>
          </cell>
          <cell r="I83">
            <v>440</v>
          </cell>
          <cell r="J83">
            <v>445</v>
          </cell>
          <cell r="K83">
            <v>5</v>
          </cell>
          <cell r="L83">
            <v>64.760000000000005</v>
          </cell>
          <cell r="M83">
            <v>64.760000000000005</v>
          </cell>
          <cell r="N83">
            <v>-12.250000000000014</v>
          </cell>
          <cell r="O83">
            <v>0</v>
          </cell>
          <cell r="P83">
            <v>0</v>
          </cell>
          <cell r="Q83">
            <v>117.27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45170</v>
          </cell>
          <cell r="G84" t="str">
            <v>CENTRO DE PESQUISA UFSC</v>
          </cell>
          <cell r="H84">
            <v>1</v>
          </cell>
          <cell r="I84">
            <v>37</v>
          </cell>
          <cell r="J84">
            <v>94</v>
          </cell>
          <cell r="K84">
            <v>57</v>
          </cell>
          <cell r="L84">
            <v>816.48</v>
          </cell>
          <cell r="M84">
            <v>816.48</v>
          </cell>
          <cell r="N84">
            <v>-154.30999999999995</v>
          </cell>
          <cell r="O84">
            <v>0</v>
          </cell>
          <cell r="P84">
            <v>0</v>
          </cell>
          <cell r="Q84">
            <v>1478.65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CONFIRMAÇÃO LEITURA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45170</v>
          </cell>
          <cell r="G85" t="str">
            <v>UNIVERSIDADE FEDERAL DE SANTA CATARINA</v>
          </cell>
          <cell r="H85">
            <v>1</v>
          </cell>
          <cell r="I85">
            <v>3</v>
          </cell>
          <cell r="J85">
            <v>5</v>
          </cell>
          <cell r="K85">
            <v>2</v>
          </cell>
          <cell r="L85">
            <v>48.29</v>
          </cell>
          <cell r="M85">
            <v>0</v>
          </cell>
          <cell r="N85">
            <v>-4.5600000000000023</v>
          </cell>
          <cell r="O85">
            <v>0</v>
          </cell>
          <cell r="P85">
            <v>0</v>
          </cell>
          <cell r="Q85">
            <v>43.73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OK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45170</v>
          </cell>
          <cell r="G86" t="str">
            <v>UNIVERSIDADE FEDERAL DE SANTA CATARINA</v>
          </cell>
          <cell r="H86">
            <v>1</v>
          </cell>
          <cell r="I86">
            <v>510</v>
          </cell>
          <cell r="J86">
            <v>513</v>
          </cell>
          <cell r="K86">
            <v>3</v>
          </cell>
          <cell r="L86">
            <v>53.78</v>
          </cell>
          <cell r="M86">
            <v>0</v>
          </cell>
          <cell r="N86">
            <v>-5.0799999999999983</v>
          </cell>
          <cell r="O86">
            <v>-2.06</v>
          </cell>
          <cell r="P86">
            <v>0</v>
          </cell>
          <cell r="Q86">
            <v>46.64</v>
          </cell>
          <cell r="R86">
            <v>0</v>
          </cell>
          <cell r="S86" t="str">
            <v>ok</v>
          </cell>
          <cell r="T86" t="str">
            <v>MÉDIO</v>
          </cell>
          <cell r="U86" t="str">
            <v>VIDRO DO HIDROMETRO SUADO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45170</v>
          </cell>
          <cell r="G87" t="str">
            <v>UNIVERSIDADE FEDERAL DE SANTA CATARINA</v>
          </cell>
          <cell r="H87">
            <v>1</v>
          </cell>
          <cell r="I87">
            <v>1688</v>
          </cell>
          <cell r="J87">
            <v>1730</v>
          </cell>
          <cell r="K87">
            <v>42</v>
          </cell>
          <cell r="L87">
            <v>585.33000000000004</v>
          </cell>
          <cell r="M87">
            <v>0</v>
          </cell>
          <cell r="N87">
            <v>-55.310000000000059</v>
          </cell>
          <cell r="O87">
            <v>0</v>
          </cell>
          <cell r="P87">
            <v>0</v>
          </cell>
          <cell r="Q87">
            <v>530.02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OK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45170</v>
          </cell>
          <cell r="G88" t="str">
            <v>UFSC - UNIVERSIDADE FEDERAL DE SC</v>
          </cell>
          <cell r="H88">
            <v>1</v>
          </cell>
          <cell r="I88">
            <v>0</v>
          </cell>
          <cell r="J88">
            <v>0</v>
          </cell>
          <cell r="K88">
            <v>1</v>
          </cell>
          <cell r="L88">
            <v>42.8</v>
          </cell>
          <cell r="M88">
            <v>42.8</v>
          </cell>
          <cell r="N88">
            <v>-8.0999999999999943</v>
          </cell>
          <cell r="O88">
            <v>0</v>
          </cell>
          <cell r="P88">
            <v>0</v>
          </cell>
          <cell r="Q88">
            <v>77.5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CONFIRMAÇÃO LEITURA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45170</v>
          </cell>
          <cell r="G89" t="str">
            <v>ESTAÇÃO DE MARICULTURA DA UFSC</v>
          </cell>
          <cell r="H89">
            <v>1</v>
          </cell>
          <cell r="I89">
            <v>3</v>
          </cell>
          <cell r="J89">
            <v>182</v>
          </cell>
          <cell r="K89">
            <v>179</v>
          </cell>
          <cell r="L89">
            <v>2696.5</v>
          </cell>
          <cell r="M89">
            <v>2696.5</v>
          </cell>
          <cell r="N89">
            <v>-509.63000000000011</v>
          </cell>
          <cell r="O89">
            <v>0</v>
          </cell>
          <cell r="P89">
            <v>0</v>
          </cell>
          <cell r="Q89">
            <v>4883.37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ALTO CONSUMO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45170</v>
          </cell>
          <cell r="G90" t="str">
            <v>ESTAÇÃO DE MARICULTURA DA UFSC</v>
          </cell>
          <cell r="H90">
            <v>1</v>
          </cell>
          <cell r="I90">
            <v>317</v>
          </cell>
          <cell r="J90">
            <v>320</v>
          </cell>
          <cell r="K90">
            <v>3</v>
          </cell>
          <cell r="L90">
            <v>53.78</v>
          </cell>
          <cell r="M90">
            <v>53.78</v>
          </cell>
          <cell r="N90">
            <v>-10.170000000000002</v>
          </cell>
          <cell r="O90">
            <v>0</v>
          </cell>
          <cell r="P90">
            <v>0</v>
          </cell>
          <cell r="Q90">
            <v>97.39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OK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45170</v>
          </cell>
          <cell r="G91" t="str">
            <v>UNIVERSIDADE FEDERAL DE SANTA CATARINA</v>
          </cell>
          <cell r="H91">
            <v>1</v>
          </cell>
          <cell r="I91">
            <v>3508</v>
          </cell>
          <cell r="J91">
            <v>3512</v>
          </cell>
          <cell r="K91">
            <v>4</v>
          </cell>
          <cell r="L91">
            <v>59.27</v>
          </cell>
          <cell r="M91">
            <v>0</v>
          </cell>
          <cell r="N91">
            <v>-5.6000000000000014</v>
          </cell>
          <cell r="O91">
            <v>0</v>
          </cell>
          <cell r="P91">
            <v>0</v>
          </cell>
          <cell r="Q91">
            <v>53.67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280239.18</v>
          </cell>
          <cell r="M92">
            <v>221224.81000000003</v>
          </cell>
          <cell r="N92">
            <v>-47388.359999999993</v>
          </cell>
          <cell r="O92">
            <v>-732.50999999999988</v>
          </cell>
          <cell r="P92">
            <v>0</v>
          </cell>
          <cell r="Q92">
            <v>453343.11999999994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143417</v>
          </cell>
          <cell r="J95">
            <v>149414</v>
          </cell>
          <cell r="K95">
            <v>5997</v>
          </cell>
          <cell r="L95">
            <v>90369</v>
          </cell>
          <cell r="M95">
            <v>90369</v>
          </cell>
          <cell r="N95">
            <v>-17079.740000000002</v>
          </cell>
          <cell r="Q95">
            <v>163658.26</v>
          </cell>
          <cell r="R95">
            <v>0</v>
          </cell>
          <cell r="S95" t="str">
            <v>ok</v>
          </cell>
          <cell r="T95" t="str">
            <v>LIDO</v>
          </cell>
          <cell r="U95" t="str">
            <v>OK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1729</v>
          </cell>
          <cell r="J96">
            <v>1840</v>
          </cell>
          <cell r="K96">
            <v>111</v>
          </cell>
          <cell r="L96">
            <v>1648.62</v>
          </cell>
          <cell r="N96">
            <v>-155.80000000000001</v>
          </cell>
          <cell r="Q96">
            <v>1492.82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OK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3805</v>
          </cell>
          <cell r="J101">
            <v>3848</v>
          </cell>
          <cell r="K101">
            <v>43</v>
          </cell>
          <cell r="L101">
            <v>562.07000000000005</v>
          </cell>
          <cell r="Q101">
            <v>562.07000000000005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OK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>
            <v>107568</v>
          </cell>
          <cell r="G102" t="str">
            <v>SAMAE Araranguá  R. Pedro M. Pacheco (Medicina)</v>
          </cell>
          <cell r="H102">
            <v>1</v>
          </cell>
          <cell r="I102">
            <v>7</v>
          </cell>
          <cell r="J102">
            <v>10</v>
          </cell>
          <cell r="K102">
            <v>10</v>
          </cell>
          <cell r="L102">
            <v>96.81</v>
          </cell>
          <cell r="M102">
            <v>71.06</v>
          </cell>
          <cell r="Q102">
            <v>167.87</v>
          </cell>
          <cell r="R102">
            <v>0</v>
          </cell>
          <cell r="S102" t="str">
            <v>ok</v>
          </cell>
          <cell r="T102" t="str">
            <v>MÍNIMO</v>
          </cell>
          <cell r="U102" t="str">
            <v>SI</v>
          </cell>
          <cell r="V102">
            <v>107568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2629</v>
          </cell>
          <cell r="J106">
            <v>2725</v>
          </cell>
          <cell r="K106">
            <v>96</v>
          </cell>
          <cell r="L106">
            <v>694.86</v>
          </cell>
          <cell r="M106">
            <v>818.43</v>
          </cell>
          <cell r="N106">
            <v>-77.34</v>
          </cell>
          <cell r="Q106">
            <v>1435.95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1890</v>
          </cell>
          <cell r="J108">
            <v>1927</v>
          </cell>
          <cell r="K108">
            <v>37</v>
          </cell>
          <cell r="L108">
            <v>245.28</v>
          </cell>
          <cell r="M108">
            <v>288.67</v>
          </cell>
          <cell r="N108">
            <v>-27.28</v>
          </cell>
          <cell r="Q108">
            <v>506.67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3693.02</v>
          </cell>
          <cell r="J112">
            <v>3777.07</v>
          </cell>
          <cell r="K112">
            <v>84.05</v>
          </cell>
          <cell r="L112">
            <v>953.97</v>
          </cell>
          <cell r="M112">
            <v>763.17</v>
          </cell>
          <cell r="Q112">
            <v>1717.1399999999999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1081.356</v>
          </cell>
          <cell r="J113">
            <v>1145.0550000000001</v>
          </cell>
          <cell r="K113">
            <v>63.698999999999998</v>
          </cell>
          <cell r="L113">
            <v>722.98</v>
          </cell>
          <cell r="M113">
            <v>578.39</v>
          </cell>
          <cell r="Q113">
            <v>1301.3699999999999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4640.76</v>
          </cell>
          <cell r="J114">
            <v>4738.1000000000004</v>
          </cell>
          <cell r="K114">
            <v>97.34</v>
          </cell>
          <cell r="L114">
            <v>1104.81</v>
          </cell>
          <cell r="M114">
            <v>883.85</v>
          </cell>
          <cell r="Q114">
            <v>1988.6599999999999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3125.4490000000001</v>
          </cell>
          <cell r="J115">
            <v>3203.4409999999998</v>
          </cell>
          <cell r="K115">
            <v>77.992000000000004</v>
          </cell>
          <cell r="L115">
            <v>885.21</v>
          </cell>
          <cell r="M115">
            <v>708.17</v>
          </cell>
          <cell r="Q115">
            <v>1593.38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458.07299999999998</v>
          </cell>
          <cell r="J116">
            <v>468.06200000000001</v>
          </cell>
          <cell r="K116">
            <v>9.9890000000000008</v>
          </cell>
          <cell r="L116">
            <v>113.5</v>
          </cell>
          <cell r="M116">
            <v>90.8</v>
          </cell>
          <cell r="Q116">
            <v>204.3</v>
          </cell>
          <cell r="S116" t="str">
            <v>ok</v>
          </cell>
          <cell r="T116" t="str">
            <v>LIDO</v>
          </cell>
          <cell r="U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T119" t="str">
            <v>SI</v>
          </cell>
          <cell r="U119" t="str">
            <v>SI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T120" t="str">
            <v>SI</v>
          </cell>
          <cell r="U120" t="str">
            <v>SI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45170</v>
          </cell>
          <cell r="G126" t="str">
            <v>UFSC - UNIVERSIDADE FEDERAL DE SC</v>
          </cell>
          <cell r="H126">
            <v>1</v>
          </cell>
          <cell r="I126">
            <v>0</v>
          </cell>
          <cell r="J126">
            <v>0</v>
          </cell>
          <cell r="K126">
            <v>1</v>
          </cell>
          <cell r="L126">
            <v>42.8</v>
          </cell>
          <cell r="M126">
            <v>42.8</v>
          </cell>
          <cell r="N126">
            <v>-8.0999999999999943</v>
          </cell>
          <cell r="O126">
            <v>0</v>
          </cell>
          <cell r="P126">
            <v>0</v>
          </cell>
          <cell r="Q126">
            <v>77.5</v>
          </cell>
          <cell r="R126">
            <v>0</v>
          </cell>
        </row>
        <row r="127">
          <cell r="D127" t="str">
            <v>H081</v>
          </cell>
          <cell r="E127">
            <v>2295652</v>
          </cell>
          <cell r="F127">
            <v>45170</v>
          </cell>
          <cell r="G127" t="str">
            <v>UNIVERSIDADE FEDERAL DE SANTA CATARINA</v>
          </cell>
          <cell r="H127">
            <v>1</v>
          </cell>
          <cell r="I127">
            <v>2198</v>
          </cell>
          <cell r="J127">
            <v>2282</v>
          </cell>
          <cell r="K127">
            <v>84</v>
          </cell>
          <cell r="L127">
            <v>1232.55</v>
          </cell>
          <cell r="M127">
            <v>1232.55</v>
          </cell>
          <cell r="N127">
            <v>-232.94000000000005</v>
          </cell>
          <cell r="O127">
            <v>0</v>
          </cell>
          <cell r="P127">
            <v>0</v>
          </cell>
          <cell r="Q127">
            <v>2232.16</v>
          </cell>
          <cell r="R127">
            <v>0</v>
          </cell>
        </row>
        <row r="128">
          <cell r="D128" t="str">
            <v>H030</v>
          </cell>
          <cell r="E128">
            <v>2296276</v>
          </cell>
          <cell r="F128">
            <v>45170</v>
          </cell>
          <cell r="G128" t="str">
            <v>UNIV FED DO ESTADO DE STA CAT</v>
          </cell>
          <cell r="H128">
            <v>30</v>
          </cell>
          <cell r="I128">
            <v>1482</v>
          </cell>
          <cell r="J128">
            <v>2813</v>
          </cell>
          <cell r="K128">
            <v>1331</v>
          </cell>
          <cell r="L128">
            <v>16005.01</v>
          </cell>
          <cell r="M128">
            <v>16005.01</v>
          </cell>
          <cell r="N128">
            <v>-3024.9500000000007</v>
          </cell>
          <cell r="O128">
            <v>0</v>
          </cell>
          <cell r="P128">
            <v>0</v>
          </cell>
          <cell r="Q128">
            <v>28985.07</v>
          </cell>
          <cell r="R128">
            <v>0</v>
          </cell>
        </row>
        <row r="129">
          <cell r="D129" t="str">
            <v>H021</v>
          </cell>
          <cell r="E129">
            <v>2296632</v>
          </cell>
          <cell r="F129">
            <v>45170</v>
          </cell>
          <cell r="G129" t="str">
            <v>IGREJA UFSC</v>
          </cell>
          <cell r="H129">
            <v>2</v>
          </cell>
          <cell r="I129">
            <v>6698</v>
          </cell>
          <cell r="J129">
            <v>6775</v>
          </cell>
          <cell r="K129">
            <v>77</v>
          </cell>
          <cell r="L129">
            <v>1062.79</v>
          </cell>
          <cell r="M129">
            <v>1062.79</v>
          </cell>
          <cell r="N129">
            <v>-200.87999999999988</v>
          </cell>
          <cell r="O129">
            <v>0</v>
          </cell>
          <cell r="P129">
            <v>0</v>
          </cell>
          <cell r="Q129">
            <v>1924.7</v>
          </cell>
          <cell r="R129">
            <v>0</v>
          </cell>
        </row>
        <row r="130">
          <cell r="D130" t="str">
            <v>H018</v>
          </cell>
          <cell r="E130">
            <v>2296640</v>
          </cell>
          <cell r="F130">
            <v>45170</v>
          </cell>
          <cell r="G130" t="str">
            <v>D A E</v>
          </cell>
          <cell r="H130">
            <v>1</v>
          </cell>
          <cell r="I130">
            <v>4764</v>
          </cell>
          <cell r="J130">
            <v>4793</v>
          </cell>
          <cell r="K130">
            <v>29</v>
          </cell>
          <cell r="L130">
            <v>385</v>
          </cell>
          <cell r="M130">
            <v>385</v>
          </cell>
          <cell r="N130">
            <v>-72.769999999999982</v>
          </cell>
          <cell r="O130">
            <v>0</v>
          </cell>
          <cell r="P130">
            <v>0</v>
          </cell>
          <cell r="Q130">
            <v>697.23</v>
          </cell>
          <cell r="R130">
            <v>0</v>
          </cell>
        </row>
        <row r="131">
          <cell r="D131" t="str">
            <v>H032</v>
          </cell>
          <cell r="E131">
            <v>2296659</v>
          </cell>
          <cell r="F131">
            <v>45170</v>
          </cell>
          <cell r="G131" t="str">
            <v>BIBLIOTECA CENTRAL</v>
          </cell>
          <cell r="H131">
            <v>1</v>
          </cell>
          <cell r="I131">
            <v>32453</v>
          </cell>
          <cell r="J131">
            <v>33018</v>
          </cell>
          <cell r="K131">
            <v>565</v>
          </cell>
          <cell r="L131">
            <v>8644.76</v>
          </cell>
          <cell r="M131">
            <v>8644.76</v>
          </cell>
          <cell r="N131">
            <v>-1633.8700000000008</v>
          </cell>
          <cell r="O131">
            <v>0</v>
          </cell>
          <cell r="P131">
            <v>0</v>
          </cell>
          <cell r="Q131">
            <v>15655.65</v>
          </cell>
          <cell r="R131">
            <v>0</v>
          </cell>
        </row>
        <row r="132">
          <cell r="D132" t="str">
            <v>H033</v>
          </cell>
          <cell r="E132">
            <v>2296667</v>
          </cell>
          <cell r="F132">
            <v>45170</v>
          </cell>
          <cell r="G132" t="str">
            <v>CENTRO TECNOLOGICO-UFSC</v>
          </cell>
          <cell r="H132">
            <v>2</v>
          </cell>
          <cell r="I132">
            <v>2848</v>
          </cell>
          <cell r="J132">
            <v>3113</v>
          </cell>
          <cell r="K132">
            <v>265</v>
          </cell>
          <cell r="L132">
            <v>4288.2299999999996</v>
          </cell>
          <cell r="M132">
            <v>4288.2299999999996</v>
          </cell>
          <cell r="N132">
            <v>-810.46999999999935</v>
          </cell>
          <cell r="O132">
            <v>0</v>
          </cell>
          <cell r="P132">
            <v>0</v>
          </cell>
          <cell r="Q132">
            <v>7765.99</v>
          </cell>
          <cell r="R132">
            <v>0</v>
          </cell>
        </row>
        <row r="133">
          <cell r="D133" t="str">
            <v>H059</v>
          </cell>
          <cell r="E133">
            <v>2296675</v>
          </cell>
          <cell r="F133">
            <v>45170</v>
          </cell>
          <cell r="G133" t="str">
            <v>CENTRO TECNOLOGICO</v>
          </cell>
          <cell r="H133">
            <v>1</v>
          </cell>
          <cell r="I133">
            <v>512</v>
          </cell>
          <cell r="J133">
            <v>528</v>
          </cell>
          <cell r="K133">
            <v>16</v>
          </cell>
          <cell r="L133">
            <v>184.67</v>
          </cell>
          <cell r="M133">
            <v>184.67</v>
          </cell>
          <cell r="N133">
            <v>-34.899999999999977</v>
          </cell>
          <cell r="O133">
            <v>0</v>
          </cell>
          <cell r="P133">
            <v>0</v>
          </cell>
          <cell r="Q133">
            <v>334.44</v>
          </cell>
          <cell r="R133">
            <v>0</v>
          </cell>
        </row>
        <row r="134">
          <cell r="D134" t="str">
            <v>H038</v>
          </cell>
          <cell r="E134">
            <v>2296683</v>
          </cell>
          <cell r="F134">
            <v>45170</v>
          </cell>
          <cell r="G134" t="str">
            <v>PAV DE MECANICA BL MODULADOS</v>
          </cell>
          <cell r="H134">
            <v>1</v>
          </cell>
          <cell r="I134">
            <v>7460</v>
          </cell>
          <cell r="J134">
            <v>7624</v>
          </cell>
          <cell r="K134">
            <v>164</v>
          </cell>
          <cell r="L134">
            <v>2465.35</v>
          </cell>
          <cell r="M134">
            <v>2465.35</v>
          </cell>
          <cell r="N134">
            <v>-465.94999999999982</v>
          </cell>
          <cell r="O134">
            <v>0</v>
          </cell>
          <cell r="P134">
            <v>0</v>
          </cell>
          <cell r="Q134">
            <v>4464.75</v>
          </cell>
          <cell r="R134">
            <v>0</v>
          </cell>
        </row>
        <row r="135">
          <cell r="D135" t="str">
            <v>H040</v>
          </cell>
          <cell r="E135">
            <v>2296691</v>
          </cell>
          <cell r="F135">
            <v>45170</v>
          </cell>
          <cell r="G135" t="str">
            <v>REITORIA UFSC</v>
          </cell>
          <cell r="H135">
            <v>2</v>
          </cell>
          <cell r="I135">
            <v>47004</v>
          </cell>
          <cell r="J135">
            <v>47344</v>
          </cell>
          <cell r="K135">
            <v>340</v>
          </cell>
          <cell r="L135">
            <v>5115.62</v>
          </cell>
          <cell r="M135">
            <v>5115.62</v>
          </cell>
          <cell r="N135">
            <v>-966.85000000000036</v>
          </cell>
          <cell r="O135">
            <v>0</v>
          </cell>
          <cell r="P135">
            <v>0</v>
          </cell>
          <cell r="Q135">
            <v>9264.39</v>
          </cell>
          <cell r="R135">
            <v>0</v>
          </cell>
        </row>
        <row r="136">
          <cell r="D136" t="str">
            <v>H055</v>
          </cell>
          <cell r="E136">
            <v>2296705</v>
          </cell>
          <cell r="F136">
            <v>45170</v>
          </cell>
          <cell r="G136" t="str">
            <v>CENTRO DE ESPORTE</v>
          </cell>
          <cell r="H136">
            <v>2</v>
          </cell>
          <cell r="I136">
            <v>35981</v>
          </cell>
          <cell r="J136">
            <v>37133</v>
          </cell>
          <cell r="K136">
            <v>1152</v>
          </cell>
          <cell r="L136">
            <v>19722.02</v>
          </cell>
          <cell r="M136">
            <v>19722.02</v>
          </cell>
          <cell r="N136">
            <v>-3727.4599999999991</v>
          </cell>
          <cell r="O136">
            <v>0</v>
          </cell>
          <cell r="P136">
            <v>0</v>
          </cell>
          <cell r="Q136">
            <v>35716.58</v>
          </cell>
          <cell r="R136">
            <v>0</v>
          </cell>
        </row>
        <row r="137">
          <cell r="D137" t="str">
            <v>H053</v>
          </cell>
          <cell r="E137">
            <v>2296713</v>
          </cell>
          <cell r="F137">
            <v>45170</v>
          </cell>
          <cell r="G137" t="str">
            <v>IMPRENSA UNIVERSITARIA</v>
          </cell>
          <cell r="H137">
            <v>1</v>
          </cell>
          <cell r="I137">
            <v>26902</v>
          </cell>
          <cell r="J137">
            <v>28765</v>
          </cell>
          <cell r="K137">
            <v>1863</v>
          </cell>
          <cell r="L137">
            <v>28646.94</v>
          </cell>
          <cell r="M137">
            <v>28646.94</v>
          </cell>
          <cell r="N137">
            <v>-5414.2799999999988</v>
          </cell>
          <cell r="O137">
            <v>0</v>
          </cell>
          <cell r="P137">
            <v>0</v>
          </cell>
          <cell r="Q137">
            <v>51879.6</v>
          </cell>
          <cell r="R137">
            <v>0</v>
          </cell>
        </row>
        <row r="138">
          <cell r="D138" t="str">
            <v>H056</v>
          </cell>
          <cell r="E138">
            <v>2296721</v>
          </cell>
          <cell r="F138">
            <v>45170</v>
          </cell>
          <cell r="G138" t="str">
            <v>RESTAURANTE UNIVERSITARIO</v>
          </cell>
          <cell r="H138">
            <v>2</v>
          </cell>
          <cell r="I138">
            <v>104018</v>
          </cell>
          <cell r="J138">
            <v>105501</v>
          </cell>
          <cell r="K138">
            <v>1483</v>
          </cell>
          <cell r="L138">
            <v>25481.43</v>
          </cell>
          <cell r="M138">
            <v>25481.43</v>
          </cell>
          <cell r="N138">
            <v>-4816</v>
          </cell>
          <cell r="O138">
            <v>0</v>
          </cell>
          <cell r="P138">
            <v>0</v>
          </cell>
          <cell r="Q138">
            <v>46146.86</v>
          </cell>
          <cell r="R138">
            <v>0</v>
          </cell>
        </row>
        <row r="139">
          <cell r="D139" t="str">
            <v>H050</v>
          </cell>
          <cell r="E139">
            <v>2296748</v>
          </cell>
          <cell r="F139">
            <v>45170</v>
          </cell>
          <cell r="G139" t="str">
            <v>CENTRO DE EDUCACAO UFSC</v>
          </cell>
          <cell r="H139">
            <v>1</v>
          </cell>
          <cell r="I139">
            <v>5525</v>
          </cell>
          <cell r="J139">
            <v>5637</v>
          </cell>
          <cell r="K139">
            <v>112</v>
          </cell>
          <cell r="L139">
            <v>1664.03</v>
          </cell>
          <cell r="M139">
            <v>1664.03</v>
          </cell>
          <cell r="N139">
            <v>-314.5</v>
          </cell>
          <cell r="O139">
            <v>0</v>
          </cell>
          <cell r="P139">
            <v>0</v>
          </cell>
          <cell r="Q139">
            <v>3013.56</v>
          </cell>
          <cell r="R139">
            <v>0</v>
          </cell>
        </row>
        <row r="140">
          <cell r="D140" t="str">
            <v>H051</v>
          </cell>
          <cell r="E140">
            <v>2296756</v>
          </cell>
          <cell r="F140">
            <v>45170</v>
          </cell>
          <cell r="G140" t="str">
            <v>CENTRO DE CONVIVENCIA UFSC</v>
          </cell>
          <cell r="H140">
            <v>5</v>
          </cell>
          <cell r="I140">
            <v>534</v>
          </cell>
          <cell r="J140">
            <v>730</v>
          </cell>
          <cell r="K140">
            <v>196</v>
          </cell>
          <cell r="L140">
            <v>2710.91</v>
          </cell>
          <cell r="M140">
            <v>2710.91</v>
          </cell>
          <cell r="N140">
            <v>-512.35999999999967</v>
          </cell>
          <cell r="O140">
            <v>0</v>
          </cell>
          <cell r="P140">
            <v>0</v>
          </cell>
          <cell r="Q140">
            <v>4909.46</v>
          </cell>
          <cell r="R140">
            <v>0</v>
          </cell>
        </row>
        <row r="141">
          <cell r="D141" t="str">
            <v>H048</v>
          </cell>
          <cell r="E141">
            <v>2296764</v>
          </cell>
          <cell r="F141">
            <v>45170</v>
          </cell>
          <cell r="G141" t="str">
            <v>CENTRO DE CIENCIAS HUMANAS UFSC</v>
          </cell>
          <cell r="H141">
            <v>1</v>
          </cell>
          <cell r="I141">
            <v>33470</v>
          </cell>
          <cell r="J141">
            <v>34072</v>
          </cell>
          <cell r="K141">
            <v>602</v>
          </cell>
          <cell r="L141">
            <v>9214.93</v>
          </cell>
          <cell r="M141">
            <v>9214.93</v>
          </cell>
          <cell r="N141">
            <v>-1741.619999999999</v>
          </cell>
          <cell r="O141">
            <v>0</v>
          </cell>
          <cell r="P141">
            <v>0</v>
          </cell>
          <cell r="Q141">
            <v>16688.240000000002</v>
          </cell>
          <cell r="R141">
            <v>0</v>
          </cell>
        </row>
        <row r="142">
          <cell r="D142" t="str">
            <v>H045</v>
          </cell>
          <cell r="E142">
            <v>2296772</v>
          </cell>
          <cell r="F142">
            <v>45170</v>
          </cell>
          <cell r="G142" t="str">
            <v>MUSEU DE ANTROPOLOGIA UFSC</v>
          </cell>
          <cell r="H142">
            <v>1</v>
          </cell>
          <cell r="I142">
            <v>1479</v>
          </cell>
          <cell r="J142">
            <v>1769</v>
          </cell>
          <cell r="K142">
            <v>290</v>
          </cell>
          <cell r="L142">
            <v>4407.01</v>
          </cell>
          <cell r="M142">
            <v>4407.01</v>
          </cell>
          <cell r="N142">
            <v>-832.92000000000007</v>
          </cell>
          <cell r="O142">
            <v>0</v>
          </cell>
          <cell r="P142">
            <v>0</v>
          </cell>
          <cell r="Q142">
            <v>7981.1</v>
          </cell>
          <cell r="R142">
            <v>0</v>
          </cell>
        </row>
        <row r="143">
          <cell r="D143" t="str">
            <v>H046</v>
          </cell>
          <cell r="E143">
            <v>2296780</v>
          </cell>
          <cell r="F143">
            <v>45170</v>
          </cell>
          <cell r="G143" t="str">
            <v>HORTO BOTANICO UFSC</v>
          </cell>
          <cell r="H143">
            <v>1</v>
          </cell>
          <cell r="I143">
            <v>981</v>
          </cell>
          <cell r="J143">
            <v>1155</v>
          </cell>
          <cell r="K143">
            <v>174</v>
          </cell>
          <cell r="L143">
            <v>2619.4499999999998</v>
          </cell>
          <cell r="M143">
            <v>2619.4499999999998</v>
          </cell>
          <cell r="N143">
            <v>-495.07999999999993</v>
          </cell>
          <cell r="O143">
            <v>0</v>
          </cell>
          <cell r="P143">
            <v>0</v>
          </cell>
          <cell r="Q143">
            <v>4743.82</v>
          </cell>
          <cell r="R143">
            <v>0</v>
          </cell>
        </row>
        <row r="144">
          <cell r="D144" t="str">
            <v>H042</v>
          </cell>
          <cell r="E144">
            <v>2296802</v>
          </cell>
          <cell r="F144">
            <v>45170</v>
          </cell>
          <cell r="G144" t="str">
            <v>CENTRO DE ESTUDO BASICO UFSC</v>
          </cell>
          <cell r="H144">
            <v>1</v>
          </cell>
          <cell r="I144">
            <v>9288</v>
          </cell>
          <cell r="J144">
            <v>9288</v>
          </cell>
          <cell r="K144">
            <v>0</v>
          </cell>
          <cell r="L144">
            <v>37.31</v>
          </cell>
          <cell r="M144">
            <v>37.31</v>
          </cell>
          <cell r="N144">
            <v>-7.0600000000000023</v>
          </cell>
          <cell r="O144">
            <v>0</v>
          </cell>
          <cell r="P144">
            <v>0</v>
          </cell>
          <cell r="Q144">
            <v>67.56</v>
          </cell>
          <cell r="R144">
            <v>0</v>
          </cell>
        </row>
        <row r="145">
          <cell r="D145" t="str">
            <v>H041</v>
          </cell>
          <cell r="E145">
            <v>2296810</v>
          </cell>
          <cell r="F145">
            <v>45170</v>
          </cell>
          <cell r="G145" t="str">
            <v>CENTRO DE E BASICOS UFSC</v>
          </cell>
          <cell r="H145">
            <v>2</v>
          </cell>
          <cell r="I145">
            <v>0</v>
          </cell>
          <cell r="J145">
            <v>280</v>
          </cell>
          <cell r="K145">
            <v>280</v>
          </cell>
          <cell r="L145">
            <v>4549.22</v>
          </cell>
          <cell r="M145">
            <v>4549.22</v>
          </cell>
          <cell r="N145">
            <v>-859.80000000000109</v>
          </cell>
          <cell r="O145">
            <v>0</v>
          </cell>
          <cell r="P145">
            <v>0</v>
          </cell>
          <cell r="Q145">
            <v>8238.64</v>
          </cell>
          <cell r="R145">
            <v>0</v>
          </cell>
        </row>
        <row r="146">
          <cell r="D146" t="str">
            <v>H020</v>
          </cell>
          <cell r="E146">
            <v>2296829</v>
          </cell>
          <cell r="F146">
            <v>45170</v>
          </cell>
          <cell r="G146" t="str">
            <v>CENTRO SOCIO ECONOMICO-UFSC</v>
          </cell>
          <cell r="H146">
            <v>1</v>
          </cell>
          <cell r="I146">
            <v>1713</v>
          </cell>
          <cell r="J146">
            <v>2044</v>
          </cell>
          <cell r="K146">
            <v>331</v>
          </cell>
          <cell r="L146">
            <v>5038.82</v>
          </cell>
          <cell r="M146">
            <v>5038.82</v>
          </cell>
          <cell r="N146">
            <v>-952.34000000000015</v>
          </cell>
          <cell r="O146">
            <v>0</v>
          </cell>
          <cell r="P146">
            <v>0</v>
          </cell>
          <cell r="Q146">
            <v>9125.2999999999993</v>
          </cell>
          <cell r="R146">
            <v>0</v>
          </cell>
        </row>
        <row r="147">
          <cell r="D147" t="str">
            <v>H047</v>
          </cell>
          <cell r="E147">
            <v>2296837</v>
          </cell>
          <cell r="F147">
            <v>45170</v>
          </cell>
          <cell r="G147" t="str">
            <v>CRECHE UFSC</v>
          </cell>
          <cell r="H147">
            <v>1</v>
          </cell>
          <cell r="I147">
            <v>16301</v>
          </cell>
          <cell r="J147">
            <v>16481</v>
          </cell>
          <cell r="K147">
            <v>180</v>
          </cell>
          <cell r="L147">
            <v>2711.91</v>
          </cell>
          <cell r="M147">
            <v>2711.91</v>
          </cell>
          <cell r="N147">
            <v>-512.54</v>
          </cell>
          <cell r="O147">
            <v>0</v>
          </cell>
          <cell r="P147">
            <v>0</v>
          </cell>
          <cell r="Q147">
            <v>4911.28</v>
          </cell>
          <cell r="R147">
            <v>0</v>
          </cell>
        </row>
        <row r="148">
          <cell r="D148" t="str">
            <v>H035</v>
          </cell>
          <cell r="E148">
            <v>2296845</v>
          </cell>
          <cell r="F148">
            <v>45170</v>
          </cell>
          <cell r="G148" t="str">
            <v>CENTRO TECNOLOGICO UFSC</v>
          </cell>
          <cell r="H148">
            <v>1</v>
          </cell>
          <cell r="I148">
            <v>320</v>
          </cell>
          <cell r="J148">
            <v>330</v>
          </cell>
          <cell r="K148">
            <v>10</v>
          </cell>
          <cell r="L148">
            <v>92.21</v>
          </cell>
          <cell r="M148">
            <v>92.21</v>
          </cell>
          <cell r="N148">
            <v>-17.419999999999987</v>
          </cell>
          <cell r="O148">
            <v>0</v>
          </cell>
          <cell r="P148">
            <v>0</v>
          </cell>
          <cell r="Q148">
            <v>167</v>
          </cell>
          <cell r="R148">
            <v>0</v>
          </cell>
        </row>
        <row r="149">
          <cell r="D149" t="str">
            <v>H061</v>
          </cell>
          <cell r="E149">
            <v>2296870</v>
          </cell>
          <cell r="F149">
            <v>45170</v>
          </cell>
          <cell r="G149" t="str">
            <v>CENTRO ANATOMICO UFSC</v>
          </cell>
          <cell r="H149">
            <v>2</v>
          </cell>
          <cell r="I149">
            <v>67</v>
          </cell>
          <cell r="J149">
            <v>131</v>
          </cell>
          <cell r="K149">
            <v>64</v>
          </cell>
          <cell r="L149">
            <v>862.46</v>
          </cell>
          <cell r="M149">
            <v>862.46</v>
          </cell>
          <cell r="N149">
            <v>-163.01</v>
          </cell>
          <cell r="O149">
            <v>0</v>
          </cell>
          <cell r="P149">
            <v>0</v>
          </cell>
          <cell r="Q149">
            <v>1561.91</v>
          </cell>
          <cell r="R149">
            <v>0</v>
          </cell>
        </row>
        <row r="150">
          <cell r="D150" t="str">
            <v>H044</v>
          </cell>
          <cell r="E150">
            <v>2296896</v>
          </cell>
          <cell r="F150">
            <v>45170</v>
          </cell>
          <cell r="G150" t="str">
            <v>LAB DE ENSINO E PESQUISA UFSC</v>
          </cell>
          <cell r="H150">
            <v>1</v>
          </cell>
          <cell r="I150">
            <v>270</v>
          </cell>
          <cell r="J150">
            <v>329</v>
          </cell>
          <cell r="K150">
            <v>59</v>
          </cell>
          <cell r="L150">
            <v>847.3</v>
          </cell>
          <cell r="M150">
            <v>847.3</v>
          </cell>
          <cell r="N150">
            <v>-160.13999999999987</v>
          </cell>
          <cell r="O150">
            <v>0</v>
          </cell>
          <cell r="P150">
            <v>0</v>
          </cell>
          <cell r="Q150">
            <v>1534.46</v>
          </cell>
          <cell r="R150">
            <v>0</v>
          </cell>
        </row>
        <row r="151">
          <cell r="D151" t="str">
            <v>H025</v>
          </cell>
          <cell r="E151">
            <v>2296900</v>
          </cell>
          <cell r="F151">
            <v>45170</v>
          </cell>
          <cell r="G151" t="str">
            <v>CENTRO DE C FISICAS E MAT BL A UFSC</v>
          </cell>
          <cell r="H151">
            <v>1</v>
          </cell>
          <cell r="I151">
            <v>19615</v>
          </cell>
          <cell r="J151">
            <v>19949</v>
          </cell>
          <cell r="K151">
            <v>334</v>
          </cell>
          <cell r="L151">
            <v>5085.05</v>
          </cell>
          <cell r="M151">
            <v>5085.05</v>
          </cell>
          <cell r="N151">
            <v>-961.06999999999971</v>
          </cell>
          <cell r="O151">
            <v>0</v>
          </cell>
          <cell r="P151">
            <v>0</v>
          </cell>
          <cell r="Q151">
            <v>9209.0300000000007</v>
          </cell>
          <cell r="R151">
            <v>0</v>
          </cell>
        </row>
        <row r="152">
          <cell r="D152" t="str">
            <v>H015</v>
          </cell>
          <cell r="E152">
            <v>2296918</v>
          </cell>
          <cell r="F152">
            <v>45170</v>
          </cell>
          <cell r="G152" t="str">
            <v>UNIV FEDERAL DO ESTADO DE SC</v>
          </cell>
          <cell r="H152">
            <v>1</v>
          </cell>
          <cell r="I152">
            <v>210</v>
          </cell>
          <cell r="J152">
            <v>210</v>
          </cell>
          <cell r="K152">
            <v>0</v>
          </cell>
          <cell r="L152">
            <v>37.31</v>
          </cell>
          <cell r="M152">
            <v>37.31</v>
          </cell>
          <cell r="N152">
            <v>-7.0600000000000023</v>
          </cell>
          <cell r="O152">
            <v>-5.31</v>
          </cell>
          <cell r="P152">
            <v>0</v>
          </cell>
          <cell r="Q152">
            <v>62.25</v>
          </cell>
          <cell r="R152">
            <v>0</v>
          </cell>
        </row>
        <row r="153">
          <cell r="D153" t="str">
            <v>H024</v>
          </cell>
          <cell r="E153">
            <v>2296926</v>
          </cell>
          <cell r="F153">
            <v>45170</v>
          </cell>
          <cell r="G153" t="str">
            <v>UNIVERSIDADE FEDERAL DE SANTA CATARINA</v>
          </cell>
          <cell r="H153">
            <v>3</v>
          </cell>
          <cell r="I153">
            <v>24</v>
          </cell>
          <cell r="J153">
            <v>24</v>
          </cell>
          <cell r="K153">
            <v>0</v>
          </cell>
          <cell r="L153">
            <v>111.93</v>
          </cell>
          <cell r="M153">
            <v>111.93</v>
          </cell>
          <cell r="N153">
            <v>-21.170000000000016</v>
          </cell>
          <cell r="O153">
            <v>0</v>
          </cell>
          <cell r="P153">
            <v>0</v>
          </cell>
          <cell r="Q153">
            <v>202.69</v>
          </cell>
          <cell r="R153">
            <v>0</v>
          </cell>
        </row>
        <row r="154">
          <cell r="D154" t="str">
            <v>H023</v>
          </cell>
          <cell r="E154">
            <v>2296934</v>
          </cell>
          <cell r="F154">
            <v>45170</v>
          </cell>
          <cell r="G154" t="str">
            <v>UNIVERSIDADE FEDERAL DE SANTA CATARINA</v>
          </cell>
          <cell r="H154">
            <v>2</v>
          </cell>
          <cell r="I154">
            <v>15749</v>
          </cell>
          <cell r="J154">
            <v>15910</v>
          </cell>
          <cell r="K154">
            <v>161</v>
          </cell>
          <cell r="L154">
            <v>2478.63</v>
          </cell>
          <cell r="M154">
            <v>2478.63</v>
          </cell>
          <cell r="N154">
            <v>-468.46000000000004</v>
          </cell>
          <cell r="O154">
            <v>0</v>
          </cell>
          <cell r="P154">
            <v>0</v>
          </cell>
          <cell r="Q154">
            <v>4488.8</v>
          </cell>
          <cell r="R154">
            <v>0</v>
          </cell>
        </row>
        <row r="155">
          <cell r="D155" t="str">
            <v>H017</v>
          </cell>
          <cell r="E155">
            <v>2296950</v>
          </cell>
          <cell r="F155">
            <v>45170</v>
          </cell>
          <cell r="G155" t="str">
            <v>UNIVERSIDADE FEDERAL DE SANTA CATARINA</v>
          </cell>
          <cell r="H155">
            <v>2</v>
          </cell>
          <cell r="I155">
            <v>2570</v>
          </cell>
          <cell r="J155">
            <v>2970</v>
          </cell>
          <cell r="K155">
            <v>400</v>
          </cell>
          <cell r="L155">
            <v>6637.22</v>
          </cell>
          <cell r="M155">
            <v>6637.22</v>
          </cell>
          <cell r="N155">
            <v>-1254.42</v>
          </cell>
          <cell r="O155">
            <v>0</v>
          </cell>
          <cell r="P155">
            <v>0</v>
          </cell>
          <cell r="Q155">
            <v>12020.02</v>
          </cell>
          <cell r="R155">
            <v>0</v>
          </cell>
        </row>
        <row r="156">
          <cell r="D156" t="str">
            <v>H005</v>
          </cell>
          <cell r="E156">
            <v>2297078</v>
          </cell>
          <cell r="F156">
            <v>45170</v>
          </cell>
          <cell r="G156" t="str">
            <v>CENTRO DE CIENCIAS FISICAS E MATEMATICA</v>
          </cell>
          <cell r="H156">
            <v>1</v>
          </cell>
          <cell r="I156">
            <v>4327</v>
          </cell>
          <cell r="J156">
            <v>4470</v>
          </cell>
          <cell r="K156">
            <v>143</v>
          </cell>
          <cell r="L156">
            <v>2141.7399999999998</v>
          </cell>
          <cell r="M156">
            <v>0</v>
          </cell>
          <cell r="N156">
            <v>-202.38999999999987</v>
          </cell>
          <cell r="O156">
            <v>0</v>
          </cell>
          <cell r="P156">
            <v>0</v>
          </cell>
          <cell r="Q156">
            <v>1939.35</v>
          </cell>
          <cell r="R156">
            <v>0</v>
          </cell>
        </row>
        <row r="157">
          <cell r="D157" t="str">
            <v>H004</v>
          </cell>
          <cell r="E157">
            <v>2297086</v>
          </cell>
          <cell r="F157">
            <v>45170</v>
          </cell>
          <cell r="G157" t="str">
            <v>CENTRO DE CIENCIAS FISICAS E MATEMATICA</v>
          </cell>
          <cell r="H157">
            <v>1</v>
          </cell>
          <cell r="I157">
            <v>872</v>
          </cell>
          <cell r="J157">
            <v>889</v>
          </cell>
          <cell r="K157">
            <v>17</v>
          </cell>
          <cell r="L157">
            <v>200.08</v>
          </cell>
          <cell r="M157">
            <v>0</v>
          </cell>
          <cell r="N157">
            <v>-18.900000000000006</v>
          </cell>
          <cell r="O157">
            <v>0</v>
          </cell>
          <cell r="P157">
            <v>0</v>
          </cell>
          <cell r="Q157">
            <v>181.18</v>
          </cell>
          <cell r="R157">
            <v>0</v>
          </cell>
        </row>
        <row r="158">
          <cell r="D158" t="str">
            <v>H001</v>
          </cell>
          <cell r="E158">
            <v>2297094</v>
          </cell>
          <cell r="F158">
            <v>45170</v>
          </cell>
          <cell r="G158" t="str">
            <v>UNIVERSIDADE FEDERAL DE SANTA CATARINA</v>
          </cell>
          <cell r="H158">
            <v>1</v>
          </cell>
          <cell r="I158">
            <v>1024</v>
          </cell>
          <cell r="J158">
            <v>1053</v>
          </cell>
          <cell r="K158">
            <v>29</v>
          </cell>
          <cell r="L158">
            <v>385</v>
          </cell>
          <cell r="M158">
            <v>0</v>
          </cell>
          <cell r="N158">
            <v>-36.379999999999995</v>
          </cell>
          <cell r="O158">
            <v>0</v>
          </cell>
          <cell r="P158">
            <v>0</v>
          </cell>
          <cell r="Q158">
            <v>348.62</v>
          </cell>
          <cell r="R158">
            <v>0</v>
          </cell>
        </row>
        <row r="159">
          <cell r="D159" t="str">
            <v>H057</v>
          </cell>
          <cell r="E159">
            <v>2297108</v>
          </cell>
          <cell r="F159">
            <v>45170</v>
          </cell>
          <cell r="G159" t="str">
            <v>UNIVERSIDADE FEDERAL DE SANTA CATARINA</v>
          </cell>
          <cell r="H159">
            <v>1</v>
          </cell>
          <cell r="I159">
            <v>1600</v>
          </cell>
          <cell r="J159">
            <v>1624</v>
          </cell>
          <cell r="K159">
            <v>24</v>
          </cell>
          <cell r="L159">
            <v>307.95</v>
          </cell>
          <cell r="M159">
            <v>0</v>
          </cell>
          <cell r="N159">
            <v>-29.099999999999966</v>
          </cell>
          <cell r="O159">
            <v>0</v>
          </cell>
          <cell r="P159">
            <v>0</v>
          </cell>
          <cell r="Q159">
            <v>278.85000000000002</v>
          </cell>
          <cell r="R159">
            <v>0</v>
          </cell>
        </row>
        <row r="160">
          <cell r="D160" t="str">
            <v>H002</v>
          </cell>
          <cell r="E160">
            <v>2297116</v>
          </cell>
          <cell r="F160">
            <v>45170</v>
          </cell>
          <cell r="G160" t="str">
            <v>UNIVERSIDADE FEDERAL DE SANTA CATARINA</v>
          </cell>
          <cell r="H160">
            <v>2</v>
          </cell>
          <cell r="I160">
            <v>2443</v>
          </cell>
          <cell r="J160">
            <v>2484</v>
          </cell>
          <cell r="K160">
            <v>41</v>
          </cell>
          <cell r="L160">
            <v>508.03</v>
          </cell>
          <cell r="M160">
            <v>0</v>
          </cell>
          <cell r="N160">
            <v>-48.009999999999991</v>
          </cell>
          <cell r="O160">
            <v>0</v>
          </cell>
          <cell r="P160">
            <v>0</v>
          </cell>
          <cell r="Q160">
            <v>460.02</v>
          </cell>
          <cell r="R160">
            <v>0</v>
          </cell>
        </row>
        <row r="161">
          <cell r="D161" t="str">
            <v>H003</v>
          </cell>
          <cell r="E161">
            <v>2297124</v>
          </cell>
          <cell r="F161">
            <v>45170</v>
          </cell>
          <cell r="G161" t="str">
            <v>BIOTERIO CENTRAL ALMOXARIFADO</v>
          </cell>
          <cell r="H161">
            <v>1</v>
          </cell>
          <cell r="I161">
            <v>4975</v>
          </cell>
          <cell r="J161">
            <v>5317</v>
          </cell>
          <cell r="K161">
            <v>342</v>
          </cell>
          <cell r="L161">
            <v>5208.33</v>
          </cell>
          <cell r="M161">
            <v>0</v>
          </cell>
          <cell r="N161">
            <v>-492.18000000000029</v>
          </cell>
          <cell r="O161">
            <v>0</v>
          </cell>
          <cell r="P161">
            <v>0</v>
          </cell>
          <cell r="Q161">
            <v>4716.1499999999996</v>
          </cell>
          <cell r="R161">
            <v>0</v>
          </cell>
        </row>
        <row r="162">
          <cell r="D162" t="str">
            <v>H010</v>
          </cell>
          <cell r="E162">
            <v>2297132</v>
          </cell>
          <cell r="F162">
            <v>45170</v>
          </cell>
          <cell r="G162" t="str">
            <v>NUCLEO DE INSTRUÇÃO MODELO</v>
          </cell>
          <cell r="H162">
            <v>1</v>
          </cell>
          <cell r="I162">
            <v>2432</v>
          </cell>
          <cell r="J162">
            <v>2408</v>
          </cell>
          <cell r="K162">
            <v>0</v>
          </cell>
          <cell r="L162">
            <v>37.31</v>
          </cell>
          <cell r="M162">
            <v>0</v>
          </cell>
          <cell r="N162">
            <v>-3.5200000000000031</v>
          </cell>
          <cell r="O162">
            <v>0</v>
          </cell>
          <cell r="P162">
            <v>0</v>
          </cell>
          <cell r="Q162">
            <v>33.79</v>
          </cell>
          <cell r="R162">
            <v>0</v>
          </cell>
        </row>
        <row r="163">
          <cell r="D163" t="str">
            <v>H009</v>
          </cell>
          <cell r="E163">
            <v>2297140</v>
          </cell>
          <cell r="F163">
            <v>45170</v>
          </cell>
          <cell r="G163" t="str">
            <v>UNIVERSIDADE FEDERAL DE SANTA CATARINA</v>
          </cell>
          <cell r="H163">
            <v>1</v>
          </cell>
          <cell r="I163">
            <v>20</v>
          </cell>
          <cell r="J163">
            <v>20</v>
          </cell>
          <cell r="K163">
            <v>0</v>
          </cell>
          <cell r="L163">
            <v>37.31</v>
          </cell>
          <cell r="M163">
            <v>37.31</v>
          </cell>
          <cell r="N163">
            <v>-7.0600000000000023</v>
          </cell>
          <cell r="O163">
            <v>0</v>
          </cell>
          <cell r="P163">
            <v>0</v>
          </cell>
          <cell r="Q163">
            <v>67.56</v>
          </cell>
          <cell r="R163">
            <v>0</v>
          </cell>
        </row>
        <row r="164">
          <cell r="D164" t="str">
            <v>H008</v>
          </cell>
          <cell r="E164">
            <v>2297159</v>
          </cell>
          <cell r="F164">
            <v>45170</v>
          </cell>
          <cell r="G164" t="str">
            <v>UNIVERSIDADE FEDERAL DE SANTA CATARINA</v>
          </cell>
          <cell r="H164">
            <v>1</v>
          </cell>
          <cell r="I164">
            <v>52189</v>
          </cell>
          <cell r="J164">
            <v>52655</v>
          </cell>
          <cell r="K164">
            <v>466</v>
          </cell>
          <cell r="L164">
            <v>7119.17</v>
          </cell>
          <cell r="M164">
            <v>0</v>
          </cell>
          <cell r="N164">
            <v>-672.76000000000022</v>
          </cell>
          <cell r="O164">
            <v>0</v>
          </cell>
          <cell r="P164">
            <v>0</v>
          </cell>
          <cell r="Q164">
            <v>6446.41</v>
          </cell>
          <cell r="R164">
            <v>0</v>
          </cell>
        </row>
        <row r="165">
          <cell r="D165" t="str">
            <v>H072</v>
          </cell>
          <cell r="E165">
            <v>2297167</v>
          </cell>
          <cell r="F165">
            <v>45170</v>
          </cell>
          <cell r="G165" t="str">
            <v>UNIVERSIDADE FEDERAL DE SANTA CATARINA</v>
          </cell>
          <cell r="H165">
            <v>1</v>
          </cell>
          <cell r="I165">
            <v>2828</v>
          </cell>
          <cell r="J165">
            <v>3504</v>
          </cell>
          <cell r="K165">
            <v>676</v>
          </cell>
          <cell r="L165">
            <v>10355.27</v>
          </cell>
          <cell r="M165">
            <v>0</v>
          </cell>
          <cell r="N165">
            <v>-978.56999999999971</v>
          </cell>
          <cell r="O165">
            <v>0</v>
          </cell>
          <cell r="P165">
            <v>0</v>
          </cell>
          <cell r="Q165">
            <v>9376.7000000000007</v>
          </cell>
          <cell r="R165">
            <v>0</v>
          </cell>
        </row>
        <row r="166">
          <cell r="D166" t="str">
            <v>H073</v>
          </cell>
          <cell r="E166">
            <v>2297175</v>
          </cell>
          <cell r="F166">
            <v>45170</v>
          </cell>
          <cell r="G166" t="str">
            <v>UNIVERSIDADE FEDERAL DE SANTA CATARINA</v>
          </cell>
          <cell r="H166">
            <v>1</v>
          </cell>
          <cell r="I166">
            <v>3415</v>
          </cell>
          <cell r="J166">
            <v>3477</v>
          </cell>
          <cell r="K166">
            <v>62</v>
          </cell>
          <cell r="L166">
            <v>893.53</v>
          </cell>
          <cell r="M166">
            <v>0</v>
          </cell>
          <cell r="N166">
            <v>-84.449999999999932</v>
          </cell>
          <cell r="O166">
            <v>0</v>
          </cell>
          <cell r="P166">
            <v>0</v>
          </cell>
          <cell r="Q166">
            <v>809.08</v>
          </cell>
          <cell r="R166">
            <v>0</v>
          </cell>
        </row>
        <row r="167">
          <cell r="D167" t="str">
            <v>H074</v>
          </cell>
          <cell r="E167">
            <v>2297183</v>
          </cell>
          <cell r="F167">
            <v>45170</v>
          </cell>
          <cell r="G167" t="str">
            <v>UNIVERSIDADE FEDERAL DE SANTA CATARINA</v>
          </cell>
          <cell r="H167">
            <v>1</v>
          </cell>
          <cell r="I167">
            <v>2635</v>
          </cell>
          <cell r="J167">
            <v>3298</v>
          </cell>
          <cell r="K167">
            <v>663</v>
          </cell>
          <cell r="L167">
            <v>10154.94</v>
          </cell>
          <cell r="M167">
            <v>0</v>
          </cell>
          <cell r="N167">
            <v>-959.64999999999964</v>
          </cell>
          <cell r="O167">
            <v>0</v>
          </cell>
          <cell r="P167">
            <v>0</v>
          </cell>
          <cell r="Q167">
            <v>9195.2900000000009</v>
          </cell>
          <cell r="R167">
            <v>0</v>
          </cell>
        </row>
        <row r="168">
          <cell r="D168" t="str">
            <v>H076</v>
          </cell>
          <cell r="E168">
            <v>2297361</v>
          </cell>
          <cell r="F168">
            <v>45170</v>
          </cell>
          <cell r="G168" t="str">
            <v>UFSC - UNIVERSIDADE FEDERAL DE SC</v>
          </cell>
          <cell r="H168">
            <v>1</v>
          </cell>
          <cell r="I168">
            <v>1003</v>
          </cell>
          <cell r="J168">
            <v>1015</v>
          </cell>
          <cell r="K168">
            <v>12</v>
          </cell>
          <cell r="L168">
            <v>123.03</v>
          </cell>
          <cell r="M168">
            <v>0</v>
          </cell>
          <cell r="N168">
            <v>-11.629999999999995</v>
          </cell>
          <cell r="O168">
            <v>0</v>
          </cell>
          <cell r="P168">
            <v>0</v>
          </cell>
          <cell r="Q168">
            <v>111.4</v>
          </cell>
          <cell r="R168">
            <v>0</v>
          </cell>
        </row>
        <row r="169">
          <cell r="D169" t="str">
            <v>H089</v>
          </cell>
          <cell r="E169">
            <v>2347660</v>
          </cell>
          <cell r="F169">
            <v>45170</v>
          </cell>
          <cell r="G169" t="str">
            <v>ESTAÇÃO DE MARICULTURA DA UFSC</v>
          </cell>
          <cell r="H169">
            <v>1</v>
          </cell>
          <cell r="I169">
            <v>3</v>
          </cell>
          <cell r="J169">
            <v>182</v>
          </cell>
          <cell r="K169">
            <v>179</v>
          </cell>
          <cell r="L169">
            <v>2696.5</v>
          </cell>
          <cell r="M169">
            <v>2696.5</v>
          </cell>
          <cell r="N169">
            <v>-509.63000000000011</v>
          </cell>
          <cell r="O169">
            <v>0</v>
          </cell>
          <cell r="P169">
            <v>0</v>
          </cell>
          <cell r="Q169">
            <v>4883.37</v>
          </cell>
          <cell r="R169">
            <v>0</v>
          </cell>
        </row>
        <row r="170">
          <cell r="D170" t="str">
            <v>H090</v>
          </cell>
          <cell r="E170">
            <v>2347679</v>
          </cell>
          <cell r="F170">
            <v>45170</v>
          </cell>
          <cell r="G170" t="str">
            <v>ESTAÇÃO DE MARICULTURA DA UFSC</v>
          </cell>
          <cell r="H170">
            <v>1</v>
          </cell>
          <cell r="I170">
            <v>317</v>
          </cell>
          <cell r="J170">
            <v>320</v>
          </cell>
          <cell r="K170">
            <v>3</v>
          </cell>
          <cell r="L170">
            <v>53.78</v>
          </cell>
          <cell r="M170">
            <v>53.78</v>
          </cell>
          <cell r="N170">
            <v>-10.170000000000002</v>
          </cell>
          <cell r="O170">
            <v>0</v>
          </cell>
          <cell r="P170">
            <v>0</v>
          </cell>
          <cell r="Q170">
            <v>97.39</v>
          </cell>
          <cell r="R170">
            <v>0</v>
          </cell>
        </row>
        <row r="171">
          <cell r="D171" t="str">
            <v>H060</v>
          </cell>
          <cell r="E171">
            <v>5329663</v>
          </cell>
          <cell r="F171">
            <v>45170</v>
          </cell>
          <cell r="G171" t="str">
            <v>UNIVERSIDADE FEDERAL DE SANTA CATARINA</v>
          </cell>
          <cell r="H171">
            <v>1</v>
          </cell>
          <cell r="I171">
            <v>1328</v>
          </cell>
          <cell r="J171">
            <v>1511</v>
          </cell>
          <cell r="K171">
            <v>183</v>
          </cell>
          <cell r="L171">
            <v>2758.14</v>
          </cell>
          <cell r="M171">
            <v>2758.14</v>
          </cell>
          <cell r="N171">
            <v>-521.29</v>
          </cell>
          <cell r="O171">
            <v>0</v>
          </cell>
          <cell r="P171">
            <v>0</v>
          </cell>
          <cell r="Q171">
            <v>4994.99</v>
          </cell>
          <cell r="R171">
            <v>0</v>
          </cell>
        </row>
        <row r="172">
          <cell r="D172" t="str">
            <v>H082</v>
          </cell>
          <cell r="E172">
            <v>5716594</v>
          </cell>
          <cell r="F172">
            <v>45170</v>
          </cell>
          <cell r="G172" t="str">
            <v>UNIVERSIDADE FEDERAL DE SANTA CATARINA</v>
          </cell>
          <cell r="H172">
            <v>1</v>
          </cell>
          <cell r="I172">
            <v>23756</v>
          </cell>
          <cell r="J172">
            <v>24056</v>
          </cell>
          <cell r="K172">
            <v>300</v>
          </cell>
          <cell r="L172">
            <v>4561.1099999999997</v>
          </cell>
          <cell r="M172">
            <v>0</v>
          </cell>
          <cell r="N172">
            <v>-431.01999999999953</v>
          </cell>
          <cell r="O172">
            <v>0</v>
          </cell>
          <cell r="P172">
            <v>0</v>
          </cell>
          <cell r="Q172">
            <v>4130.09</v>
          </cell>
          <cell r="R172">
            <v>0</v>
          </cell>
        </row>
        <row r="173">
          <cell r="D173" t="str">
            <v>H028</v>
          </cell>
          <cell r="E173">
            <v>6205615</v>
          </cell>
          <cell r="F173">
            <v>45170</v>
          </cell>
          <cell r="G173" t="str">
            <v>NATIVAS DO HORTO BOTANICO UFSC</v>
          </cell>
          <cell r="H173">
            <v>1</v>
          </cell>
          <cell r="I173">
            <v>1622</v>
          </cell>
          <cell r="J173">
            <v>1652</v>
          </cell>
          <cell r="K173">
            <v>30</v>
          </cell>
          <cell r="L173">
            <v>400.41</v>
          </cell>
          <cell r="M173">
            <v>400.41</v>
          </cell>
          <cell r="N173">
            <v>-75.680000000000064</v>
          </cell>
          <cell r="O173">
            <v>-725.14</v>
          </cell>
          <cell r="P173">
            <v>0</v>
          </cell>
          <cell r="Q173">
            <v>0</v>
          </cell>
          <cell r="R173">
            <v>0</v>
          </cell>
        </row>
        <row r="174">
          <cell r="D174" t="str">
            <v>H037</v>
          </cell>
          <cell r="E174">
            <v>6435548</v>
          </cell>
          <cell r="F174">
            <v>45170</v>
          </cell>
          <cell r="G174" t="str">
            <v>CENTRO TECNOLOGICO (BL-A) UFSC</v>
          </cell>
          <cell r="H174">
            <v>1</v>
          </cell>
          <cell r="I174">
            <v>2263</v>
          </cell>
          <cell r="J174">
            <v>2357</v>
          </cell>
          <cell r="K174">
            <v>94</v>
          </cell>
          <cell r="L174">
            <v>1386.65</v>
          </cell>
          <cell r="M174">
            <v>1386.65</v>
          </cell>
          <cell r="N174">
            <v>-262.08000000000038</v>
          </cell>
          <cell r="O174">
            <v>0</v>
          </cell>
          <cell r="P174">
            <v>0</v>
          </cell>
          <cell r="Q174">
            <v>2511.2199999999998</v>
          </cell>
          <cell r="R174">
            <v>0</v>
          </cell>
        </row>
        <row r="175">
          <cell r="D175" t="str">
            <v>H043</v>
          </cell>
          <cell r="E175">
            <v>6816860</v>
          </cell>
          <cell r="F175">
            <v>45170</v>
          </cell>
          <cell r="G175" t="str">
            <v>CASA VEG DPTO MICRO UFSC</v>
          </cell>
          <cell r="H175">
            <v>1</v>
          </cell>
          <cell r="I175">
            <v>55</v>
          </cell>
          <cell r="J175">
            <v>59</v>
          </cell>
          <cell r="K175">
            <v>4</v>
          </cell>
          <cell r="L175">
            <v>59.27</v>
          </cell>
          <cell r="M175">
            <v>59.27</v>
          </cell>
          <cell r="N175">
            <v>-11.210000000000008</v>
          </cell>
          <cell r="O175">
            <v>0</v>
          </cell>
          <cell r="P175">
            <v>0</v>
          </cell>
          <cell r="Q175">
            <v>107.33</v>
          </cell>
          <cell r="R175">
            <v>0</v>
          </cell>
        </row>
        <row r="176">
          <cell r="D176" t="str">
            <v>H054</v>
          </cell>
          <cell r="E176">
            <v>6923020</v>
          </cell>
          <cell r="F176">
            <v>45170</v>
          </cell>
          <cell r="G176" t="str">
            <v>ESPACO DO DEP DE AQUIT E URBAN UFSC</v>
          </cell>
          <cell r="H176">
            <v>1</v>
          </cell>
          <cell r="I176">
            <v>3902</v>
          </cell>
          <cell r="J176">
            <v>4279</v>
          </cell>
          <cell r="K176">
            <v>377</v>
          </cell>
          <cell r="L176">
            <v>5747.68</v>
          </cell>
          <cell r="M176">
            <v>5747.68</v>
          </cell>
          <cell r="N176">
            <v>-1086.3100000000013</v>
          </cell>
          <cell r="O176">
            <v>0</v>
          </cell>
          <cell r="P176">
            <v>0</v>
          </cell>
          <cell r="Q176">
            <v>10409.049999999999</v>
          </cell>
          <cell r="R176">
            <v>0</v>
          </cell>
        </row>
        <row r="177">
          <cell r="D177" t="str">
            <v>H083</v>
          </cell>
          <cell r="E177">
            <v>6997937</v>
          </cell>
          <cell r="F177">
            <v>45170</v>
          </cell>
          <cell r="G177" t="str">
            <v>CASA DA ARTE</v>
          </cell>
          <cell r="H177">
            <v>1</v>
          </cell>
          <cell r="I177">
            <v>440</v>
          </cell>
          <cell r="J177">
            <v>445</v>
          </cell>
          <cell r="K177">
            <v>5</v>
          </cell>
          <cell r="L177">
            <v>64.760000000000005</v>
          </cell>
          <cell r="M177">
            <v>64.760000000000005</v>
          </cell>
          <cell r="N177">
            <v>-12.250000000000014</v>
          </cell>
          <cell r="O177">
            <v>0</v>
          </cell>
          <cell r="P177">
            <v>0</v>
          </cell>
          <cell r="Q177">
            <v>117.27</v>
          </cell>
          <cell r="R177">
            <v>0</v>
          </cell>
        </row>
        <row r="178">
          <cell r="D178" t="str">
            <v>H029</v>
          </cell>
          <cell r="E178">
            <v>7297220</v>
          </cell>
          <cell r="F178">
            <v>45170</v>
          </cell>
          <cell r="G178" t="str">
            <v>MORADIA ESTUDANTIL UFSC</v>
          </cell>
          <cell r="H178">
            <v>1</v>
          </cell>
          <cell r="I178">
            <v>249</v>
          </cell>
          <cell r="J178">
            <v>256</v>
          </cell>
          <cell r="K178">
            <v>7</v>
          </cell>
          <cell r="L178">
            <v>75.739999999999995</v>
          </cell>
          <cell r="M178">
            <v>75.739999999999995</v>
          </cell>
          <cell r="N178">
            <v>-14.299999999999983</v>
          </cell>
          <cell r="O178">
            <v>0</v>
          </cell>
          <cell r="P178">
            <v>0</v>
          </cell>
          <cell r="Q178">
            <v>137.18</v>
          </cell>
          <cell r="R178">
            <v>0</v>
          </cell>
        </row>
        <row r="179">
          <cell r="D179" t="str">
            <v>H011</v>
          </cell>
          <cell r="E179">
            <v>8149615</v>
          </cell>
          <cell r="F179">
            <v>45170</v>
          </cell>
          <cell r="G179" t="str">
            <v>DEPTO MICROBIOLOGIA UFSC</v>
          </cell>
          <cell r="H179">
            <v>1</v>
          </cell>
          <cell r="I179">
            <v>41789</v>
          </cell>
          <cell r="J179">
            <v>42184</v>
          </cell>
          <cell r="K179">
            <v>395</v>
          </cell>
          <cell r="L179">
            <v>6025.06</v>
          </cell>
          <cell r="M179">
            <v>0</v>
          </cell>
          <cell r="N179">
            <v>-569.36000000000058</v>
          </cell>
          <cell r="O179">
            <v>0</v>
          </cell>
          <cell r="P179">
            <v>0</v>
          </cell>
          <cell r="Q179">
            <v>5455.7</v>
          </cell>
          <cell r="R179">
            <v>0</v>
          </cell>
        </row>
        <row r="180">
          <cell r="D180" t="str">
            <v>H034</v>
          </cell>
          <cell r="E180">
            <v>8416621</v>
          </cell>
          <cell r="F180">
            <v>45170</v>
          </cell>
          <cell r="G180" t="str">
            <v>CENTRO TECNOLOGICO BLOCO L UFSC</v>
          </cell>
          <cell r="H180">
            <v>1</v>
          </cell>
          <cell r="I180">
            <v>3940</v>
          </cell>
          <cell r="J180">
            <v>4146</v>
          </cell>
          <cell r="K180">
            <v>206</v>
          </cell>
          <cell r="L180">
            <v>3112.57</v>
          </cell>
          <cell r="M180">
            <v>3112.57</v>
          </cell>
          <cell r="N180">
            <v>-588.27000000000044</v>
          </cell>
          <cell r="O180">
            <v>0</v>
          </cell>
          <cell r="P180">
            <v>0</v>
          </cell>
          <cell r="Q180">
            <v>5636.87</v>
          </cell>
          <cell r="R180">
            <v>0</v>
          </cell>
        </row>
        <row r="181">
          <cell r="D181" t="str">
            <v>H019</v>
          </cell>
          <cell r="E181">
            <v>9097821</v>
          </cell>
          <cell r="F181">
            <v>45170</v>
          </cell>
          <cell r="G181" t="str">
            <v>CENTRO ACAD SOCIO ECONOMICO UFSC</v>
          </cell>
          <cell r="H181">
            <v>3</v>
          </cell>
          <cell r="I181">
            <v>11429</v>
          </cell>
          <cell r="J181">
            <v>11829</v>
          </cell>
          <cell r="K181">
            <v>400</v>
          </cell>
          <cell r="L181">
            <v>6310</v>
          </cell>
          <cell r="M181">
            <v>6310</v>
          </cell>
          <cell r="N181">
            <v>-1192.5900000000001</v>
          </cell>
          <cell r="O181">
            <v>0</v>
          </cell>
          <cell r="P181">
            <v>0</v>
          </cell>
          <cell r="Q181">
            <v>11427.41</v>
          </cell>
          <cell r="R181">
            <v>0</v>
          </cell>
        </row>
        <row r="182">
          <cell r="D182" t="str">
            <v>H007</v>
          </cell>
          <cell r="E182">
            <v>9185550</v>
          </cell>
          <cell r="F182">
            <v>45170</v>
          </cell>
          <cell r="G182" t="str">
            <v>ENGENHARIA CIVIL BL V</v>
          </cell>
          <cell r="H182">
            <v>1</v>
          </cell>
          <cell r="I182">
            <v>5769</v>
          </cell>
          <cell r="J182">
            <v>5865</v>
          </cell>
          <cell r="K182">
            <v>96</v>
          </cell>
          <cell r="L182">
            <v>1417.47</v>
          </cell>
          <cell r="M182">
            <v>0</v>
          </cell>
          <cell r="N182">
            <v>-133.94000000000005</v>
          </cell>
          <cell r="O182">
            <v>0</v>
          </cell>
          <cell r="P182">
            <v>0</v>
          </cell>
          <cell r="Q182">
            <v>1283.53</v>
          </cell>
          <cell r="R182">
            <v>0</v>
          </cell>
        </row>
        <row r="183">
          <cell r="D183" t="str">
            <v>H006</v>
          </cell>
          <cell r="E183">
            <v>9185569</v>
          </cell>
          <cell r="F183">
            <v>45170</v>
          </cell>
          <cell r="G183" t="str">
            <v>ENGENHARIA CIVIL BL T</v>
          </cell>
          <cell r="H183">
            <v>1</v>
          </cell>
          <cell r="I183">
            <v>177</v>
          </cell>
          <cell r="J183">
            <v>185</v>
          </cell>
          <cell r="K183">
            <v>8</v>
          </cell>
          <cell r="L183">
            <v>81.23</v>
          </cell>
          <cell r="M183">
            <v>81.23</v>
          </cell>
          <cell r="N183">
            <v>-15.349999999999994</v>
          </cell>
          <cell r="O183">
            <v>0</v>
          </cell>
          <cell r="P183">
            <v>0</v>
          </cell>
          <cell r="Q183">
            <v>147.11000000000001</v>
          </cell>
          <cell r="R183">
            <v>0</v>
          </cell>
        </row>
        <row r="184">
          <cell r="D184" t="str">
            <v>H084</v>
          </cell>
          <cell r="E184">
            <v>9197419</v>
          </cell>
          <cell r="F184">
            <v>45170</v>
          </cell>
          <cell r="G184" t="str">
            <v>CENTRO DE PESQUISA UFSC</v>
          </cell>
          <cell r="H184">
            <v>1</v>
          </cell>
          <cell r="I184">
            <v>37</v>
          </cell>
          <cell r="J184">
            <v>94</v>
          </cell>
          <cell r="K184">
            <v>57</v>
          </cell>
          <cell r="L184">
            <v>816.48</v>
          </cell>
          <cell r="M184">
            <v>816.48</v>
          </cell>
          <cell r="N184">
            <v>-154.30999999999995</v>
          </cell>
          <cell r="O184">
            <v>0</v>
          </cell>
          <cell r="P184">
            <v>0</v>
          </cell>
          <cell r="Q184">
            <v>1478.65</v>
          </cell>
          <cell r="R184">
            <v>0</v>
          </cell>
        </row>
        <row r="185">
          <cell r="D185" t="str">
            <v>H049</v>
          </cell>
          <cell r="E185">
            <v>9197478</v>
          </cell>
          <cell r="F185">
            <v>45170</v>
          </cell>
          <cell r="G185" t="str">
            <v>CENTRO DE EDUCACAO UFSC</v>
          </cell>
          <cell r="H185">
            <v>1</v>
          </cell>
          <cell r="I185">
            <v>2000</v>
          </cell>
          <cell r="J185">
            <v>2154</v>
          </cell>
          <cell r="K185">
            <v>154</v>
          </cell>
          <cell r="L185">
            <v>2311.25</v>
          </cell>
          <cell r="M185">
            <v>2311.25</v>
          </cell>
          <cell r="N185">
            <v>-436.84000000000015</v>
          </cell>
          <cell r="O185">
            <v>0</v>
          </cell>
          <cell r="P185">
            <v>0</v>
          </cell>
          <cell r="Q185">
            <v>4185.66</v>
          </cell>
          <cell r="R185">
            <v>0</v>
          </cell>
        </row>
        <row r="186">
          <cell r="D186" t="str">
            <v>H058</v>
          </cell>
          <cell r="E186">
            <v>9611070</v>
          </cell>
          <cell r="F186">
            <v>45170</v>
          </cell>
          <cell r="G186" t="str">
            <v>CENTRO CIENCIAS BIOLOGICAS BL B</v>
          </cell>
          <cell r="H186">
            <v>1</v>
          </cell>
          <cell r="I186">
            <v>13375</v>
          </cell>
          <cell r="J186">
            <v>14466</v>
          </cell>
          <cell r="K186">
            <v>1091</v>
          </cell>
          <cell r="L186">
            <v>16750.419999999998</v>
          </cell>
          <cell r="M186">
            <v>16750.419999999998</v>
          </cell>
          <cell r="N186">
            <v>-3165.8399999999965</v>
          </cell>
          <cell r="O186">
            <v>0</v>
          </cell>
          <cell r="P186">
            <v>0</v>
          </cell>
          <cell r="Q186">
            <v>30335</v>
          </cell>
          <cell r="R186">
            <v>0</v>
          </cell>
        </row>
        <row r="187">
          <cell r="D187" t="str">
            <v>H026</v>
          </cell>
          <cell r="E187">
            <v>9912770</v>
          </cell>
          <cell r="F187">
            <v>45170</v>
          </cell>
          <cell r="G187" t="str">
            <v>CTRO DE CIENCIA FIS E MAT BL B UFSC</v>
          </cell>
          <cell r="H187">
            <v>1</v>
          </cell>
          <cell r="I187">
            <v>2783</v>
          </cell>
          <cell r="J187">
            <v>2812</v>
          </cell>
          <cell r="K187">
            <v>29</v>
          </cell>
          <cell r="L187">
            <v>385</v>
          </cell>
          <cell r="M187">
            <v>385</v>
          </cell>
          <cell r="N187">
            <v>-72.769999999999982</v>
          </cell>
          <cell r="O187">
            <v>0</v>
          </cell>
          <cell r="P187">
            <v>0</v>
          </cell>
          <cell r="Q187">
            <v>697.23</v>
          </cell>
          <cell r="R187">
            <v>0</v>
          </cell>
        </row>
        <row r="188">
          <cell r="D188" t="str">
            <v>H085</v>
          </cell>
          <cell r="E188">
            <v>12791172</v>
          </cell>
          <cell r="F188">
            <v>45170</v>
          </cell>
          <cell r="G188" t="str">
            <v>UNIVERSIDADE FEDERAL DE SANTA CATARINA</v>
          </cell>
          <cell r="H188">
            <v>1</v>
          </cell>
          <cell r="I188">
            <v>3</v>
          </cell>
          <cell r="J188">
            <v>5</v>
          </cell>
          <cell r="K188">
            <v>2</v>
          </cell>
          <cell r="L188">
            <v>48.29</v>
          </cell>
          <cell r="M188">
            <v>0</v>
          </cell>
          <cell r="N188">
            <v>-4.5600000000000023</v>
          </cell>
          <cell r="O188">
            <v>0</v>
          </cell>
          <cell r="P188">
            <v>0</v>
          </cell>
          <cell r="Q188">
            <v>43.73</v>
          </cell>
          <cell r="R188">
            <v>0</v>
          </cell>
        </row>
        <row r="189">
          <cell r="D189" t="str">
            <v>H086</v>
          </cell>
          <cell r="E189">
            <v>12799408</v>
          </cell>
          <cell r="F189">
            <v>45170</v>
          </cell>
          <cell r="G189" t="str">
            <v>UNIVERSIDADE FEDERAL DE SANTA CATARINA</v>
          </cell>
          <cell r="H189">
            <v>1</v>
          </cell>
          <cell r="I189">
            <v>510</v>
          </cell>
          <cell r="J189">
            <v>513</v>
          </cell>
          <cell r="K189">
            <v>3</v>
          </cell>
          <cell r="L189">
            <v>53.78</v>
          </cell>
          <cell r="M189">
            <v>0</v>
          </cell>
          <cell r="N189">
            <v>-5.0799999999999983</v>
          </cell>
          <cell r="O189">
            <v>-2.06</v>
          </cell>
          <cell r="P189">
            <v>0</v>
          </cell>
          <cell r="Q189">
            <v>46.64</v>
          </cell>
          <cell r="R189">
            <v>0</v>
          </cell>
        </row>
        <row r="190">
          <cell r="D190" t="str">
            <v>H087</v>
          </cell>
          <cell r="E190">
            <v>13018540</v>
          </cell>
          <cell r="F190">
            <v>45170</v>
          </cell>
          <cell r="G190" t="str">
            <v>UNIVERSIDADE FEDERAL DE SANTA CATARINA</v>
          </cell>
          <cell r="H190">
            <v>1</v>
          </cell>
          <cell r="I190">
            <v>1688</v>
          </cell>
          <cell r="J190">
            <v>1730</v>
          </cell>
          <cell r="K190">
            <v>42</v>
          </cell>
          <cell r="L190">
            <v>585.33000000000004</v>
          </cell>
          <cell r="M190">
            <v>0</v>
          </cell>
          <cell r="N190">
            <v>-55.310000000000059</v>
          </cell>
          <cell r="O190">
            <v>0</v>
          </cell>
          <cell r="P190">
            <v>0</v>
          </cell>
          <cell r="Q190">
            <v>530.02</v>
          </cell>
          <cell r="R190">
            <v>0</v>
          </cell>
        </row>
        <row r="191">
          <cell r="D191" t="str">
            <v>H106</v>
          </cell>
          <cell r="E191">
            <v>14948508</v>
          </cell>
          <cell r="F191">
            <v>45170</v>
          </cell>
          <cell r="G191" t="str">
            <v>UNIVERSIDADE FEDERAL DE SANTA CATARINA</v>
          </cell>
          <cell r="H191">
            <v>1</v>
          </cell>
          <cell r="I191">
            <v>3508</v>
          </cell>
          <cell r="J191">
            <v>3512</v>
          </cell>
          <cell r="K191">
            <v>4</v>
          </cell>
          <cell r="L191">
            <v>59.27</v>
          </cell>
          <cell r="M191">
            <v>0</v>
          </cell>
          <cell r="N191">
            <v>-5.6000000000000014</v>
          </cell>
          <cell r="O191">
            <v>0</v>
          </cell>
          <cell r="P191">
            <v>0</v>
          </cell>
          <cell r="Q191">
            <v>53.67</v>
          </cell>
          <cell r="R191">
            <v>0</v>
          </cell>
        </row>
        <row r="192">
          <cell r="D192" t="str">
            <v>H062</v>
          </cell>
          <cell r="E192">
            <v>15023672</v>
          </cell>
          <cell r="F192">
            <v>45170</v>
          </cell>
          <cell r="G192" t="str">
            <v>CENTRO DE CIENCIAS FISICAS E MATEMATICA</v>
          </cell>
          <cell r="H192">
            <v>1</v>
          </cell>
          <cell r="I192">
            <v>11506</v>
          </cell>
          <cell r="J192">
            <v>12100</v>
          </cell>
          <cell r="K192">
            <v>594</v>
          </cell>
          <cell r="L192">
            <v>9091.65</v>
          </cell>
          <cell r="M192">
            <v>9091.65</v>
          </cell>
          <cell r="N192">
            <v>-1718.3199999999997</v>
          </cell>
          <cell r="O192">
            <v>0</v>
          </cell>
          <cell r="P192">
            <v>0</v>
          </cell>
          <cell r="Q192">
            <v>16464.98</v>
          </cell>
          <cell r="R192">
            <v>0</v>
          </cell>
        </row>
        <row r="193">
          <cell r="D193" t="str">
            <v>H027</v>
          </cell>
          <cell r="E193">
            <v>16701186</v>
          </cell>
          <cell r="F193">
            <v>45170</v>
          </cell>
          <cell r="G193" t="str">
            <v>UFSC COLÉGIO DE APLICAÇÃO</v>
          </cell>
          <cell r="H193">
            <v>1</v>
          </cell>
          <cell r="I193">
            <v>63622</v>
          </cell>
          <cell r="J193">
            <v>64061</v>
          </cell>
          <cell r="K193">
            <v>439</v>
          </cell>
          <cell r="L193">
            <v>6703.1</v>
          </cell>
          <cell r="M193">
            <v>6703.1</v>
          </cell>
          <cell r="N193">
            <v>-1266.8900000000012</v>
          </cell>
          <cell r="O193">
            <v>0</v>
          </cell>
          <cell r="P193">
            <v>0</v>
          </cell>
          <cell r="Q193">
            <v>12139.31</v>
          </cell>
          <cell r="R193">
            <v>0</v>
          </cell>
        </row>
        <row r="194">
          <cell r="D194" t="str">
            <v>H066</v>
          </cell>
          <cell r="E194">
            <v>17091764</v>
          </cell>
          <cell r="F194">
            <v>45170</v>
          </cell>
          <cell r="G194" t="str">
            <v>UNIV FED DO ESTADO DE STA CAT</v>
          </cell>
          <cell r="H194">
            <v>1</v>
          </cell>
          <cell r="I194">
            <v>20297</v>
          </cell>
          <cell r="J194">
            <v>20874</v>
          </cell>
          <cell r="K194">
            <v>577</v>
          </cell>
          <cell r="L194">
            <v>8829.68</v>
          </cell>
          <cell r="M194">
            <v>0</v>
          </cell>
          <cell r="N194">
            <v>-834.40000000000055</v>
          </cell>
          <cell r="O194">
            <v>0</v>
          </cell>
          <cell r="P194">
            <v>0</v>
          </cell>
          <cell r="Q194">
            <v>7995.28</v>
          </cell>
          <cell r="R194">
            <v>0</v>
          </cell>
        </row>
        <row r="196">
          <cell r="H196">
            <v>1</v>
          </cell>
        </row>
        <row r="197">
          <cell r="H197">
            <v>2</v>
          </cell>
        </row>
        <row r="198">
          <cell r="H198">
            <v>3</v>
          </cell>
        </row>
        <row r="199">
          <cell r="H199">
            <v>4</v>
          </cell>
        </row>
        <row r="200">
          <cell r="H200">
            <v>5</v>
          </cell>
        </row>
        <row r="201">
          <cell r="H201">
            <v>6</v>
          </cell>
        </row>
        <row r="202">
          <cell r="H202">
            <v>7</v>
          </cell>
        </row>
        <row r="203">
          <cell r="H203">
            <v>8</v>
          </cell>
        </row>
        <row r="204">
          <cell r="H204">
            <v>9</v>
          </cell>
        </row>
        <row r="205">
          <cell r="H205">
            <v>10</v>
          </cell>
        </row>
        <row r="206">
          <cell r="H206">
            <v>11</v>
          </cell>
        </row>
        <row r="207">
          <cell r="H207">
            <v>12</v>
          </cell>
        </row>
        <row r="208">
          <cell r="H208">
            <v>13</v>
          </cell>
        </row>
        <row r="209">
          <cell r="H209">
            <v>14</v>
          </cell>
          <cell r="K209">
            <v>2015</v>
          </cell>
        </row>
        <row r="210">
          <cell r="H210">
            <v>15</v>
          </cell>
        </row>
        <row r="211">
          <cell r="H211">
            <v>16</v>
          </cell>
        </row>
        <row r="212">
          <cell r="H212">
            <v>17</v>
          </cell>
        </row>
        <row r="213">
          <cell r="H213">
            <v>18</v>
          </cell>
        </row>
        <row r="214">
          <cell r="H214">
            <v>19</v>
          </cell>
        </row>
        <row r="215">
          <cell r="H215">
            <v>20</v>
          </cell>
        </row>
        <row r="216">
          <cell r="H216">
            <v>21</v>
          </cell>
        </row>
        <row r="217">
          <cell r="H217">
            <v>22</v>
          </cell>
        </row>
        <row r="218">
          <cell r="H218">
            <v>23</v>
          </cell>
        </row>
        <row r="219">
          <cell r="H219">
            <v>24</v>
          </cell>
        </row>
        <row r="220">
          <cell r="H220">
            <v>25</v>
          </cell>
        </row>
        <row r="221">
          <cell r="H221">
            <v>26</v>
          </cell>
        </row>
        <row r="222">
          <cell r="H222">
            <v>27</v>
          </cell>
        </row>
        <row r="223">
          <cell r="H223">
            <v>28</v>
          </cell>
        </row>
        <row r="224">
          <cell r="H224">
            <v>29</v>
          </cell>
        </row>
        <row r="225">
          <cell r="H225">
            <v>30</v>
          </cell>
        </row>
        <row r="226">
          <cell r="H226">
            <v>31</v>
          </cell>
        </row>
        <row r="227">
          <cell r="H227">
            <v>32</v>
          </cell>
        </row>
        <row r="228">
          <cell r="H228">
            <v>33</v>
          </cell>
        </row>
        <row r="229">
          <cell r="H229">
            <v>34</v>
          </cell>
        </row>
        <row r="230">
          <cell r="H230">
            <v>35</v>
          </cell>
        </row>
        <row r="231">
          <cell r="H231">
            <v>36</v>
          </cell>
        </row>
        <row r="232">
          <cell r="H232">
            <v>37</v>
          </cell>
        </row>
        <row r="233">
          <cell r="H233">
            <v>38</v>
          </cell>
        </row>
        <row r="234">
          <cell r="H234">
            <v>39</v>
          </cell>
        </row>
        <row r="235">
          <cell r="H235">
            <v>40</v>
          </cell>
        </row>
        <row r="236">
          <cell r="H236">
            <v>41</v>
          </cell>
        </row>
        <row r="237">
          <cell r="H237">
            <v>42</v>
          </cell>
        </row>
        <row r="238">
          <cell r="H238">
            <v>43</v>
          </cell>
        </row>
        <row r="239">
          <cell r="H239">
            <v>44</v>
          </cell>
        </row>
        <row r="240">
          <cell r="H240">
            <v>45</v>
          </cell>
        </row>
        <row r="241">
          <cell r="H241">
            <v>46</v>
          </cell>
        </row>
        <row r="242">
          <cell r="H242">
            <v>47</v>
          </cell>
        </row>
        <row r="243">
          <cell r="H243">
            <v>48</v>
          </cell>
        </row>
        <row r="244">
          <cell r="H244">
            <v>49</v>
          </cell>
        </row>
        <row r="245">
          <cell r="H245">
            <v>50</v>
          </cell>
        </row>
        <row r="246">
          <cell r="H246">
            <v>51</v>
          </cell>
        </row>
        <row r="247">
          <cell r="H247">
            <v>52</v>
          </cell>
        </row>
        <row r="248">
          <cell r="H248">
            <v>53</v>
          </cell>
        </row>
        <row r="249">
          <cell r="H249">
            <v>54</v>
          </cell>
        </row>
        <row r="250">
          <cell r="H250">
            <v>55</v>
          </cell>
        </row>
        <row r="251">
          <cell r="H251">
            <v>56</v>
          </cell>
        </row>
        <row r="252">
          <cell r="H252">
            <v>57</v>
          </cell>
        </row>
        <row r="253">
          <cell r="H253">
            <v>58</v>
          </cell>
        </row>
        <row r="254">
          <cell r="H254">
            <v>59</v>
          </cell>
        </row>
        <row r="255">
          <cell r="H255">
            <v>60</v>
          </cell>
        </row>
        <row r="256">
          <cell r="H256">
            <v>61</v>
          </cell>
        </row>
        <row r="257">
          <cell r="H257">
            <v>62</v>
          </cell>
        </row>
        <row r="258">
          <cell r="H258">
            <v>63</v>
          </cell>
        </row>
        <row r="259">
          <cell r="H259">
            <v>64</v>
          </cell>
        </row>
        <row r="260">
          <cell r="H260">
            <v>65</v>
          </cell>
        </row>
        <row r="261">
          <cell r="H261">
            <v>66</v>
          </cell>
        </row>
        <row r="262">
          <cell r="H262">
            <v>67</v>
          </cell>
        </row>
        <row r="263">
          <cell r="H263">
            <v>68</v>
          </cell>
        </row>
        <row r="264">
          <cell r="H264">
            <v>69</v>
          </cell>
        </row>
      </sheetData>
      <sheetData sheetId="30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45139</v>
          </cell>
          <cell r="G23" t="str">
            <v>UNIVERSIDADE FEDERAL DE SANTA CATARINA</v>
          </cell>
          <cell r="H23">
            <v>1</v>
          </cell>
          <cell r="I23">
            <v>965</v>
          </cell>
          <cell r="J23">
            <v>1024</v>
          </cell>
          <cell r="K23">
            <v>59</v>
          </cell>
          <cell r="L23">
            <v>847.3</v>
          </cell>
          <cell r="M23">
            <v>0</v>
          </cell>
          <cell r="N23">
            <v>-80.069999999999993</v>
          </cell>
          <cell r="O23">
            <v>0</v>
          </cell>
          <cell r="P23">
            <v>0</v>
          </cell>
          <cell r="Q23">
            <v>767.23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45139</v>
          </cell>
          <cell r="G24" t="str">
            <v>UNIVERSIDADE FEDERAL DE SANTA CATARINA</v>
          </cell>
          <cell r="H24">
            <v>2</v>
          </cell>
          <cell r="I24">
            <v>2398</v>
          </cell>
          <cell r="J24">
            <v>2443</v>
          </cell>
          <cell r="K24">
            <v>45</v>
          </cell>
          <cell r="L24">
            <v>569.66999999999996</v>
          </cell>
          <cell r="M24">
            <v>0</v>
          </cell>
          <cell r="N24">
            <v>-53.83</v>
          </cell>
          <cell r="O24">
            <v>0</v>
          </cell>
          <cell r="P24">
            <v>0</v>
          </cell>
          <cell r="Q24">
            <v>515.84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45139</v>
          </cell>
          <cell r="G25" t="str">
            <v>BIOTERIO CENTRAL ALMOXARIFADO</v>
          </cell>
          <cell r="H25">
            <v>1</v>
          </cell>
          <cell r="I25">
            <v>4700</v>
          </cell>
          <cell r="J25">
            <v>4975</v>
          </cell>
          <cell r="K25">
            <v>275</v>
          </cell>
          <cell r="L25">
            <v>4175.8599999999997</v>
          </cell>
          <cell r="M25">
            <v>0</v>
          </cell>
          <cell r="N25">
            <v>-394.62</v>
          </cell>
          <cell r="O25">
            <v>0</v>
          </cell>
          <cell r="P25">
            <v>0</v>
          </cell>
          <cell r="Q25">
            <v>3781.24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OK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45139</v>
          </cell>
          <cell r="G26" t="str">
            <v>CENTRO DE CIENCIAS FISICAS E MATEMATICA</v>
          </cell>
          <cell r="H26">
            <v>1</v>
          </cell>
          <cell r="I26">
            <v>822</v>
          </cell>
          <cell r="J26">
            <v>872</v>
          </cell>
          <cell r="K26">
            <v>50</v>
          </cell>
          <cell r="L26">
            <v>708.61</v>
          </cell>
          <cell r="M26">
            <v>0</v>
          </cell>
          <cell r="N26">
            <v>-66.97</v>
          </cell>
          <cell r="O26">
            <v>0</v>
          </cell>
          <cell r="P26">
            <v>0</v>
          </cell>
          <cell r="Q26">
            <v>641.64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OK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45139</v>
          </cell>
          <cell r="G27" t="str">
            <v>CENTRO DE CIENCIAS FISICAS E MATEMATICA</v>
          </cell>
          <cell r="H27">
            <v>1</v>
          </cell>
          <cell r="I27">
            <v>4208</v>
          </cell>
          <cell r="J27">
            <v>4327</v>
          </cell>
          <cell r="K27">
            <v>119</v>
          </cell>
          <cell r="L27">
            <v>1771.9</v>
          </cell>
          <cell r="M27">
            <v>0</v>
          </cell>
          <cell r="N27">
            <v>-167.45</v>
          </cell>
          <cell r="O27">
            <v>0</v>
          </cell>
          <cell r="P27">
            <v>0</v>
          </cell>
          <cell r="Q27">
            <v>1604.45</v>
          </cell>
          <cell r="R27">
            <v>0</v>
          </cell>
          <cell r="S27" t="str">
            <v>ok</v>
          </cell>
          <cell r="T27" t="str">
            <v>LIDO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45139</v>
          </cell>
          <cell r="G28" t="str">
            <v>ENGENHARIA CIVIL BL T</v>
          </cell>
          <cell r="H28">
            <v>1</v>
          </cell>
          <cell r="I28">
            <v>163</v>
          </cell>
          <cell r="J28">
            <v>177</v>
          </cell>
          <cell r="K28">
            <v>14</v>
          </cell>
          <cell r="L28">
            <v>153.85</v>
          </cell>
          <cell r="M28">
            <v>153.85</v>
          </cell>
          <cell r="N28">
            <v>-29.08</v>
          </cell>
          <cell r="O28">
            <v>0</v>
          </cell>
          <cell r="P28">
            <v>0</v>
          </cell>
          <cell r="Q28">
            <v>278.62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45139</v>
          </cell>
          <cell r="G29" t="str">
            <v>ENGENHARIA CIVIL BL V</v>
          </cell>
          <cell r="H29">
            <v>1</v>
          </cell>
          <cell r="I29">
            <v>5692</v>
          </cell>
          <cell r="J29">
            <v>5769</v>
          </cell>
          <cell r="K29">
            <v>77</v>
          </cell>
          <cell r="L29">
            <v>1124.68</v>
          </cell>
          <cell r="M29">
            <v>0</v>
          </cell>
          <cell r="N29">
            <v>-106.28</v>
          </cell>
          <cell r="O29">
            <v>0</v>
          </cell>
          <cell r="P29">
            <v>0</v>
          </cell>
          <cell r="Q29">
            <v>1018.4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45139</v>
          </cell>
          <cell r="G30" t="str">
            <v>UNIVERSIDADE FEDERAL DE SANTA CATARINA</v>
          </cell>
          <cell r="H30">
            <v>1</v>
          </cell>
          <cell r="I30">
            <v>51876</v>
          </cell>
          <cell r="J30">
            <v>52189</v>
          </cell>
          <cell r="K30">
            <v>313</v>
          </cell>
          <cell r="L30">
            <v>4761.4399999999996</v>
          </cell>
          <cell r="M30">
            <v>0</v>
          </cell>
          <cell r="N30">
            <v>-449.95</v>
          </cell>
          <cell r="O30">
            <v>0</v>
          </cell>
          <cell r="P30">
            <v>0</v>
          </cell>
          <cell r="Q30">
            <v>4311.49</v>
          </cell>
          <cell r="R30">
            <v>0</v>
          </cell>
          <cell r="S30" t="str">
            <v>ok</v>
          </cell>
          <cell r="T30" t="str">
            <v>LIDO</v>
          </cell>
          <cell r="U30" t="str">
            <v>ALTO CONSUMO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45139</v>
          </cell>
          <cell r="G31" t="str">
            <v>UNIVERSIDADE FEDERAL DE SANTA CATARINA</v>
          </cell>
          <cell r="H31">
            <v>1</v>
          </cell>
          <cell r="I31">
            <v>22</v>
          </cell>
          <cell r="J31">
            <v>20</v>
          </cell>
          <cell r="K31">
            <v>0</v>
          </cell>
          <cell r="L31">
            <v>37.31</v>
          </cell>
          <cell r="M31">
            <v>37.31</v>
          </cell>
          <cell r="N31">
            <v>-7.06</v>
          </cell>
          <cell r="O31">
            <v>0</v>
          </cell>
          <cell r="P31">
            <v>0</v>
          </cell>
          <cell r="Q31">
            <v>67.56</v>
          </cell>
          <cell r="R31">
            <v>0</v>
          </cell>
          <cell r="S31" t="str">
            <v>ok</v>
          </cell>
          <cell r="T31" t="str">
            <v>LIDO/REVISÃO</v>
          </cell>
          <cell r="U31" t="str">
            <v>CONFIRMAÇÃO LEITURA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45139</v>
          </cell>
          <cell r="G32" t="str">
            <v>NUCLEO DE INSTRUÇÃO MODELO</v>
          </cell>
          <cell r="H32">
            <v>1</v>
          </cell>
          <cell r="I32">
            <v>2384</v>
          </cell>
          <cell r="J32">
            <v>2432</v>
          </cell>
          <cell r="K32">
            <v>48</v>
          </cell>
          <cell r="L32">
            <v>677.79</v>
          </cell>
          <cell r="M32">
            <v>0</v>
          </cell>
          <cell r="N32">
            <v>-64.05</v>
          </cell>
          <cell r="O32">
            <v>0</v>
          </cell>
          <cell r="P32">
            <v>0</v>
          </cell>
          <cell r="Q32">
            <v>613.74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VIDRO DO HIDRÔMETRO SUADO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45139</v>
          </cell>
          <cell r="G33" t="str">
            <v>DEPTO MICROBIOLOGIA UFSC</v>
          </cell>
          <cell r="H33">
            <v>1</v>
          </cell>
          <cell r="I33">
            <v>41439</v>
          </cell>
          <cell r="J33">
            <v>41789</v>
          </cell>
          <cell r="K33">
            <v>350</v>
          </cell>
          <cell r="L33">
            <v>5331.61</v>
          </cell>
          <cell r="M33">
            <v>0</v>
          </cell>
          <cell r="N33">
            <v>-503.85</v>
          </cell>
          <cell r="O33">
            <v>0</v>
          </cell>
          <cell r="P33">
            <v>0</v>
          </cell>
          <cell r="Q33">
            <v>4827.76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45139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210</v>
          </cell>
          <cell r="K34">
            <v>0</v>
          </cell>
          <cell r="L34">
            <v>37.31</v>
          </cell>
          <cell r="M34">
            <v>37.31</v>
          </cell>
          <cell r="N34">
            <v>-74.62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HIDRÔMETRO PARADO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45139</v>
          </cell>
          <cell r="G35" t="str">
            <v>UNIVERSIDADE FEDERAL DE SANTA CATARINA</v>
          </cell>
          <cell r="H35">
            <v>2</v>
          </cell>
          <cell r="I35">
            <v>2203</v>
          </cell>
          <cell r="J35">
            <v>2570</v>
          </cell>
          <cell r="K35">
            <v>367</v>
          </cell>
          <cell r="L35">
            <v>6063.03</v>
          </cell>
          <cell r="M35">
            <v>6063.03</v>
          </cell>
          <cell r="N35">
            <v>-1145.9100000000001</v>
          </cell>
          <cell r="O35">
            <v>0</v>
          </cell>
          <cell r="P35">
            <v>0</v>
          </cell>
          <cell r="Q35">
            <v>10980.15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CONSTRUIR ABRIGO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45139</v>
          </cell>
          <cell r="G36" t="str">
            <v>D A E</v>
          </cell>
          <cell r="H36">
            <v>1</v>
          </cell>
          <cell r="I36">
            <v>4735</v>
          </cell>
          <cell r="J36">
            <v>4764</v>
          </cell>
          <cell r="K36">
            <v>29</v>
          </cell>
          <cell r="L36">
            <v>385</v>
          </cell>
          <cell r="M36">
            <v>385</v>
          </cell>
          <cell r="N36">
            <v>-72.77</v>
          </cell>
          <cell r="O36">
            <v>0</v>
          </cell>
          <cell r="P36">
            <v>0</v>
          </cell>
          <cell r="Q36">
            <v>697.23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CONSTRUIR ABRIGO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45139</v>
          </cell>
          <cell r="G37" t="str">
            <v>CENTRO ACAD SOCIO ECONOMICO UFSC</v>
          </cell>
          <cell r="H37">
            <v>3</v>
          </cell>
          <cell r="I37">
            <v>11145</v>
          </cell>
          <cell r="J37">
            <v>11429</v>
          </cell>
          <cell r="K37">
            <v>284</v>
          </cell>
          <cell r="L37">
            <v>4368.54</v>
          </cell>
          <cell r="M37">
            <v>4368.54</v>
          </cell>
          <cell r="N37">
            <v>-825.65</v>
          </cell>
          <cell r="O37">
            <v>0</v>
          </cell>
          <cell r="P37">
            <v>0</v>
          </cell>
          <cell r="Q37">
            <v>7911.43</v>
          </cell>
          <cell r="R37">
            <v>0</v>
          </cell>
          <cell r="S37" t="str">
            <v>ok</v>
          </cell>
          <cell r="T37" t="str">
            <v>LIDO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45139</v>
          </cell>
          <cell r="G38" t="str">
            <v>CENTRO SOCIO ECONOMICO-UFSC</v>
          </cell>
          <cell r="H38">
            <v>1</v>
          </cell>
          <cell r="I38">
            <v>1505</v>
          </cell>
          <cell r="J38">
            <v>1713</v>
          </cell>
          <cell r="K38">
            <v>208</v>
          </cell>
          <cell r="L38">
            <v>3143.39</v>
          </cell>
          <cell r="M38">
            <v>3143.39</v>
          </cell>
          <cell r="N38">
            <v>-594.1</v>
          </cell>
          <cell r="O38">
            <v>0</v>
          </cell>
          <cell r="P38">
            <v>0</v>
          </cell>
          <cell r="Q38">
            <v>5692.68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OK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45139</v>
          </cell>
          <cell r="G39" t="str">
            <v>IGREJA UFSC</v>
          </cell>
          <cell r="H39">
            <v>2</v>
          </cell>
          <cell r="I39">
            <v>6619</v>
          </cell>
          <cell r="J39">
            <v>6698</v>
          </cell>
          <cell r="K39">
            <v>79</v>
          </cell>
          <cell r="L39">
            <v>1093.6099999999999</v>
          </cell>
          <cell r="M39">
            <v>1093.6099999999999</v>
          </cell>
          <cell r="N39">
            <v>-206.7</v>
          </cell>
          <cell r="O39">
            <v>0</v>
          </cell>
          <cell r="P39">
            <v>0</v>
          </cell>
          <cell r="Q39">
            <v>1980.52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CONSTRUIR ABRIGO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45139</v>
          </cell>
          <cell r="G40" t="str">
            <v>UNIVERSIDADE FEDERAL DE SANTA CATARINA</v>
          </cell>
          <cell r="H40">
            <v>2</v>
          </cell>
          <cell r="I40">
            <v>15701</v>
          </cell>
          <cell r="J40">
            <v>15749</v>
          </cell>
          <cell r="K40">
            <v>48</v>
          </cell>
          <cell r="L40">
            <v>615.9</v>
          </cell>
          <cell r="M40">
            <v>615.9</v>
          </cell>
          <cell r="N40">
            <v>-116.41</v>
          </cell>
          <cell r="O40">
            <v>0</v>
          </cell>
          <cell r="P40">
            <v>0</v>
          </cell>
          <cell r="Q40">
            <v>1115.3900000000001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CONFIRMAÇÃO LEITURA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45139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45139</v>
          </cell>
          <cell r="G42" t="str">
            <v>CENTRO DE C FISICAS E MAT BL A UFSC</v>
          </cell>
          <cell r="H42">
            <v>1</v>
          </cell>
          <cell r="I42">
            <v>19310</v>
          </cell>
          <cell r="J42">
            <v>19615</v>
          </cell>
          <cell r="K42">
            <v>305</v>
          </cell>
          <cell r="L42">
            <v>4638.16</v>
          </cell>
          <cell r="M42">
            <v>4638.16</v>
          </cell>
          <cell r="N42">
            <v>-876.61</v>
          </cell>
          <cell r="O42">
            <v>0</v>
          </cell>
          <cell r="P42">
            <v>0</v>
          </cell>
          <cell r="Q42">
            <v>8399.7099999999991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CONSTRUIR ABRIGO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45139</v>
          </cell>
          <cell r="G43" t="str">
            <v>CTRO DE CIENCIA FIS E MAT BL B UFSC</v>
          </cell>
          <cell r="H43">
            <v>1</v>
          </cell>
          <cell r="I43">
            <v>2751</v>
          </cell>
          <cell r="J43">
            <v>2783</v>
          </cell>
          <cell r="K43">
            <v>32</v>
          </cell>
          <cell r="L43">
            <v>431.23</v>
          </cell>
          <cell r="M43">
            <v>431.23</v>
          </cell>
          <cell r="N43">
            <v>-81.5</v>
          </cell>
          <cell r="O43">
            <v>0</v>
          </cell>
          <cell r="P43">
            <v>0</v>
          </cell>
          <cell r="Q43">
            <v>780.96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CONSTRUIR ABRIGO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45139</v>
          </cell>
          <cell r="G44" t="str">
            <v>UFSC COLÉGIO DE APLICAÇÃO</v>
          </cell>
          <cell r="H44">
            <v>1</v>
          </cell>
          <cell r="I44">
            <v>63169</v>
          </cell>
          <cell r="J44">
            <v>63622</v>
          </cell>
          <cell r="K44">
            <v>453</v>
          </cell>
          <cell r="L44">
            <v>6918.84</v>
          </cell>
          <cell r="M44">
            <v>6918.84</v>
          </cell>
          <cell r="N44">
            <v>-1307.6600000000001</v>
          </cell>
          <cell r="O44">
            <v>0</v>
          </cell>
          <cell r="P44">
            <v>0</v>
          </cell>
          <cell r="Q44">
            <v>12530.02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CONSTRUIR ABRIGO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45139</v>
          </cell>
          <cell r="G45" t="str">
            <v>NATIVAS DO HORTO BOTANICO UFSC</v>
          </cell>
          <cell r="H45">
            <v>1</v>
          </cell>
          <cell r="I45">
            <v>1585</v>
          </cell>
          <cell r="J45">
            <v>1622</v>
          </cell>
          <cell r="K45">
            <v>37</v>
          </cell>
          <cell r="L45">
            <v>508.28</v>
          </cell>
          <cell r="M45">
            <v>508.28</v>
          </cell>
          <cell r="N45">
            <v>-1016.56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HIDRÔMETRO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45139</v>
          </cell>
          <cell r="G46" t="str">
            <v>MORADIA ESTUDANTIL UFSC</v>
          </cell>
          <cell r="H46">
            <v>1</v>
          </cell>
          <cell r="I46">
            <v>246</v>
          </cell>
          <cell r="J46">
            <v>249</v>
          </cell>
          <cell r="K46">
            <v>3</v>
          </cell>
          <cell r="L46">
            <v>53.78</v>
          </cell>
          <cell r="M46">
            <v>53.78</v>
          </cell>
          <cell r="N46">
            <v>-10.17</v>
          </cell>
          <cell r="O46">
            <v>0</v>
          </cell>
          <cell r="P46">
            <v>0</v>
          </cell>
          <cell r="Q46">
            <v>97.39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OK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45139</v>
          </cell>
          <cell r="G47" t="str">
            <v>UNIV FED DO ESTADO DE STA CAT</v>
          </cell>
          <cell r="H47">
            <v>30</v>
          </cell>
          <cell r="I47">
            <v>530</v>
          </cell>
          <cell r="J47">
            <v>1482</v>
          </cell>
          <cell r="K47">
            <v>952</v>
          </cell>
          <cell r="L47">
            <v>10164.620000000001</v>
          </cell>
          <cell r="M47">
            <v>10164.620000000001</v>
          </cell>
          <cell r="N47">
            <v>-1921.11</v>
          </cell>
          <cell r="O47">
            <v>0</v>
          </cell>
          <cell r="P47">
            <v>0</v>
          </cell>
          <cell r="Q47">
            <v>18408.13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CONFIRMAÇÃO LEITURA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45139</v>
          </cell>
          <cell r="G48" t="str">
            <v>BIBLIOTECA CENTRAL</v>
          </cell>
          <cell r="H48">
            <v>1</v>
          </cell>
          <cell r="I48">
            <v>32135</v>
          </cell>
          <cell r="J48">
            <v>32453</v>
          </cell>
          <cell r="K48">
            <v>318</v>
          </cell>
          <cell r="L48">
            <v>4838.49</v>
          </cell>
          <cell r="M48">
            <v>4838.49</v>
          </cell>
          <cell r="N48">
            <v>-914.48</v>
          </cell>
          <cell r="O48">
            <v>0</v>
          </cell>
          <cell r="P48">
            <v>0</v>
          </cell>
          <cell r="Q48">
            <v>8762.5</v>
          </cell>
          <cell r="R48">
            <v>0</v>
          </cell>
          <cell r="S48" t="str">
            <v>ok</v>
          </cell>
          <cell r="T48" t="str">
            <v>LIDO/REVISÃO</v>
          </cell>
          <cell r="U48" t="str">
            <v>CONFIRMAÇÃO LEITURA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45139</v>
          </cell>
          <cell r="G49" t="str">
            <v>CENTRO TECNOLOGICO-UFSC</v>
          </cell>
          <cell r="H49">
            <v>2</v>
          </cell>
          <cell r="I49">
            <v>2711</v>
          </cell>
          <cell r="J49">
            <v>2848</v>
          </cell>
          <cell r="K49">
            <v>137</v>
          </cell>
          <cell r="L49">
            <v>2061.0300000000002</v>
          </cell>
          <cell r="M49">
            <v>2061.0300000000002</v>
          </cell>
          <cell r="N49">
            <v>-526.83000000000004</v>
          </cell>
          <cell r="O49">
            <v>0</v>
          </cell>
          <cell r="P49">
            <v>0</v>
          </cell>
          <cell r="Q49">
            <v>3595.23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VIDRO DO HIDRÔMETRO SUADO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45139</v>
          </cell>
          <cell r="G50" t="str">
            <v>CENTRO TECNOLOGICO BLOCO L UFSC</v>
          </cell>
          <cell r="H50">
            <v>1</v>
          </cell>
          <cell r="I50">
            <v>3749</v>
          </cell>
          <cell r="J50">
            <v>3940</v>
          </cell>
          <cell r="K50">
            <v>191</v>
          </cell>
          <cell r="L50">
            <v>2881.42</v>
          </cell>
          <cell r="M50">
            <v>2881.42</v>
          </cell>
          <cell r="N50">
            <v>-544.6</v>
          </cell>
          <cell r="O50">
            <v>0</v>
          </cell>
          <cell r="P50">
            <v>0</v>
          </cell>
          <cell r="Q50">
            <v>5218.24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CONSTRUIR ABRIGO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45139</v>
          </cell>
          <cell r="G51" t="str">
            <v>CENTRO TECNOLOGICO UFSC</v>
          </cell>
          <cell r="H51">
            <v>1</v>
          </cell>
          <cell r="I51">
            <v>313</v>
          </cell>
          <cell r="J51">
            <v>320</v>
          </cell>
          <cell r="K51">
            <v>7</v>
          </cell>
          <cell r="L51">
            <v>75.739999999999995</v>
          </cell>
          <cell r="M51">
            <v>75.739999999999995</v>
          </cell>
          <cell r="N51">
            <v>-14.3</v>
          </cell>
          <cell r="O51">
            <v>0</v>
          </cell>
          <cell r="P51">
            <v>0</v>
          </cell>
          <cell r="Q51">
            <v>137.18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45139</v>
          </cell>
          <cell r="G52" t="str">
            <v>CENTRO TECNOLOGICO (BL-A) UFSC</v>
          </cell>
          <cell r="H52">
            <v>1</v>
          </cell>
          <cell r="I52">
            <v>2166</v>
          </cell>
          <cell r="J52">
            <v>2263</v>
          </cell>
          <cell r="K52">
            <v>97</v>
          </cell>
          <cell r="L52">
            <v>1432.88</v>
          </cell>
          <cell r="M52">
            <v>1432.88</v>
          </cell>
          <cell r="N52">
            <v>-270.82</v>
          </cell>
          <cell r="O52">
            <v>0</v>
          </cell>
          <cell r="P52">
            <v>0</v>
          </cell>
          <cell r="Q52">
            <v>2594.94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45139</v>
          </cell>
          <cell r="G53" t="str">
            <v>PAV DE MECANICA BL MODULADOS</v>
          </cell>
          <cell r="H53">
            <v>1</v>
          </cell>
          <cell r="I53">
            <v>7308</v>
          </cell>
          <cell r="J53">
            <v>7460</v>
          </cell>
          <cell r="K53">
            <v>152</v>
          </cell>
          <cell r="L53">
            <v>2280.4299999999998</v>
          </cell>
          <cell r="M53">
            <v>2280.4299999999998</v>
          </cell>
          <cell r="N53">
            <v>-431.01</v>
          </cell>
          <cell r="O53">
            <v>0</v>
          </cell>
          <cell r="P53">
            <v>0</v>
          </cell>
          <cell r="Q53">
            <v>4129.8500000000004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45139</v>
          </cell>
          <cell r="G54" t="str">
            <v>REITORIA UFSC</v>
          </cell>
          <cell r="H54">
            <v>2</v>
          </cell>
          <cell r="I54">
            <v>46802</v>
          </cell>
          <cell r="J54">
            <v>47004</v>
          </cell>
          <cell r="K54">
            <v>202</v>
          </cell>
          <cell r="L54">
            <v>2989.04</v>
          </cell>
          <cell r="M54">
            <v>2989.04</v>
          </cell>
          <cell r="N54">
            <v>-564.92999999999995</v>
          </cell>
          <cell r="O54">
            <v>0</v>
          </cell>
          <cell r="P54">
            <v>0</v>
          </cell>
          <cell r="Q54">
            <v>5413.15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CONFIRMAÇÃO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45139</v>
          </cell>
          <cell r="G55" t="str">
            <v>CENTRO DE E BASICOS UFSC</v>
          </cell>
          <cell r="H55">
            <v>2</v>
          </cell>
          <cell r="I55">
            <v>15629</v>
          </cell>
          <cell r="J55">
            <v>15629</v>
          </cell>
          <cell r="K55">
            <v>0</v>
          </cell>
          <cell r="L55">
            <v>74.62</v>
          </cell>
          <cell r="M55">
            <v>74.62</v>
          </cell>
          <cell r="N55">
            <v>-14.1</v>
          </cell>
          <cell r="O55">
            <v>0</v>
          </cell>
          <cell r="P55">
            <v>0</v>
          </cell>
          <cell r="Q55">
            <v>135.13999999999999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CONFIRMAÇÃO LEITURA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45139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-7.06</v>
          </cell>
          <cell r="O56">
            <v>0</v>
          </cell>
          <cell r="P56">
            <v>0</v>
          </cell>
          <cell r="Q56">
            <v>67.56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DO HIDRÔMETRO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45139</v>
          </cell>
          <cell r="G57" t="str">
            <v>CASA VEG DPTO MICRO UFSC</v>
          </cell>
          <cell r="H57">
            <v>1</v>
          </cell>
          <cell r="I57">
            <v>51</v>
          </cell>
          <cell r="J57">
            <v>55</v>
          </cell>
          <cell r="K57">
            <v>4</v>
          </cell>
          <cell r="L57">
            <v>59.27</v>
          </cell>
          <cell r="M57">
            <v>59.27</v>
          </cell>
          <cell r="N57">
            <v>-11.21</v>
          </cell>
          <cell r="O57">
            <v>0</v>
          </cell>
          <cell r="P57">
            <v>0</v>
          </cell>
          <cell r="Q57">
            <v>107.33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OK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45139</v>
          </cell>
          <cell r="G58" t="str">
            <v>LAB DE ENSINO E PESQUISA UFSC</v>
          </cell>
          <cell r="H58">
            <v>1</v>
          </cell>
          <cell r="I58">
            <v>224</v>
          </cell>
          <cell r="J58">
            <v>270</v>
          </cell>
          <cell r="K58">
            <v>46</v>
          </cell>
          <cell r="L58">
            <v>646.97</v>
          </cell>
          <cell r="M58">
            <v>646.97</v>
          </cell>
          <cell r="N58">
            <v>-122.28</v>
          </cell>
          <cell r="O58">
            <v>0</v>
          </cell>
          <cell r="P58">
            <v>0</v>
          </cell>
          <cell r="Q58">
            <v>1171.6600000000001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OK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45139</v>
          </cell>
          <cell r="G59" t="str">
            <v>MUSEU DE ANTROPOLOGIA UFSC</v>
          </cell>
          <cell r="H59">
            <v>1</v>
          </cell>
          <cell r="I59">
            <v>1231</v>
          </cell>
          <cell r="J59">
            <v>1479</v>
          </cell>
          <cell r="K59">
            <v>248</v>
          </cell>
          <cell r="L59">
            <v>3759.79</v>
          </cell>
          <cell r="M59">
            <v>3759.79</v>
          </cell>
          <cell r="N59">
            <v>-710.61</v>
          </cell>
          <cell r="O59">
            <v>0</v>
          </cell>
          <cell r="P59">
            <v>0</v>
          </cell>
          <cell r="Q59">
            <v>6808.97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45139</v>
          </cell>
          <cell r="G60" t="str">
            <v>HORTO BOTANICO UFSC</v>
          </cell>
          <cell r="H60">
            <v>1</v>
          </cell>
          <cell r="I60">
            <v>855</v>
          </cell>
          <cell r="J60">
            <v>981</v>
          </cell>
          <cell r="K60">
            <v>126</v>
          </cell>
          <cell r="L60">
            <v>1879.77</v>
          </cell>
          <cell r="M60">
            <v>1879.77</v>
          </cell>
          <cell r="N60">
            <v>-355.29</v>
          </cell>
          <cell r="O60">
            <v>0</v>
          </cell>
          <cell r="P60">
            <v>0</v>
          </cell>
          <cell r="Q60">
            <v>3404.25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45139</v>
          </cell>
          <cell r="G61" t="str">
            <v>CRECHE UFSC</v>
          </cell>
          <cell r="H61">
            <v>1</v>
          </cell>
          <cell r="I61">
            <v>16134</v>
          </cell>
          <cell r="J61">
            <v>16301</v>
          </cell>
          <cell r="K61">
            <v>167</v>
          </cell>
          <cell r="L61">
            <v>2511.58</v>
          </cell>
          <cell r="M61">
            <v>2511.58</v>
          </cell>
          <cell r="N61">
            <v>-474.68</v>
          </cell>
          <cell r="O61">
            <v>0</v>
          </cell>
          <cell r="P61">
            <v>0</v>
          </cell>
          <cell r="Q61">
            <v>4548.4799999999996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45139</v>
          </cell>
          <cell r="G62" t="str">
            <v>CENTRO DE CIENCIAS HUMANAS UFSC</v>
          </cell>
          <cell r="H62">
            <v>1</v>
          </cell>
          <cell r="I62">
            <v>32751</v>
          </cell>
          <cell r="J62">
            <v>33470</v>
          </cell>
          <cell r="K62">
            <v>719</v>
          </cell>
          <cell r="L62">
            <v>11017.9</v>
          </cell>
          <cell r="M62">
            <v>11017.9</v>
          </cell>
          <cell r="N62">
            <v>-2082.38</v>
          </cell>
          <cell r="O62">
            <v>0</v>
          </cell>
          <cell r="P62">
            <v>0</v>
          </cell>
          <cell r="Q62">
            <v>19953.419999999998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45139</v>
          </cell>
          <cell r="G63" t="str">
            <v>CENTRO DE EDUCACAO UFSC</v>
          </cell>
          <cell r="H63">
            <v>1</v>
          </cell>
          <cell r="I63">
            <v>1858</v>
          </cell>
          <cell r="J63">
            <v>2000</v>
          </cell>
          <cell r="K63">
            <v>142</v>
          </cell>
          <cell r="L63">
            <v>2126.33</v>
          </cell>
          <cell r="M63">
            <v>2126.33</v>
          </cell>
          <cell r="N63">
            <v>-401.88</v>
          </cell>
          <cell r="O63">
            <v>0</v>
          </cell>
          <cell r="P63">
            <v>0</v>
          </cell>
          <cell r="Q63">
            <v>3850.78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CONSTRUIR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45139</v>
          </cell>
          <cell r="G64" t="str">
            <v>CENTRO DE EDUCACAO UFSC</v>
          </cell>
          <cell r="H64">
            <v>1</v>
          </cell>
          <cell r="I64">
            <v>5409</v>
          </cell>
          <cell r="J64">
            <v>5525</v>
          </cell>
          <cell r="K64">
            <v>116</v>
          </cell>
          <cell r="L64">
            <v>1725.67</v>
          </cell>
          <cell r="M64">
            <v>1725.67</v>
          </cell>
          <cell r="N64">
            <v>-326.14</v>
          </cell>
          <cell r="O64">
            <v>0</v>
          </cell>
          <cell r="P64">
            <v>0</v>
          </cell>
          <cell r="Q64">
            <v>3125.2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CONSTRUIR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45139</v>
          </cell>
          <cell r="G65" t="str">
            <v>CENTRO DE CONVIVENCIA UFSC</v>
          </cell>
          <cell r="H65">
            <v>5</v>
          </cell>
          <cell r="I65">
            <v>529</v>
          </cell>
          <cell r="J65">
            <v>534</v>
          </cell>
          <cell r="K65">
            <v>5</v>
          </cell>
          <cell r="L65">
            <v>214</v>
          </cell>
          <cell r="M65">
            <v>214</v>
          </cell>
          <cell r="N65">
            <v>-40.44</v>
          </cell>
          <cell r="O65">
            <v>0</v>
          </cell>
          <cell r="P65">
            <v>0</v>
          </cell>
          <cell r="Q65">
            <v>387.56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45139</v>
          </cell>
          <cell r="G66" t="str">
            <v>IMPRENSA UNIVERSITARIA</v>
          </cell>
          <cell r="H66">
            <v>1</v>
          </cell>
          <cell r="I66">
            <v>25106</v>
          </cell>
          <cell r="J66">
            <v>26902</v>
          </cell>
          <cell r="K66">
            <v>1796</v>
          </cell>
          <cell r="L66">
            <v>27614.47</v>
          </cell>
          <cell r="M66">
            <v>27614.47</v>
          </cell>
          <cell r="N66">
            <v>-5219.1400000000003</v>
          </cell>
          <cell r="O66">
            <v>0</v>
          </cell>
          <cell r="P66">
            <v>0</v>
          </cell>
          <cell r="Q66">
            <v>50009.8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45139</v>
          </cell>
          <cell r="G67" t="str">
            <v>ESPACO DO DEP DE AQUIT E URBAN UFSC</v>
          </cell>
          <cell r="H67">
            <v>1</v>
          </cell>
          <cell r="I67">
            <v>3517</v>
          </cell>
          <cell r="J67">
            <v>3902</v>
          </cell>
          <cell r="K67">
            <v>385</v>
          </cell>
          <cell r="L67">
            <v>5870.96</v>
          </cell>
          <cell r="M67">
            <v>5870.96</v>
          </cell>
          <cell r="N67">
            <v>-1109.6099999999999</v>
          </cell>
          <cell r="O67">
            <v>0</v>
          </cell>
          <cell r="P67">
            <v>0</v>
          </cell>
          <cell r="Q67">
            <v>10632.31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ALTO CONSUMO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45139</v>
          </cell>
          <cell r="G68" t="str">
            <v>CENTRO DE ESPORTE</v>
          </cell>
          <cell r="H68">
            <v>2</v>
          </cell>
          <cell r="I68">
            <v>35178</v>
          </cell>
          <cell r="J68">
            <v>35981</v>
          </cell>
          <cell r="K68">
            <v>803</v>
          </cell>
          <cell r="L68">
            <v>13649.43</v>
          </cell>
          <cell r="M68">
            <v>13649.43</v>
          </cell>
          <cell r="N68">
            <v>-2579.75</v>
          </cell>
          <cell r="O68">
            <v>0</v>
          </cell>
          <cell r="P68">
            <v>0</v>
          </cell>
          <cell r="Q68">
            <v>24719.11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OK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45139</v>
          </cell>
          <cell r="G69" t="str">
            <v>RESTAURANTE UNIVERSITARIO</v>
          </cell>
          <cell r="H69">
            <v>2</v>
          </cell>
          <cell r="I69">
            <v>102031</v>
          </cell>
          <cell r="J69">
            <v>104018</v>
          </cell>
          <cell r="K69">
            <v>1987</v>
          </cell>
          <cell r="L69">
            <v>34251.03</v>
          </cell>
          <cell r="M69">
            <v>34251.03</v>
          </cell>
          <cell r="N69">
            <v>-6473.44</v>
          </cell>
          <cell r="O69">
            <v>0</v>
          </cell>
          <cell r="P69">
            <v>0</v>
          </cell>
          <cell r="Q69">
            <v>62028.62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ALTO CONSUMO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45139</v>
          </cell>
          <cell r="G70" t="str">
            <v>UNIVERSIDADE FEDERAL DE SANTA CATARINA</v>
          </cell>
          <cell r="H70">
            <v>1</v>
          </cell>
          <cell r="I70">
            <v>1574</v>
          </cell>
          <cell r="J70">
            <v>1600</v>
          </cell>
          <cell r="K70">
            <v>26</v>
          </cell>
          <cell r="L70">
            <v>338.77</v>
          </cell>
          <cell r="M70">
            <v>0</v>
          </cell>
          <cell r="N70">
            <v>-32.01</v>
          </cell>
          <cell r="O70">
            <v>0</v>
          </cell>
          <cell r="P70">
            <v>0</v>
          </cell>
          <cell r="Q70">
            <v>306.76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45139</v>
          </cell>
          <cell r="G71" t="str">
            <v>CENTRO CIENCIAS BIOLOGICAS BL B</v>
          </cell>
          <cell r="H71">
            <v>1</v>
          </cell>
          <cell r="I71">
            <v>11826</v>
          </cell>
          <cell r="J71">
            <v>13375</v>
          </cell>
          <cell r="K71">
            <v>1549</v>
          </cell>
          <cell r="L71">
            <v>23808.2</v>
          </cell>
          <cell r="M71">
            <v>23808.2</v>
          </cell>
          <cell r="N71">
            <v>-4499.75</v>
          </cell>
          <cell r="O71">
            <v>0</v>
          </cell>
          <cell r="P71">
            <v>0</v>
          </cell>
          <cell r="Q71">
            <v>43116.65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ALTO CONSUMO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45139</v>
          </cell>
          <cell r="G72" t="str">
            <v>CENTRO TECNOLOGICO</v>
          </cell>
          <cell r="H72">
            <v>1</v>
          </cell>
          <cell r="I72">
            <v>502</v>
          </cell>
          <cell r="J72">
            <v>512</v>
          </cell>
          <cell r="K72">
            <v>10</v>
          </cell>
          <cell r="L72">
            <v>92.21</v>
          </cell>
          <cell r="M72">
            <v>92.21</v>
          </cell>
          <cell r="N72">
            <v>-17.420000000000002</v>
          </cell>
          <cell r="O72">
            <v>0</v>
          </cell>
          <cell r="P72">
            <v>0</v>
          </cell>
          <cell r="Q72">
            <v>167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45139</v>
          </cell>
          <cell r="G73" t="str">
            <v>UNIVERSIDADE FEDERAL DE SANTA CATARINA</v>
          </cell>
          <cell r="H73">
            <v>1</v>
          </cell>
          <cell r="I73">
            <v>1236</v>
          </cell>
          <cell r="J73">
            <v>1328</v>
          </cell>
          <cell r="K73">
            <v>92</v>
          </cell>
          <cell r="L73">
            <v>1355.83</v>
          </cell>
          <cell r="M73">
            <v>1355.83</v>
          </cell>
          <cell r="N73">
            <v>-256.26</v>
          </cell>
          <cell r="O73">
            <v>0</v>
          </cell>
          <cell r="P73">
            <v>0</v>
          </cell>
          <cell r="Q73">
            <v>2455.4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45139</v>
          </cell>
          <cell r="G74" t="str">
            <v>CENTRO ANATOMICO UFSC</v>
          </cell>
          <cell r="H74">
            <v>2</v>
          </cell>
          <cell r="I74">
            <v>19</v>
          </cell>
          <cell r="J74">
            <v>67</v>
          </cell>
          <cell r="K74">
            <v>48</v>
          </cell>
          <cell r="L74">
            <v>615.9</v>
          </cell>
          <cell r="M74">
            <v>615.9</v>
          </cell>
          <cell r="N74">
            <v>-116.41</v>
          </cell>
          <cell r="O74">
            <v>0</v>
          </cell>
          <cell r="P74">
            <v>0</v>
          </cell>
          <cell r="Q74">
            <v>1115.3900000000001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ALTO CONSUMO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45139</v>
          </cell>
          <cell r="G75" t="str">
            <v>CENTRO DE CIENCIAS FISICAS E MATEMATICA</v>
          </cell>
          <cell r="H75">
            <v>1</v>
          </cell>
          <cell r="I75">
            <v>11024</v>
          </cell>
          <cell r="J75">
            <v>11506</v>
          </cell>
          <cell r="K75">
            <v>482</v>
          </cell>
          <cell r="L75">
            <v>7365.73</v>
          </cell>
          <cell r="M75">
            <v>7365.73</v>
          </cell>
          <cell r="N75">
            <v>-1392.11</v>
          </cell>
          <cell r="O75">
            <v>0</v>
          </cell>
          <cell r="P75">
            <v>0</v>
          </cell>
          <cell r="Q75">
            <v>13339.35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OK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45139</v>
          </cell>
          <cell r="G76" t="str">
            <v>CCB - Blocos E, F e G</v>
          </cell>
          <cell r="H76">
            <v>1</v>
          </cell>
          <cell r="I76">
            <v>19646</v>
          </cell>
          <cell r="J76">
            <v>20297</v>
          </cell>
          <cell r="K76">
            <v>651</v>
          </cell>
          <cell r="L76">
            <v>9970.02</v>
          </cell>
          <cell r="M76">
            <v>0</v>
          </cell>
          <cell r="N76">
            <v>-942.17</v>
          </cell>
          <cell r="O76">
            <v>0</v>
          </cell>
          <cell r="P76">
            <v>0</v>
          </cell>
          <cell r="Q76">
            <v>9027.85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45139</v>
          </cell>
          <cell r="G77" t="str">
            <v>UNIVERSIDADE FEDERAL DE SANTA CATARINA</v>
          </cell>
          <cell r="H77">
            <v>1</v>
          </cell>
          <cell r="I77">
            <v>1649</v>
          </cell>
          <cell r="J77">
            <v>2828</v>
          </cell>
          <cell r="K77">
            <v>1179</v>
          </cell>
          <cell r="L77">
            <v>18106.5</v>
          </cell>
          <cell r="M77">
            <v>0</v>
          </cell>
          <cell r="N77">
            <v>-1711.07</v>
          </cell>
          <cell r="O77">
            <v>0</v>
          </cell>
          <cell r="P77">
            <v>0</v>
          </cell>
          <cell r="Q77">
            <v>16395.43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45139</v>
          </cell>
          <cell r="G78" t="str">
            <v>UNIVERSIDADE FEDERAL DE SANTA CATARINA</v>
          </cell>
          <cell r="H78">
            <v>1</v>
          </cell>
          <cell r="I78">
            <v>3371</v>
          </cell>
          <cell r="J78">
            <v>3415</v>
          </cell>
          <cell r="K78">
            <v>44</v>
          </cell>
          <cell r="L78">
            <v>616.15</v>
          </cell>
          <cell r="M78">
            <v>0</v>
          </cell>
          <cell r="N78">
            <v>-58.22</v>
          </cell>
          <cell r="O78">
            <v>0</v>
          </cell>
          <cell r="P78">
            <v>0</v>
          </cell>
          <cell r="Q78">
            <v>557.92999999999995</v>
          </cell>
          <cell r="R78">
            <v>0</v>
          </cell>
          <cell r="S78" t="str">
            <v>ok</v>
          </cell>
          <cell r="T78" t="str">
            <v>LIDO/REVISÃO</v>
          </cell>
          <cell r="U78" t="str">
            <v>CONFIRMAÇÃO LEITURA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45139</v>
          </cell>
          <cell r="G79" t="str">
            <v>UNIVERSIDADE FEDERAL DE SANTA CATARINA</v>
          </cell>
          <cell r="H79">
            <v>1</v>
          </cell>
          <cell r="I79">
            <v>1960</v>
          </cell>
          <cell r="J79">
            <v>2635</v>
          </cell>
          <cell r="K79">
            <v>675</v>
          </cell>
          <cell r="L79">
            <v>10339.86</v>
          </cell>
          <cell r="M79">
            <v>0</v>
          </cell>
          <cell r="N79">
            <v>-977.12</v>
          </cell>
          <cell r="O79">
            <v>0</v>
          </cell>
          <cell r="P79">
            <v>0</v>
          </cell>
          <cell r="Q79">
            <v>9362.74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OK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45139</v>
          </cell>
          <cell r="G80" t="str">
            <v>UFSC - UNIVERSIDADE FEDERAL DE SC</v>
          </cell>
          <cell r="H80">
            <v>1</v>
          </cell>
          <cell r="I80">
            <v>975</v>
          </cell>
          <cell r="J80">
            <v>1003</v>
          </cell>
          <cell r="K80">
            <v>28</v>
          </cell>
          <cell r="L80">
            <v>369.59</v>
          </cell>
          <cell r="M80">
            <v>0</v>
          </cell>
          <cell r="N80">
            <v>-34.93</v>
          </cell>
          <cell r="O80">
            <v>0</v>
          </cell>
          <cell r="P80">
            <v>0</v>
          </cell>
          <cell r="Q80">
            <v>334.66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CONSTRUIR ABRIGO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45139</v>
          </cell>
          <cell r="G81" t="str">
            <v>MINISTERIO DA EDUCACAO</v>
          </cell>
          <cell r="H81">
            <v>1</v>
          </cell>
          <cell r="I81">
            <v>2084</v>
          </cell>
          <cell r="J81">
            <v>2198</v>
          </cell>
          <cell r="K81">
            <v>114</v>
          </cell>
          <cell r="L81">
            <v>1694.85</v>
          </cell>
          <cell r="M81">
            <v>1694.85</v>
          </cell>
          <cell r="N81">
            <v>-320.33</v>
          </cell>
          <cell r="O81">
            <v>0</v>
          </cell>
          <cell r="P81">
            <v>0</v>
          </cell>
          <cell r="Q81">
            <v>3069.37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45139</v>
          </cell>
          <cell r="G82" t="str">
            <v>UNIVERSIDADE FEDERAL DE SANTA CATARINA</v>
          </cell>
          <cell r="H82">
            <v>1</v>
          </cell>
          <cell r="I82">
            <v>23448</v>
          </cell>
          <cell r="J82">
            <v>23756</v>
          </cell>
          <cell r="K82">
            <v>308</v>
          </cell>
          <cell r="L82">
            <v>4684.3900000000003</v>
          </cell>
          <cell r="M82">
            <v>0</v>
          </cell>
          <cell r="N82">
            <v>-442.67</v>
          </cell>
          <cell r="O82">
            <v>0</v>
          </cell>
          <cell r="P82">
            <v>0</v>
          </cell>
          <cell r="Q82">
            <v>4241.72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OK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45139</v>
          </cell>
          <cell r="G83" t="str">
            <v>CASA DA ARTE</v>
          </cell>
          <cell r="H83">
            <v>1</v>
          </cell>
          <cell r="I83">
            <v>435</v>
          </cell>
          <cell r="J83">
            <v>440</v>
          </cell>
          <cell r="K83">
            <v>5</v>
          </cell>
          <cell r="L83">
            <v>64.760000000000005</v>
          </cell>
          <cell r="M83">
            <v>64.760000000000005</v>
          </cell>
          <cell r="N83">
            <v>-12.25</v>
          </cell>
          <cell r="O83">
            <v>0</v>
          </cell>
          <cell r="P83">
            <v>0</v>
          </cell>
          <cell r="Q83">
            <v>117.27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45139</v>
          </cell>
          <cell r="G84" t="str">
            <v>CENTRO DE PESQUISA UFSC</v>
          </cell>
          <cell r="H84">
            <v>1</v>
          </cell>
          <cell r="I84">
            <v>0</v>
          </cell>
          <cell r="J84">
            <v>37</v>
          </cell>
          <cell r="K84">
            <v>63</v>
          </cell>
          <cell r="L84">
            <v>908.94</v>
          </cell>
          <cell r="M84">
            <v>908.94</v>
          </cell>
          <cell r="N84">
            <v>-171.8</v>
          </cell>
          <cell r="O84">
            <v>0</v>
          </cell>
          <cell r="P84">
            <v>0</v>
          </cell>
          <cell r="Q84">
            <v>1646.08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CONFIRMAÇÃO LEITURA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45139</v>
          </cell>
          <cell r="G85" t="str">
            <v>UNIVERSIDADE FEDERAL DE SANTA CATARINA</v>
          </cell>
          <cell r="H85">
            <v>1</v>
          </cell>
          <cell r="I85">
            <v>0</v>
          </cell>
          <cell r="J85">
            <v>3</v>
          </cell>
          <cell r="K85">
            <v>21</v>
          </cell>
          <cell r="L85">
            <v>261.72000000000003</v>
          </cell>
          <cell r="M85">
            <v>0</v>
          </cell>
          <cell r="N85">
            <v>-27.73</v>
          </cell>
          <cell r="O85">
            <v>0</v>
          </cell>
          <cell r="P85">
            <v>0</v>
          </cell>
          <cell r="Q85">
            <v>233.99</v>
          </cell>
          <cell r="R85">
            <v>0</v>
          </cell>
          <cell r="S85" t="str">
            <v>ok</v>
          </cell>
          <cell r="T85" t="str">
            <v>LIDO/REVISÃO</v>
          </cell>
          <cell r="U85" t="str">
            <v>ALTO CONSUMO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45139</v>
          </cell>
          <cell r="G86" t="str">
            <v>UNIVERSIDADE FEDERAL DE SANTA CATARINA</v>
          </cell>
          <cell r="H86">
            <v>1</v>
          </cell>
          <cell r="I86">
            <v>513</v>
          </cell>
          <cell r="J86">
            <v>510</v>
          </cell>
          <cell r="K86">
            <v>0</v>
          </cell>
          <cell r="L86">
            <v>37.31</v>
          </cell>
          <cell r="M86">
            <v>0</v>
          </cell>
          <cell r="N86">
            <v>-31.67</v>
          </cell>
          <cell r="O86">
            <v>0</v>
          </cell>
          <cell r="P86">
            <v>0</v>
          </cell>
          <cell r="Q86">
            <v>5.64</v>
          </cell>
          <cell r="R86">
            <v>0</v>
          </cell>
          <cell r="S86" t="str">
            <v>ok</v>
          </cell>
          <cell r="T86" t="str">
            <v>LIDO/REVISÃO</v>
          </cell>
          <cell r="U86" t="str">
            <v>CONFIRMAÇÃO LEITURA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45139</v>
          </cell>
          <cell r="G87" t="str">
            <v>UNIVERSIDADE FEDERAL DE SANTA CATARINA</v>
          </cell>
          <cell r="H87">
            <v>1</v>
          </cell>
          <cell r="I87">
            <v>1625</v>
          </cell>
          <cell r="J87">
            <v>1688</v>
          </cell>
          <cell r="K87">
            <v>63</v>
          </cell>
          <cell r="L87">
            <v>908.94</v>
          </cell>
          <cell r="M87">
            <v>0</v>
          </cell>
          <cell r="N87">
            <v>-85.9</v>
          </cell>
          <cell r="O87">
            <v>0</v>
          </cell>
          <cell r="P87">
            <v>0</v>
          </cell>
          <cell r="Q87">
            <v>823.04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ALTO CONSUMO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45139</v>
          </cell>
          <cell r="G88" t="str">
            <v>UFSC - UNIVERSIDADE FEDERAL DE SC</v>
          </cell>
          <cell r="H88">
            <v>1</v>
          </cell>
          <cell r="I88">
            <v>144</v>
          </cell>
          <cell r="J88">
            <v>143</v>
          </cell>
          <cell r="K88">
            <v>0</v>
          </cell>
          <cell r="L88">
            <v>37.31</v>
          </cell>
          <cell r="M88">
            <v>37.31</v>
          </cell>
          <cell r="N88">
            <v>-7.06</v>
          </cell>
          <cell r="O88">
            <v>0</v>
          </cell>
          <cell r="P88">
            <v>0</v>
          </cell>
          <cell r="Q88">
            <v>67.56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CONFIRMAÇÃO LEITURA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45139</v>
          </cell>
          <cell r="G89" t="str">
            <v>ESTAÇÃO DE MARICULTURA DA UFSC</v>
          </cell>
          <cell r="H89">
            <v>1</v>
          </cell>
          <cell r="I89">
            <v>0</v>
          </cell>
          <cell r="J89">
            <v>3</v>
          </cell>
          <cell r="K89">
            <v>109</v>
          </cell>
          <cell r="L89">
            <v>1617.8</v>
          </cell>
          <cell r="M89">
            <v>1617.8</v>
          </cell>
          <cell r="N89">
            <v>-305.77</v>
          </cell>
          <cell r="O89">
            <v>0</v>
          </cell>
          <cell r="P89">
            <v>0</v>
          </cell>
          <cell r="Q89">
            <v>2929.83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CONFIRMAÇÃO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45139</v>
          </cell>
          <cell r="G90" t="str">
            <v>ESTAÇÃO DE MARICULTURA DA UFSC</v>
          </cell>
          <cell r="H90">
            <v>1</v>
          </cell>
          <cell r="I90">
            <v>315</v>
          </cell>
          <cell r="J90">
            <v>317</v>
          </cell>
          <cell r="K90">
            <v>2</v>
          </cell>
          <cell r="L90">
            <v>48.29</v>
          </cell>
          <cell r="M90">
            <v>48.29</v>
          </cell>
          <cell r="N90">
            <v>-9.14</v>
          </cell>
          <cell r="O90">
            <v>0</v>
          </cell>
          <cell r="P90">
            <v>0</v>
          </cell>
          <cell r="Q90">
            <v>87.44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OK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45139</v>
          </cell>
          <cell r="G91" t="str">
            <v>UNIVERSIDADE FEDERAL DE SANTA CATARINA</v>
          </cell>
          <cell r="H91">
            <v>1</v>
          </cell>
          <cell r="I91">
            <v>3505</v>
          </cell>
          <cell r="J91">
            <v>3508</v>
          </cell>
          <cell r="K91">
            <v>3</v>
          </cell>
          <cell r="L91">
            <v>53.78</v>
          </cell>
          <cell r="M91">
            <v>0</v>
          </cell>
          <cell r="N91">
            <v>-5.08</v>
          </cell>
          <cell r="O91">
            <v>0</v>
          </cell>
          <cell r="P91">
            <v>0</v>
          </cell>
          <cell r="Q91">
            <v>48.7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263988.61999999994</v>
          </cell>
          <cell r="M92">
            <v>198332.73</v>
          </cell>
          <cell r="N92">
            <v>-44846.000000000007</v>
          </cell>
          <cell r="O92">
            <v>0</v>
          </cell>
          <cell r="P92">
            <v>0</v>
          </cell>
          <cell r="Q92">
            <v>417475.35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138973</v>
          </cell>
          <cell r="J95">
            <v>143417</v>
          </cell>
          <cell r="K95">
            <v>4444</v>
          </cell>
          <cell r="L95">
            <v>65525.33</v>
          </cell>
          <cell r="M95">
            <v>65525.33</v>
          </cell>
          <cell r="N95">
            <v>-12384.29</v>
          </cell>
          <cell r="Q95">
            <v>118666.37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1612</v>
          </cell>
          <cell r="J96">
            <v>1729</v>
          </cell>
          <cell r="K96">
            <v>117</v>
          </cell>
          <cell r="L96">
            <v>1741.08</v>
          </cell>
          <cell r="N96">
            <v>-164.52999999999997</v>
          </cell>
          <cell r="Q96">
            <v>1576.55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ALTO CONSUMO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3769</v>
          </cell>
          <cell r="J101">
            <v>3805</v>
          </cell>
          <cell r="K101">
            <v>36</v>
          </cell>
          <cell r="L101">
            <v>451.19</v>
          </cell>
          <cell r="Q101">
            <v>451.19</v>
          </cell>
          <cell r="S101" t="str">
            <v>ok</v>
          </cell>
          <cell r="T101" t="str">
            <v>lido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>
            <v>107568</v>
          </cell>
          <cell r="G102" t="str">
            <v>SAMAE Araranguá  R. Pedro M. Pacheco (Medicina)</v>
          </cell>
          <cell r="H102">
            <v>1</v>
          </cell>
          <cell r="I102">
            <v>0</v>
          </cell>
          <cell r="J102">
            <v>7</v>
          </cell>
          <cell r="K102">
            <v>10</v>
          </cell>
          <cell r="L102">
            <v>96.81</v>
          </cell>
          <cell r="M102">
            <v>71.06</v>
          </cell>
          <cell r="N102">
            <v>88.75</v>
          </cell>
          <cell r="Q102">
            <v>256.62</v>
          </cell>
          <cell r="R102">
            <v>0</v>
          </cell>
          <cell r="S102" t="str">
            <v>ok</v>
          </cell>
          <cell r="T102" t="str">
            <v>mínimo</v>
          </cell>
          <cell r="V102">
            <v>107568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2519</v>
          </cell>
          <cell r="J106">
            <v>2629</v>
          </cell>
          <cell r="K106">
            <v>110</v>
          </cell>
          <cell r="L106">
            <v>801.54</v>
          </cell>
          <cell r="M106">
            <v>944.14</v>
          </cell>
          <cell r="N106">
            <v>-89.22</v>
          </cell>
          <cell r="Q106">
            <v>1656.46</v>
          </cell>
          <cell r="R106">
            <v>0</v>
          </cell>
          <cell r="S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1855</v>
          </cell>
          <cell r="J108">
            <v>1890</v>
          </cell>
          <cell r="K108">
            <v>35</v>
          </cell>
          <cell r="L108">
            <v>230.04</v>
          </cell>
          <cell r="M108">
            <v>270.72000000000003</v>
          </cell>
          <cell r="N108">
            <v>-25.58</v>
          </cell>
          <cell r="Q108">
            <v>475.18</v>
          </cell>
          <cell r="R108">
            <v>0</v>
          </cell>
          <cell r="S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3547.54</v>
          </cell>
          <cell r="J112">
            <v>3693.02</v>
          </cell>
          <cell r="K112">
            <v>145.47999999999999</v>
          </cell>
          <cell r="L112">
            <v>1651.2</v>
          </cell>
          <cell r="M112">
            <v>1320.96</v>
          </cell>
          <cell r="Q112">
            <v>2972.16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967.53700000000003</v>
          </cell>
          <cell r="J113">
            <v>1081.356</v>
          </cell>
          <cell r="K113">
            <v>113.819</v>
          </cell>
          <cell r="L113">
            <v>1291.8499999999999</v>
          </cell>
          <cell r="M113">
            <v>1033.48</v>
          </cell>
          <cell r="Q113">
            <v>2325.33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4497.34</v>
          </cell>
          <cell r="J114">
            <v>4640.76</v>
          </cell>
          <cell r="K114">
            <v>143.41999999999999</v>
          </cell>
          <cell r="L114">
            <v>1627.82</v>
          </cell>
          <cell r="M114">
            <v>1302.25</v>
          </cell>
          <cell r="Q114">
            <v>2930.0699999999997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2944.93</v>
          </cell>
          <cell r="J115">
            <v>3125.4490000000001</v>
          </cell>
          <cell r="K115">
            <v>180.52</v>
          </cell>
          <cell r="L115">
            <v>2048.9</v>
          </cell>
          <cell r="M115">
            <v>1639.12</v>
          </cell>
          <cell r="Q115">
            <v>3688.02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397.69200000000001</v>
          </cell>
          <cell r="J116">
            <v>458.07299999999998</v>
          </cell>
          <cell r="K116">
            <v>60.381</v>
          </cell>
          <cell r="L116">
            <v>113.5</v>
          </cell>
          <cell r="M116">
            <v>90.8</v>
          </cell>
          <cell r="Q116">
            <v>204.3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45139</v>
          </cell>
          <cell r="G126" t="str">
            <v>UFSC - UNIVERSIDADE FEDERAL DE SC</v>
          </cell>
          <cell r="H126">
            <v>1</v>
          </cell>
          <cell r="I126">
            <v>144</v>
          </cell>
          <cell r="J126">
            <v>143</v>
          </cell>
          <cell r="K126">
            <v>0</v>
          </cell>
          <cell r="L126">
            <v>37.31</v>
          </cell>
          <cell r="M126">
            <v>37.31</v>
          </cell>
          <cell r="N126">
            <v>-7.06</v>
          </cell>
          <cell r="O126">
            <v>0</v>
          </cell>
          <cell r="P126">
            <v>0</v>
          </cell>
          <cell r="Q126">
            <v>67.56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45139</v>
          </cell>
          <cell r="G127" t="str">
            <v>UNIVERSIDADE FEDERAL DE SANTA CATARINA</v>
          </cell>
          <cell r="H127">
            <v>1</v>
          </cell>
          <cell r="I127">
            <v>2084</v>
          </cell>
          <cell r="J127">
            <v>2198</v>
          </cell>
          <cell r="K127">
            <v>114</v>
          </cell>
          <cell r="L127">
            <v>1694.85</v>
          </cell>
          <cell r="M127">
            <v>1694.85</v>
          </cell>
          <cell r="N127">
            <v>-320.33</v>
          </cell>
          <cell r="O127">
            <v>0</v>
          </cell>
          <cell r="P127">
            <v>0</v>
          </cell>
          <cell r="Q127">
            <v>3069.37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45139</v>
          </cell>
          <cell r="G128" t="str">
            <v>IMPRENSA UNIVERSITARIA</v>
          </cell>
          <cell r="H128">
            <v>1</v>
          </cell>
          <cell r="I128">
            <v>25106</v>
          </cell>
          <cell r="J128">
            <v>26902</v>
          </cell>
          <cell r="K128">
            <v>1796</v>
          </cell>
          <cell r="L128">
            <v>27614.47</v>
          </cell>
          <cell r="M128">
            <v>27614.47</v>
          </cell>
          <cell r="N128">
            <v>-5219.1400000000003</v>
          </cell>
          <cell r="O128">
            <v>0</v>
          </cell>
          <cell r="P128">
            <v>0</v>
          </cell>
          <cell r="Q128">
            <v>50009.8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45139</v>
          </cell>
          <cell r="G129" t="str">
            <v>UNIV FED DO ESTADO DE STA CAT</v>
          </cell>
          <cell r="H129">
            <v>30</v>
          </cell>
          <cell r="I129">
            <v>530</v>
          </cell>
          <cell r="J129">
            <v>1482</v>
          </cell>
          <cell r="K129">
            <v>952</v>
          </cell>
          <cell r="L129">
            <v>10164.620000000001</v>
          </cell>
          <cell r="M129">
            <v>10164.620000000001</v>
          </cell>
          <cell r="N129">
            <v>-1921.11</v>
          </cell>
          <cell r="O129">
            <v>0</v>
          </cell>
          <cell r="P129">
            <v>0</v>
          </cell>
          <cell r="Q129">
            <v>18408.13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45139</v>
          </cell>
          <cell r="G130" t="str">
            <v>BIBLIOTECA CENTRAL</v>
          </cell>
          <cell r="H130">
            <v>1</v>
          </cell>
          <cell r="I130">
            <v>32135</v>
          </cell>
          <cell r="J130">
            <v>32453</v>
          </cell>
          <cell r="K130">
            <v>318</v>
          </cell>
          <cell r="L130">
            <v>4838.49</v>
          </cell>
          <cell r="M130">
            <v>4838.49</v>
          </cell>
          <cell r="N130">
            <v>-914.48</v>
          </cell>
          <cell r="O130">
            <v>0</v>
          </cell>
          <cell r="P130">
            <v>0</v>
          </cell>
          <cell r="Q130">
            <v>8762.5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45139</v>
          </cell>
          <cell r="G131" t="str">
            <v>IGREJA UFSC</v>
          </cell>
          <cell r="H131">
            <v>2</v>
          </cell>
          <cell r="I131">
            <v>6619</v>
          </cell>
          <cell r="J131">
            <v>6698</v>
          </cell>
          <cell r="K131">
            <v>79</v>
          </cell>
          <cell r="L131">
            <v>1093.6099999999999</v>
          </cell>
          <cell r="M131">
            <v>1093.6099999999999</v>
          </cell>
          <cell r="N131">
            <v>-206.7</v>
          </cell>
          <cell r="O131">
            <v>0</v>
          </cell>
          <cell r="P131">
            <v>0</v>
          </cell>
          <cell r="Q131">
            <v>1980.52</v>
          </cell>
          <cell r="R131" t="str">
            <v>Pendente</v>
          </cell>
        </row>
        <row r="132">
          <cell r="D132" t="str">
            <v>H040</v>
          </cell>
          <cell r="E132">
            <v>2296691</v>
          </cell>
          <cell r="F132">
            <v>45139</v>
          </cell>
          <cell r="G132" t="str">
            <v>REITORIA UFSC</v>
          </cell>
          <cell r="H132">
            <v>2</v>
          </cell>
          <cell r="I132">
            <v>46802</v>
          </cell>
          <cell r="J132">
            <v>47004</v>
          </cell>
          <cell r="K132">
            <v>202</v>
          </cell>
          <cell r="L132">
            <v>2989.04</v>
          </cell>
          <cell r="M132">
            <v>2989.04</v>
          </cell>
          <cell r="N132">
            <v>-564.92999999999995</v>
          </cell>
          <cell r="O132">
            <v>0</v>
          </cell>
          <cell r="P132">
            <v>0</v>
          </cell>
          <cell r="Q132">
            <v>5413.15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45139</v>
          </cell>
          <cell r="G133" t="str">
            <v>CENTRO TECNOLOGICO-UFSC</v>
          </cell>
          <cell r="H133">
            <v>2</v>
          </cell>
          <cell r="I133">
            <v>2711</v>
          </cell>
          <cell r="J133">
            <v>2848</v>
          </cell>
          <cell r="K133">
            <v>137</v>
          </cell>
          <cell r="L133">
            <v>2061.0300000000002</v>
          </cell>
          <cell r="M133">
            <v>2061.0300000000002</v>
          </cell>
          <cell r="N133">
            <v>-526.83000000000004</v>
          </cell>
          <cell r="O133">
            <v>0</v>
          </cell>
          <cell r="P133">
            <v>0</v>
          </cell>
          <cell r="Q133">
            <v>3595.23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45139</v>
          </cell>
          <cell r="G134" t="str">
            <v>CENTRO TECNOLOGICO</v>
          </cell>
          <cell r="H134">
            <v>1</v>
          </cell>
          <cell r="I134">
            <v>502</v>
          </cell>
          <cell r="J134">
            <v>512</v>
          </cell>
          <cell r="K134">
            <v>10</v>
          </cell>
          <cell r="L134">
            <v>92.21</v>
          </cell>
          <cell r="M134">
            <v>92.21</v>
          </cell>
          <cell r="N134">
            <v>-17.420000000000002</v>
          </cell>
          <cell r="O134">
            <v>0</v>
          </cell>
          <cell r="P134">
            <v>0</v>
          </cell>
          <cell r="Q134">
            <v>167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45139</v>
          </cell>
          <cell r="G135" t="str">
            <v>PAV DE MECANICA BL MODULADOS</v>
          </cell>
          <cell r="H135">
            <v>1</v>
          </cell>
          <cell r="I135">
            <v>7308</v>
          </cell>
          <cell r="J135">
            <v>7460</v>
          </cell>
          <cell r="K135">
            <v>152</v>
          </cell>
          <cell r="L135">
            <v>2280.4299999999998</v>
          </cell>
          <cell r="M135">
            <v>2280.4299999999998</v>
          </cell>
          <cell r="N135">
            <v>-431.01</v>
          </cell>
          <cell r="O135">
            <v>0</v>
          </cell>
          <cell r="P135">
            <v>0</v>
          </cell>
          <cell r="Q135">
            <v>4129.8500000000004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45139</v>
          </cell>
          <cell r="G136" t="str">
            <v>CENTRO DE ESPORTE</v>
          </cell>
          <cell r="H136">
            <v>2</v>
          </cell>
          <cell r="I136">
            <v>35178</v>
          </cell>
          <cell r="J136">
            <v>35981</v>
          </cell>
          <cell r="K136">
            <v>803</v>
          </cell>
          <cell r="L136">
            <v>13649.43</v>
          </cell>
          <cell r="M136">
            <v>13649.43</v>
          </cell>
          <cell r="N136">
            <v>-2579.75</v>
          </cell>
          <cell r="O136">
            <v>0</v>
          </cell>
          <cell r="P136">
            <v>0</v>
          </cell>
          <cell r="Q136">
            <v>24719.11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45139</v>
          </cell>
          <cell r="G137" t="str">
            <v>RESTAURANTE UNIVERSITARIO</v>
          </cell>
          <cell r="H137">
            <v>2</v>
          </cell>
          <cell r="I137">
            <v>102031</v>
          </cell>
          <cell r="J137">
            <v>104018</v>
          </cell>
          <cell r="K137">
            <v>1987</v>
          </cell>
          <cell r="L137">
            <v>34251.03</v>
          </cell>
          <cell r="M137">
            <v>34251.03</v>
          </cell>
          <cell r="N137">
            <v>-6473.44</v>
          </cell>
          <cell r="O137">
            <v>0</v>
          </cell>
          <cell r="P137">
            <v>0</v>
          </cell>
          <cell r="Q137">
            <v>62028.62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45139</v>
          </cell>
          <cell r="G138" t="str">
            <v>CENTRO DE EDUCACAO UFSC</v>
          </cell>
          <cell r="H138">
            <v>1</v>
          </cell>
          <cell r="I138">
            <v>5409</v>
          </cell>
          <cell r="J138">
            <v>5525</v>
          </cell>
          <cell r="K138">
            <v>116</v>
          </cell>
          <cell r="L138">
            <v>1725.67</v>
          </cell>
          <cell r="M138">
            <v>1725.67</v>
          </cell>
          <cell r="N138">
            <v>-326.14</v>
          </cell>
          <cell r="O138">
            <v>0</v>
          </cell>
          <cell r="P138">
            <v>0</v>
          </cell>
          <cell r="Q138">
            <v>3125.2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45139</v>
          </cell>
          <cell r="G139" t="str">
            <v>CENTRO DE CONVIVENCIA UFSC</v>
          </cell>
          <cell r="H139">
            <v>5</v>
          </cell>
          <cell r="I139">
            <v>529</v>
          </cell>
          <cell r="J139">
            <v>534</v>
          </cell>
          <cell r="K139">
            <v>5</v>
          </cell>
          <cell r="L139">
            <v>214</v>
          </cell>
          <cell r="M139">
            <v>214</v>
          </cell>
          <cell r="N139">
            <v>-40.44</v>
          </cell>
          <cell r="O139">
            <v>0</v>
          </cell>
          <cell r="P139">
            <v>0</v>
          </cell>
          <cell r="Q139">
            <v>387.56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45139</v>
          </cell>
          <cell r="G140" t="str">
            <v>CENTRO DE CIENCIAS HUMANAS UFSC</v>
          </cell>
          <cell r="H140">
            <v>1</v>
          </cell>
          <cell r="I140">
            <v>32751</v>
          </cell>
          <cell r="J140">
            <v>33470</v>
          </cell>
          <cell r="K140">
            <v>719</v>
          </cell>
          <cell r="L140">
            <v>11017.9</v>
          </cell>
          <cell r="M140">
            <v>11017.9</v>
          </cell>
          <cell r="N140">
            <v>-2082.38</v>
          </cell>
          <cell r="O140">
            <v>0</v>
          </cell>
          <cell r="P140">
            <v>0</v>
          </cell>
          <cell r="Q140">
            <v>19953.419999999998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45139</v>
          </cell>
          <cell r="G141" t="str">
            <v>CENTRO SOCIO ECONOMICO-UFSC</v>
          </cell>
          <cell r="H141">
            <v>1</v>
          </cell>
          <cell r="I141">
            <v>1505</v>
          </cell>
          <cell r="J141">
            <v>1713</v>
          </cell>
          <cell r="K141">
            <v>208</v>
          </cell>
          <cell r="L141">
            <v>3143.39</v>
          </cell>
          <cell r="M141">
            <v>3143.39</v>
          </cell>
          <cell r="N141">
            <v>-594.1</v>
          </cell>
          <cell r="O141">
            <v>0</v>
          </cell>
          <cell r="P141">
            <v>0</v>
          </cell>
          <cell r="Q141">
            <v>5692.68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45139</v>
          </cell>
          <cell r="G142" t="str">
            <v>D A E</v>
          </cell>
          <cell r="H142">
            <v>1</v>
          </cell>
          <cell r="I142">
            <v>4735</v>
          </cell>
          <cell r="J142">
            <v>4764</v>
          </cell>
          <cell r="K142">
            <v>29</v>
          </cell>
          <cell r="L142">
            <v>385</v>
          </cell>
          <cell r="M142">
            <v>385</v>
          </cell>
          <cell r="N142">
            <v>-72.77</v>
          </cell>
          <cell r="O142">
            <v>0</v>
          </cell>
          <cell r="P142">
            <v>0</v>
          </cell>
          <cell r="Q142">
            <v>697.23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45139</v>
          </cell>
          <cell r="G143" t="str">
            <v>MUSEU DE ANTROPOLOGIA UFSC</v>
          </cell>
          <cell r="H143">
            <v>1</v>
          </cell>
          <cell r="I143">
            <v>1231</v>
          </cell>
          <cell r="J143">
            <v>1479</v>
          </cell>
          <cell r="K143">
            <v>248</v>
          </cell>
          <cell r="L143">
            <v>3759.79</v>
          </cell>
          <cell r="M143">
            <v>3759.79</v>
          </cell>
          <cell r="N143">
            <v>-710.61</v>
          </cell>
          <cell r="O143">
            <v>0</v>
          </cell>
          <cell r="P143">
            <v>0</v>
          </cell>
          <cell r="Q143">
            <v>6808.97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45139</v>
          </cell>
          <cell r="G144" t="str">
            <v>HORTO BOTANICO UFSC</v>
          </cell>
          <cell r="H144">
            <v>1</v>
          </cell>
          <cell r="I144">
            <v>855</v>
          </cell>
          <cell r="J144">
            <v>981</v>
          </cell>
          <cell r="K144">
            <v>126</v>
          </cell>
          <cell r="L144">
            <v>1879.77</v>
          </cell>
          <cell r="M144">
            <v>1879.77</v>
          </cell>
          <cell r="N144">
            <v>-355.29</v>
          </cell>
          <cell r="O144">
            <v>0</v>
          </cell>
          <cell r="P144">
            <v>0</v>
          </cell>
          <cell r="Q144">
            <v>3404.25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45139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37.31</v>
          </cell>
          <cell r="M145">
            <v>37.31</v>
          </cell>
          <cell r="N145">
            <v>-7.06</v>
          </cell>
          <cell r="O145">
            <v>0</v>
          </cell>
          <cell r="P145">
            <v>0</v>
          </cell>
          <cell r="Q145">
            <v>67.56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45139</v>
          </cell>
          <cell r="G146" t="str">
            <v>CENTRO DE E BASICOS UFSC</v>
          </cell>
          <cell r="H146">
            <v>2</v>
          </cell>
          <cell r="I146">
            <v>15629</v>
          </cell>
          <cell r="J146">
            <v>15629</v>
          </cell>
          <cell r="K146">
            <v>0</v>
          </cell>
          <cell r="L146">
            <v>74.62</v>
          </cell>
          <cell r="M146">
            <v>74.62</v>
          </cell>
          <cell r="N146">
            <v>-14.1</v>
          </cell>
          <cell r="O146">
            <v>0</v>
          </cell>
          <cell r="P146">
            <v>0</v>
          </cell>
          <cell r="Q146">
            <v>135.13999999999999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45139</v>
          </cell>
          <cell r="G147" t="str">
            <v>CRECHE UFSC</v>
          </cell>
          <cell r="H147">
            <v>1</v>
          </cell>
          <cell r="I147">
            <v>16134</v>
          </cell>
          <cell r="J147">
            <v>16301</v>
          </cell>
          <cell r="K147">
            <v>167</v>
          </cell>
          <cell r="L147">
            <v>2511.58</v>
          </cell>
          <cell r="M147">
            <v>2511.58</v>
          </cell>
          <cell r="N147">
            <v>-474.68</v>
          </cell>
          <cell r="O147">
            <v>0</v>
          </cell>
          <cell r="P147">
            <v>0</v>
          </cell>
          <cell r="Q147">
            <v>4548.4799999999996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45139</v>
          </cell>
          <cell r="G148" t="str">
            <v>UNIV FEDERAL DO ESTADO DE SC</v>
          </cell>
          <cell r="H148">
            <v>1</v>
          </cell>
          <cell r="I148">
            <v>210</v>
          </cell>
          <cell r="J148">
            <v>210</v>
          </cell>
          <cell r="K148">
            <v>0</v>
          </cell>
          <cell r="L148">
            <v>37.31</v>
          </cell>
          <cell r="M148">
            <v>37.31</v>
          </cell>
          <cell r="N148">
            <v>-74.62</v>
          </cell>
          <cell r="O148">
            <v>0</v>
          </cell>
          <cell r="P148">
            <v>0</v>
          </cell>
          <cell r="Q148">
            <v>0</v>
          </cell>
          <cell r="R148" t="str">
            <v>Quitada</v>
          </cell>
        </row>
        <row r="149">
          <cell r="D149" t="str">
            <v>H023</v>
          </cell>
          <cell r="E149">
            <v>2296934</v>
          </cell>
          <cell r="F149">
            <v>45139</v>
          </cell>
          <cell r="G149" t="str">
            <v>UNIVERSIDADE FEDERAL DE SANTA CATARINA</v>
          </cell>
          <cell r="H149">
            <v>2</v>
          </cell>
          <cell r="I149">
            <v>15701</v>
          </cell>
          <cell r="J149">
            <v>15749</v>
          </cell>
          <cell r="K149">
            <v>48</v>
          </cell>
          <cell r="L149">
            <v>615.9</v>
          </cell>
          <cell r="M149">
            <v>615.9</v>
          </cell>
          <cell r="N149">
            <v>-116.41</v>
          </cell>
          <cell r="O149">
            <v>0</v>
          </cell>
          <cell r="P149">
            <v>0</v>
          </cell>
          <cell r="Q149">
            <v>1115.3900000000001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45139</v>
          </cell>
          <cell r="G150" t="str">
            <v>UNIVERSIDADE FEDERAL DE SANTA CATARINA</v>
          </cell>
          <cell r="H150">
            <v>2</v>
          </cell>
          <cell r="I150">
            <v>2203</v>
          </cell>
          <cell r="J150">
            <v>2570</v>
          </cell>
          <cell r="K150">
            <v>367</v>
          </cell>
          <cell r="L150">
            <v>6063.03</v>
          </cell>
          <cell r="M150">
            <v>6063.03</v>
          </cell>
          <cell r="N150">
            <v>-1145.9100000000001</v>
          </cell>
          <cell r="O150">
            <v>0</v>
          </cell>
          <cell r="P150">
            <v>0</v>
          </cell>
          <cell r="Q150">
            <v>10980.15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45139</v>
          </cell>
          <cell r="G151" t="str">
            <v>UNIVERSIDADE FEDERAL DE SANTA CATARINA</v>
          </cell>
          <cell r="H151">
            <v>1</v>
          </cell>
          <cell r="I151">
            <v>965</v>
          </cell>
          <cell r="J151">
            <v>1024</v>
          </cell>
          <cell r="K151">
            <v>59</v>
          </cell>
          <cell r="L151">
            <v>847.3</v>
          </cell>
          <cell r="M151">
            <v>0</v>
          </cell>
          <cell r="N151">
            <v>-80.069999999999993</v>
          </cell>
          <cell r="O151">
            <v>0</v>
          </cell>
          <cell r="P151">
            <v>0</v>
          </cell>
          <cell r="Q151">
            <v>767.23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45139</v>
          </cell>
          <cell r="G152" t="str">
            <v>UNIVERSIDADE FEDERAL DE SANTA CATARINA</v>
          </cell>
          <cell r="H152">
            <v>2</v>
          </cell>
          <cell r="I152">
            <v>2398</v>
          </cell>
          <cell r="J152">
            <v>2443</v>
          </cell>
          <cell r="K152">
            <v>45</v>
          </cell>
          <cell r="L152">
            <v>569.66999999999996</v>
          </cell>
          <cell r="M152">
            <v>0</v>
          </cell>
          <cell r="N152">
            <v>-53.83</v>
          </cell>
          <cell r="O152">
            <v>0</v>
          </cell>
          <cell r="P152">
            <v>0</v>
          </cell>
          <cell r="Q152">
            <v>515.84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45139</v>
          </cell>
          <cell r="G153" t="str">
            <v>UNIVERSIDADE FEDERAL DE SANTA CATARINA</v>
          </cell>
          <cell r="H153">
            <v>1</v>
          </cell>
          <cell r="I153">
            <v>1649</v>
          </cell>
          <cell r="J153">
            <v>2828</v>
          </cell>
          <cell r="K153">
            <v>1179</v>
          </cell>
          <cell r="L153">
            <v>18106.5</v>
          </cell>
          <cell r="M153">
            <v>0</v>
          </cell>
          <cell r="N153">
            <v>-1711.07</v>
          </cell>
          <cell r="O153">
            <v>0</v>
          </cell>
          <cell r="P153">
            <v>0</v>
          </cell>
          <cell r="Q153">
            <v>16395.43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45139</v>
          </cell>
          <cell r="G154" t="str">
            <v>UNIVERSIDADE FEDERAL DE SANTA CATARINA</v>
          </cell>
          <cell r="H154">
            <v>1</v>
          </cell>
          <cell r="I154">
            <v>3371</v>
          </cell>
          <cell r="J154">
            <v>3415</v>
          </cell>
          <cell r="K154">
            <v>44</v>
          </cell>
          <cell r="L154">
            <v>616.15</v>
          </cell>
          <cell r="M154">
            <v>0</v>
          </cell>
          <cell r="N154">
            <v>-58.22</v>
          </cell>
          <cell r="O154">
            <v>0</v>
          </cell>
          <cell r="P154">
            <v>0</v>
          </cell>
          <cell r="Q154">
            <v>557.92999999999995</v>
          </cell>
          <cell r="R154" t="str">
            <v>Pendente</v>
          </cell>
        </row>
        <row r="155">
          <cell r="D155" t="str">
            <v>H028</v>
          </cell>
          <cell r="E155">
            <v>6205615</v>
          </cell>
          <cell r="F155">
            <v>45139</v>
          </cell>
          <cell r="G155" t="str">
            <v>NATIVAS DO HORTO BOTANICO UFSC</v>
          </cell>
          <cell r="H155">
            <v>1</v>
          </cell>
          <cell r="I155">
            <v>1585</v>
          </cell>
          <cell r="J155">
            <v>1622</v>
          </cell>
          <cell r="K155">
            <v>37</v>
          </cell>
          <cell r="L155">
            <v>508.28</v>
          </cell>
          <cell r="M155">
            <v>508.28</v>
          </cell>
          <cell r="N155">
            <v>-1016.56</v>
          </cell>
          <cell r="O155">
            <v>0</v>
          </cell>
          <cell r="P155">
            <v>0</v>
          </cell>
          <cell r="Q155">
            <v>0</v>
          </cell>
          <cell r="R155" t="str">
            <v>Quitada</v>
          </cell>
        </row>
        <row r="156">
          <cell r="D156" t="str">
            <v>H043</v>
          </cell>
          <cell r="E156">
            <v>6816860</v>
          </cell>
          <cell r="F156">
            <v>45139</v>
          </cell>
          <cell r="G156" t="str">
            <v>CASA VEG DPTO MICRO UFSC</v>
          </cell>
          <cell r="H156">
            <v>1</v>
          </cell>
          <cell r="I156">
            <v>51</v>
          </cell>
          <cell r="J156">
            <v>55</v>
          </cell>
          <cell r="K156">
            <v>4</v>
          </cell>
          <cell r="L156">
            <v>59.27</v>
          </cell>
          <cell r="M156">
            <v>59.27</v>
          </cell>
          <cell r="N156">
            <v>-11.21</v>
          </cell>
          <cell r="O156">
            <v>0</v>
          </cell>
          <cell r="P156">
            <v>0</v>
          </cell>
          <cell r="Q156">
            <v>107.33</v>
          </cell>
          <cell r="R156" t="str">
            <v>Pendente</v>
          </cell>
        </row>
        <row r="157">
          <cell r="D157" t="str">
            <v>H054</v>
          </cell>
          <cell r="E157">
            <v>6923020</v>
          </cell>
          <cell r="F157">
            <v>45139</v>
          </cell>
          <cell r="G157" t="str">
            <v>ESPACO DO DEP DE AQUIT E URBAN UFSC</v>
          </cell>
          <cell r="H157">
            <v>1</v>
          </cell>
          <cell r="I157">
            <v>3517</v>
          </cell>
          <cell r="J157">
            <v>3902</v>
          </cell>
          <cell r="K157">
            <v>385</v>
          </cell>
          <cell r="L157">
            <v>5870.96</v>
          </cell>
          <cell r="M157">
            <v>5870.96</v>
          </cell>
          <cell r="N157">
            <v>-1109.6099999999999</v>
          </cell>
          <cell r="O157">
            <v>0</v>
          </cell>
          <cell r="P157">
            <v>0</v>
          </cell>
          <cell r="Q157">
            <v>10632.31</v>
          </cell>
          <cell r="R157" t="str">
            <v>Pendente</v>
          </cell>
        </row>
        <row r="158">
          <cell r="D158" t="str">
            <v>H006</v>
          </cell>
          <cell r="E158">
            <v>9185569</v>
          </cell>
          <cell r="F158">
            <v>45139</v>
          </cell>
          <cell r="G158" t="str">
            <v>ENGENHARIA CIVIL BL T</v>
          </cell>
          <cell r="H158">
            <v>1</v>
          </cell>
          <cell r="I158">
            <v>163</v>
          </cell>
          <cell r="J158">
            <v>177</v>
          </cell>
          <cell r="K158">
            <v>14</v>
          </cell>
          <cell r="L158">
            <v>153.85</v>
          </cell>
          <cell r="M158">
            <v>153.85</v>
          </cell>
          <cell r="N158">
            <v>-29.08</v>
          </cell>
          <cell r="O158">
            <v>0</v>
          </cell>
          <cell r="P158">
            <v>0</v>
          </cell>
          <cell r="Q158">
            <v>278.62</v>
          </cell>
          <cell r="R158" t="str">
            <v>Pendente</v>
          </cell>
        </row>
        <row r="159">
          <cell r="D159" t="str">
            <v>H035</v>
          </cell>
          <cell r="E159">
            <v>2296845</v>
          </cell>
          <cell r="F159">
            <v>45139</v>
          </cell>
          <cell r="G159" t="str">
            <v>CENTRO TECNOLOGICO UFSC</v>
          </cell>
          <cell r="H159">
            <v>1</v>
          </cell>
          <cell r="I159">
            <v>313</v>
          </cell>
          <cell r="J159">
            <v>320</v>
          </cell>
          <cell r="K159">
            <v>7</v>
          </cell>
          <cell r="L159">
            <v>75.739999999999995</v>
          </cell>
          <cell r="M159">
            <v>75.739999999999995</v>
          </cell>
          <cell r="N159">
            <v>-14.3</v>
          </cell>
          <cell r="O159">
            <v>0</v>
          </cell>
          <cell r="P159">
            <v>0</v>
          </cell>
          <cell r="Q159">
            <v>137.18</v>
          </cell>
          <cell r="R159" t="str">
            <v>Pendente</v>
          </cell>
        </row>
        <row r="160">
          <cell r="D160" t="str">
            <v>H061</v>
          </cell>
          <cell r="E160">
            <v>2296870</v>
          </cell>
          <cell r="F160">
            <v>45139</v>
          </cell>
          <cell r="G160" t="str">
            <v>CENTRO ANATOMICO UFSC</v>
          </cell>
          <cell r="H160">
            <v>2</v>
          </cell>
          <cell r="I160">
            <v>19</v>
          </cell>
          <cell r="J160">
            <v>67</v>
          </cell>
          <cell r="K160">
            <v>48</v>
          </cell>
          <cell r="L160">
            <v>615.9</v>
          </cell>
          <cell r="M160">
            <v>615.9</v>
          </cell>
          <cell r="N160">
            <v>-116.41</v>
          </cell>
          <cell r="O160">
            <v>0</v>
          </cell>
          <cell r="P160">
            <v>0</v>
          </cell>
          <cell r="Q160">
            <v>1115.3900000000001</v>
          </cell>
          <cell r="R160" t="str">
            <v>Pendente</v>
          </cell>
        </row>
        <row r="161">
          <cell r="D161" t="str">
            <v>H025</v>
          </cell>
          <cell r="E161">
            <v>2296900</v>
          </cell>
          <cell r="F161">
            <v>45139</v>
          </cell>
          <cell r="G161" t="str">
            <v>CENTRO DE C FISICAS E MAT BL A UFSC</v>
          </cell>
          <cell r="H161">
            <v>1</v>
          </cell>
          <cell r="I161">
            <v>19310</v>
          </cell>
          <cell r="J161">
            <v>19615</v>
          </cell>
          <cell r="K161">
            <v>305</v>
          </cell>
          <cell r="L161">
            <v>4638.16</v>
          </cell>
          <cell r="M161">
            <v>4638.16</v>
          </cell>
          <cell r="N161">
            <v>-876.61</v>
          </cell>
          <cell r="O161">
            <v>0</v>
          </cell>
          <cell r="P161">
            <v>0</v>
          </cell>
          <cell r="Q161">
            <v>8399.7099999999991</v>
          </cell>
          <cell r="R161" t="str">
            <v>Pendente</v>
          </cell>
        </row>
        <row r="162">
          <cell r="D162" t="str">
            <v>H024</v>
          </cell>
          <cell r="E162">
            <v>2296926</v>
          </cell>
          <cell r="F162">
            <v>45139</v>
          </cell>
          <cell r="G162" t="str">
            <v>UNIVERSIDADE FEDERAL DE SANTA CATARINA</v>
          </cell>
          <cell r="H162">
            <v>3</v>
          </cell>
          <cell r="I162">
            <v>24</v>
          </cell>
          <cell r="J162">
            <v>24</v>
          </cell>
          <cell r="K162">
            <v>0</v>
          </cell>
          <cell r="L162">
            <v>111.93</v>
          </cell>
          <cell r="M162">
            <v>111.93</v>
          </cell>
          <cell r="N162">
            <v>-21.17</v>
          </cell>
          <cell r="O162">
            <v>0</v>
          </cell>
          <cell r="P162">
            <v>0</v>
          </cell>
          <cell r="Q162">
            <v>202.69</v>
          </cell>
          <cell r="R162" t="str">
            <v>Pendente</v>
          </cell>
        </row>
        <row r="163">
          <cell r="D163" t="str">
            <v>H060</v>
          </cell>
          <cell r="E163">
            <v>5329663</v>
          </cell>
          <cell r="F163">
            <v>45139</v>
          </cell>
          <cell r="G163" t="str">
            <v>UNIVERSIDADE FEDERAL DE SANTA CATARINA</v>
          </cell>
          <cell r="H163">
            <v>1</v>
          </cell>
          <cell r="I163">
            <v>1236</v>
          </cell>
          <cell r="J163">
            <v>1328</v>
          </cell>
          <cell r="K163">
            <v>92</v>
          </cell>
          <cell r="L163">
            <v>1355.83</v>
          </cell>
          <cell r="M163">
            <v>1355.83</v>
          </cell>
          <cell r="N163">
            <v>-256.26</v>
          </cell>
          <cell r="O163">
            <v>0</v>
          </cell>
          <cell r="P163">
            <v>0</v>
          </cell>
          <cell r="Q163">
            <v>2455.4</v>
          </cell>
          <cell r="R163" t="str">
            <v>Pendente</v>
          </cell>
        </row>
        <row r="164">
          <cell r="D164" t="str">
            <v>H037</v>
          </cell>
          <cell r="E164">
            <v>6435548</v>
          </cell>
          <cell r="F164">
            <v>45139</v>
          </cell>
          <cell r="G164" t="str">
            <v>CENTRO TECNOLOGICO (BL-A) UFSC</v>
          </cell>
          <cell r="H164">
            <v>1</v>
          </cell>
          <cell r="I164">
            <v>2166</v>
          </cell>
          <cell r="J164">
            <v>2263</v>
          </cell>
          <cell r="K164">
            <v>97</v>
          </cell>
          <cell r="L164">
            <v>1432.88</v>
          </cell>
          <cell r="M164">
            <v>1432.88</v>
          </cell>
          <cell r="N164">
            <v>-270.82</v>
          </cell>
          <cell r="O164">
            <v>0</v>
          </cell>
          <cell r="P164">
            <v>0</v>
          </cell>
          <cell r="Q164">
            <v>2594.94</v>
          </cell>
          <cell r="R164" t="str">
            <v>Pendente</v>
          </cell>
        </row>
        <row r="165">
          <cell r="D165" t="str">
            <v>H034</v>
          </cell>
          <cell r="E165">
            <v>8416621</v>
          </cell>
          <cell r="F165">
            <v>45139</v>
          </cell>
          <cell r="G165" t="str">
            <v>CENTRO TECNOLOGICO BLOCO L UFSC</v>
          </cell>
          <cell r="H165">
            <v>1</v>
          </cell>
          <cell r="I165">
            <v>3749</v>
          </cell>
          <cell r="J165">
            <v>3940</v>
          </cell>
          <cell r="K165">
            <v>191</v>
          </cell>
          <cell r="L165">
            <v>2881.42</v>
          </cell>
          <cell r="M165">
            <v>2881.42</v>
          </cell>
          <cell r="N165">
            <v>-544.6</v>
          </cell>
          <cell r="O165">
            <v>0</v>
          </cell>
          <cell r="P165">
            <v>0</v>
          </cell>
          <cell r="Q165">
            <v>5218.24</v>
          </cell>
          <cell r="R165" t="str">
            <v>Pendente</v>
          </cell>
        </row>
        <row r="166">
          <cell r="D166" t="str">
            <v>H019</v>
          </cell>
          <cell r="E166">
            <v>9097821</v>
          </cell>
          <cell r="F166">
            <v>45139</v>
          </cell>
          <cell r="G166" t="str">
            <v>CENTRO ACAD SOCIO ECONOMICO UFSC</v>
          </cell>
          <cell r="H166">
            <v>3</v>
          </cell>
          <cell r="I166">
            <v>11145</v>
          </cell>
          <cell r="J166">
            <v>11429</v>
          </cell>
          <cell r="K166">
            <v>284</v>
          </cell>
          <cell r="L166">
            <v>4368.54</v>
          </cell>
          <cell r="M166">
            <v>4368.54</v>
          </cell>
          <cell r="N166">
            <v>-825.65</v>
          </cell>
          <cell r="O166">
            <v>0</v>
          </cell>
          <cell r="P166">
            <v>0</v>
          </cell>
          <cell r="Q166">
            <v>7911.43</v>
          </cell>
          <cell r="R166" t="str">
            <v>Pendente</v>
          </cell>
        </row>
        <row r="167">
          <cell r="D167" t="str">
            <v>H005</v>
          </cell>
          <cell r="E167">
            <v>2297078</v>
          </cell>
          <cell r="F167">
            <v>45139</v>
          </cell>
          <cell r="G167" t="str">
            <v>CENTRO DE CIENCIAS FISICAS E MATEMATICA</v>
          </cell>
          <cell r="H167">
            <v>1</v>
          </cell>
          <cell r="I167">
            <v>4208</v>
          </cell>
          <cell r="J167">
            <v>4327</v>
          </cell>
          <cell r="K167">
            <v>119</v>
          </cell>
          <cell r="L167">
            <v>1771.9</v>
          </cell>
          <cell r="M167">
            <v>0</v>
          </cell>
          <cell r="N167">
            <v>-167.45</v>
          </cell>
          <cell r="O167">
            <v>0</v>
          </cell>
          <cell r="P167">
            <v>0</v>
          </cell>
          <cell r="Q167">
            <v>1604.45</v>
          </cell>
          <cell r="R167" t="str">
            <v>Pendente</v>
          </cell>
        </row>
        <row r="168">
          <cell r="D168" t="str">
            <v>H004</v>
          </cell>
          <cell r="E168">
            <v>2297086</v>
          </cell>
          <cell r="F168">
            <v>45139</v>
          </cell>
          <cell r="G168" t="str">
            <v>CENTRO DE CIENCIAS FISICAS E MATEMATICA</v>
          </cell>
          <cell r="H168">
            <v>1</v>
          </cell>
          <cell r="I168">
            <v>822</v>
          </cell>
          <cell r="J168">
            <v>872</v>
          </cell>
          <cell r="K168">
            <v>50</v>
          </cell>
          <cell r="L168">
            <v>708.61</v>
          </cell>
          <cell r="M168">
            <v>0</v>
          </cell>
          <cell r="N168">
            <v>-66.97</v>
          </cell>
          <cell r="O168">
            <v>0</v>
          </cell>
          <cell r="P168">
            <v>0</v>
          </cell>
          <cell r="Q168">
            <v>641.64</v>
          </cell>
          <cell r="R168" t="str">
            <v>Pendente</v>
          </cell>
        </row>
        <row r="169">
          <cell r="D169" t="str">
            <v>H009</v>
          </cell>
          <cell r="E169">
            <v>2297140</v>
          </cell>
          <cell r="F169">
            <v>45139</v>
          </cell>
          <cell r="G169" t="str">
            <v>UNIVERSIDADE FEDERAL DE SANTA CATARINA</v>
          </cell>
          <cell r="H169">
            <v>1</v>
          </cell>
          <cell r="I169">
            <v>22</v>
          </cell>
          <cell r="J169">
            <v>20</v>
          </cell>
          <cell r="K169">
            <v>0</v>
          </cell>
          <cell r="L169">
            <v>37.31</v>
          </cell>
          <cell r="M169">
            <v>37.31</v>
          </cell>
          <cell r="N169">
            <v>-7.06</v>
          </cell>
          <cell r="O169">
            <v>0</v>
          </cell>
          <cell r="P169">
            <v>0</v>
          </cell>
          <cell r="Q169">
            <v>67.56</v>
          </cell>
          <cell r="R169" t="str">
            <v>Pendente</v>
          </cell>
        </row>
        <row r="170">
          <cell r="D170" t="str">
            <v>H008</v>
          </cell>
          <cell r="E170">
            <v>2297159</v>
          </cell>
          <cell r="F170">
            <v>45139</v>
          </cell>
          <cell r="G170" t="str">
            <v>UNIVERSIDADE FEDERAL DE SANTA CATARINA</v>
          </cell>
          <cell r="H170">
            <v>1</v>
          </cell>
          <cell r="I170">
            <v>51876</v>
          </cell>
          <cell r="J170">
            <v>52189</v>
          </cell>
          <cell r="K170">
            <v>313</v>
          </cell>
          <cell r="L170">
            <v>4761.4399999999996</v>
          </cell>
          <cell r="M170">
            <v>0</v>
          </cell>
          <cell r="N170">
            <v>-449.95</v>
          </cell>
          <cell r="O170">
            <v>0</v>
          </cell>
          <cell r="P170">
            <v>0</v>
          </cell>
          <cell r="Q170">
            <v>4311.49</v>
          </cell>
          <cell r="R170" t="str">
            <v>Pendente</v>
          </cell>
        </row>
        <row r="171">
          <cell r="D171" t="str">
            <v>H029</v>
          </cell>
          <cell r="E171">
            <v>7297220</v>
          </cell>
          <cell r="F171">
            <v>45139</v>
          </cell>
          <cell r="G171" t="str">
            <v>MORADIA ESTUDANTIL UFSC</v>
          </cell>
          <cell r="H171">
            <v>1</v>
          </cell>
          <cell r="I171">
            <v>246</v>
          </cell>
          <cell r="J171">
            <v>249</v>
          </cell>
          <cell r="K171">
            <v>3</v>
          </cell>
          <cell r="L171">
            <v>53.78</v>
          </cell>
          <cell r="M171">
            <v>53.78</v>
          </cell>
          <cell r="N171">
            <v>-10.17</v>
          </cell>
          <cell r="O171">
            <v>0</v>
          </cell>
          <cell r="P171">
            <v>0</v>
          </cell>
          <cell r="Q171">
            <v>97.39</v>
          </cell>
          <cell r="R171" t="str">
            <v>Pendente</v>
          </cell>
        </row>
        <row r="172">
          <cell r="D172" t="str">
            <v>H011</v>
          </cell>
          <cell r="E172">
            <v>8149615</v>
          </cell>
          <cell r="F172">
            <v>45139</v>
          </cell>
          <cell r="G172" t="str">
            <v>DEPTO MICROBIOLOGIA UFSC</v>
          </cell>
          <cell r="H172">
            <v>1</v>
          </cell>
          <cell r="I172">
            <v>41439</v>
          </cell>
          <cell r="J172">
            <v>41789</v>
          </cell>
          <cell r="K172">
            <v>350</v>
          </cell>
          <cell r="L172">
            <v>5331.61</v>
          </cell>
          <cell r="M172">
            <v>0</v>
          </cell>
          <cell r="N172">
            <v>-503.85</v>
          </cell>
          <cell r="O172">
            <v>0</v>
          </cell>
          <cell r="P172">
            <v>0</v>
          </cell>
          <cell r="Q172">
            <v>4827.76</v>
          </cell>
          <cell r="R172" t="str">
            <v>Pendente</v>
          </cell>
        </row>
        <row r="173">
          <cell r="D173" t="str">
            <v>H007</v>
          </cell>
          <cell r="E173">
            <v>9185550</v>
          </cell>
          <cell r="F173">
            <v>45139</v>
          </cell>
          <cell r="G173" t="str">
            <v>ENGENHARIA CIVIL BL V</v>
          </cell>
          <cell r="H173">
            <v>1</v>
          </cell>
          <cell r="I173">
            <v>5692</v>
          </cell>
          <cell r="J173">
            <v>5769</v>
          </cell>
          <cell r="K173">
            <v>77</v>
          </cell>
          <cell r="L173">
            <v>1124.68</v>
          </cell>
          <cell r="M173">
            <v>0</v>
          </cell>
          <cell r="N173">
            <v>-106.28</v>
          </cell>
          <cell r="O173">
            <v>0</v>
          </cell>
          <cell r="P173">
            <v>0</v>
          </cell>
          <cell r="Q173">
            <v>1018.4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45139</v>
          </cell>
          <cell r="G174" t="str">
            <v>UNIVERSIDADE FEDERAL DE SANTA CATARINA</v>
          </cell>
          <cell r="H174">
            <v>1</v>
          </cell>
          <cell r="I174">
            <v>1574</v>
          </cell>
          <cell r="J174">
            <v>1600</v>
          </cell>
          <cell r="K174">
            <v>26</v>
          </cell>
          <cell r="L174">
            <v>338.77</v>
          </cell>
          <cell r="M174">
            <v>0</v>
          </cell>
          <cell r="N174">
            <v>-32.01</v>
          </cell>
          <cell r="O174">
            <v>0</v>
          </cell>
          <cell r="P174">
            <v>0</v>
          </cell>
          <cell r="Q174">
            <v>306.76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45139</v>
          </cell>
          <cell r="G175" t="str">
            <v>BIOTERIO CENTRAL ALMOXARIFADO</v>
          </cell>
          <cell r="H175">
            <v>1</v>
          </cell>
          <cell r="I175">
            <v>4700</v>
          </cell>
          <cell r="J175">
            <v>4975</v>
          </cell>
          <cell r="K175">
            <v>275</v>
          </cell>
          <cell r="L175">
            <v>4175.8599999999997</v>
          </cell>
          <cell r="M175">
            <v>0</v>
          </cell>
          <cell r="N175">
            <v>-394.62</v>
          </cell>
          <cell r="O175">
            <v>0</v>
          </cell>
          <cell r="P175">
            <v>0</v>
          </cell>
          <cell r="Q175">
            <v>3781.24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45139</v>
          </cell>
          <cell r="G176" t="str">
            <v>NUCLEO DE INSTRUÇÃO MODELO</v>
          </cell>
          <cell r="H176">
            <v>1</v>
          </cell>
          <cell r="I176">
            <v>2384</v>
          </cell>
          <cell r="J176">
            <v>2432</v>
          </cell>
          <cell r="K176">
            <v>48</v>
          </cell>
          <cell r="L176">
            <v>677.79</v>
          </cell>
          <cell r="M176">
            <v>0</v>
          </cell>
          <cell r="N176">
            <v>-64.05</v>
          </cell>
          <cell r="O176">
            <v>0</v>
          </cell>
          <cell r="P176">
            <v>0</v>
          </cell>
          <cell r="Q176">
            <v>613.74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45139</v>
          </cell>
          <cell r="G177" t="str">
            <v>UNIVERSIDADE FEDERAL DE SANTA CATARINA</v>
          </cell>
          <cell r="H177">
            <v>1</v>
          </cell>
          <cell r="I177">
            <v>1960</v>
          </cell>
          <cell r="J177">
            <v>2635</v>
          </cell>
          <cell r="K177">
            <v>675</v>
          </cell>
          <cell r="L177">
            <v>10339.86</v>
          </cell>
          <cell r="M177">
            <v>0</v>
          </cell>
          <cell r="N177">
            <v>-977.12</v>
          </cell>
          <cell r="O177">
            <v>0</v>
          </cell>
          <cell r="P177">
            <v>0</v>
          </cell>
          <cell r="Q177">
            <v>9362.74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45139</v>
          </cell>
          <cell r="G178" t="str">
            <v>CASA DA ARTE</v>
          </cell>
          <cell r="H178">
            <v>1</v>
          </cell>
          <cell r="I178">
            <v>435</v>
          </cell>
          <cell r="J178">
            <v>440</v>
          </cell>
          <cell r="K178">
            <v>5</v>
          </cell>
          <cell r="L178">
            <v>64.760000000000005</v>
          </cell>
          <cell r="M178">
            <v>64.760000000000005</v>
          </cell>
          <cell r="N178">
            <v>-12.25</v>
          </cell>
          <cell r="O178">
            <v>0</v>
          </cell>
          <cell r="P178">
            <v>0</v>
          </cell>
          <cell r="Q178">
            <v>117.27</v>
          </cell>
          <cell r="R178" t="str">
            <v>Pendente</v>
          </cell>
        </row>
        <row r="179">
          <cell r="D179" t="str">
            <v>H049</v>
          </cell>
          <cell r="E179">
            <v>9197478</v>
          </cell>
          <cell r="F179">
            <v>45139</v>
          </cell>
          <cell r="G179" t="str">
            <v>CENTRO DE EDUCACAO UFSC</v>
          </cell>
          <cell r="H179">
            <v>1</v>
          </cell>
          <cell r="I179">
            <v>1858</v>
          </cell>
          <cell r="J179">
            <v>2000</v>
          </cell>
          <cell r="K179">
            <v>142</v>
          </cell>
          <cell r="L179">
            <v>2126.33</v>
          </cell>
          <cell r="M179">
            <v>2126.33</v>
          </cell>
          <cell r="N179">
            <v>-401.88</v>
          </cell>
          <cell r="O179">
            <v>0</v>
          </cell>
          <cell r="P179">
            <v>0</v>
          </cell>
          <cell r="Q179">
            <v>3850.78</v>
          </cell>
          <cell r="R179" t="str">
            <v>Pendente</v>
          </cell>
        </row>
        <row r="180">
          <cell r="D180" t="str">
            <v>H106</v>
          </cell>
          <cell r="E180">
            <v>14948508</v>
          </cell>
          <cell r="F180">
            <v>45139</v>
          </cell>
          <cell r="G180" t="str">
            <v>UNIVERSIDADE FEDERAL DE SANTA CATARINA</v>
          </cell>
          <cell r="H180">
            <v>1</v>
          </cell>
          <cell r="I180">
            <v>3505</v>
          </cell>
          <cell r="J180">
            <v>3508</v>
          </cell>
          <cell r="K180">
            <v>3</v>
          </cell>
          <cell r="L180">
            <v>53.78</v>
          </cell>
          <cell r="M180">
            <v>0</v>
          </cell>
          <cell r="N180">
            <v>-5.08</v>
          </cell>
          <cell r="O180">
            <v>0</v>
          </cell>
          <cell r="P180">
            <v>0</v>
          </cell>
          <cell r="Q180">
            <v>48.7</v>
          </cell>
          <cell r="R180" t="str">
            <v>Pendente</v>
          </cell>
        </row>
        <row r="181">
          <cell r="D181" t="str">
            <v>H044</v>
          </cell>
          <cell r="E181">
            <v>2296896</v>
          </cell>
          <cell r="F181">
            <v>45139</v>
          </cell>
          <cell r="G181" t="str">
            <v>LAB DE ENSINO E PESQUISA UFSC</v>
          </cell>
          <cell r="H181">
            <v>1</v>
          </cell>
          <cell r="I181">
            <v>224</v>
          </cell>
          <cell r="J181">
            <v>270</v>
          </cell>
          <cell r="K181">
            <v>46</v>
          </cell>
          <cell r="L181">
            <v>646.97</v>
          </cell>
          <cell r="M181">
            <v>646.97</v>
          </cell>
          <cell r="N181">
            <v>-122.28</v>
          </cell>
          <cell r="O181">
            <v>0</v>
          </cell>
          <cell r="P181">
            <v>0</v>
          </cell>
          <cell r="Q181">
            <v>1171.6600000000001</v>
          </cell>
          <cell r="R181" t="str">
            <v>Pendente</v>
          </cell>
        </row>
        <row r="182">
          <cell r="D182" t="str">
            <v>H076</v>
          </cell>
          <cell r="E182">
            <v>2297361</v>
          </cell>
          <cell r="F182">
            <v>45139</v>
          </cell>
          <cell r="G182" t="str">
            <v>UFSC - UNIVERSIDADE FEDERAL DE SC</v>
          </cell>
          <cell r="H182">
            <v>1</v>
          </cell>
          <cell r="I182">
            <v>975</v>
          </cell>
          <cell r="J182">
            <v>1003</v>
          </cell>
          <cell r="K182">
            <v>28</v>
          </cell>
          <cell r="L182">
            <v>369.59</v>
          </cell>
          <cell r="M182">
            <v>0</v>
          </cell>
          <cell r="N182">
            <v>-34.93</v>
          </cell>
          <cell r="O182">
            <v>0</v>
          </cell>
          <cell r="P182">
            <v>0</v>
          </cell>
          <cell r="Q182">
            <v>334.66</v>
          </cell>
          <cell r="R182" t="str">
            <v>Pendente</v>
          </cell>
        </row>
        <row r="183">
          <cell r="D183" t="str">
            <v>H089</v>
          </cell>
          <cell r="E183">
            <v>2347660</v>
          </cell>
          <cell r="F183">
            <v>45139</v>
          </cell>
          <cell r="G183" t="str">
            <v>ESTAÇÃO DE MARICULTURA DA UFSC</v>
          </cell>
          <cell r="H183">
            <v>1</v>
          </cell>
          <cell r="I183">
            <v>0</v>
          </cell>
          <cell r="J183">
            <v>3</v>
          </cell>
          <cell r="K183">
            <v>109</v>
          </cell>
          <cell r="L183">
            <v>1617.8</v>
          </cell>
          <cell r="M183">
            <v>1617.8</v>
          </cell>
          <cell r="N183">
            <v>-305.77</v>
          </cell>
          <cell r="O183">
            <v>0</v>
          </cell>
          <cell r="P183">
            <v>0</v>
          </cell>
          <cell r="Q183">
            <v>2929.83</v>
          </cell>
          <cell r="R183" t="str">
            <v>Pendente</v>
          </cell>
        </row>
        <row r="184">
          <cell r="D184" t="str">
            <v>H090</v>
          </cell>
          <cell r="E184">
            <v>2347679</v>
          </cell>
          <cell r="F184">
            <v>45139</v>
          </cell>
          <cell r="G184" t="str">
            <v>ESTAÇÃO DE MARICULTURA DA UFSC</v>
          </cell>
          <cell r="H184">
            <v>1</v>
          </cell>
          <cell r="I184">
            <v>315</v>
          </cell>
          <cell r="J184">
            <v>317</v>
          </cell>
          <cell r="K184">
            <v>2</v>
          </cell>
          <cell r="L184">
            <v>48.29</v>
          </cell>
          <cell r="M184">
            <v>48.29</v>
          </cell>
          <cell r="N184">
            <v>-9.14</v>
          </cell>
          <cell r="O184">
            <v>0</v>
          </cell>
          <cell r="P184">
            <v>0</v>
          </cell>
          <cell r="Q184">
            <v>87.44</v>
          </cell>
          <cell r="R184" t="str">
            <v>Pendente</v>
          </cell>
        </row>
        <row r="185">
          <cell r="D185" t="str">
            <v>H084</v>
          </cell>
          <cell r="E185">
            <v>9197419</v>
          </cell>
          <cell r="F185">
            <v>45139</v>
          </cell>
          <cell r="G185" t="str">
            <v>CENTRO DE PESQUISA UFSC</v>
          </cell>
          <cell r="H185">
            <v>1</v>
          </cell>
          <cell r="I185">
            <v>0</v>
          </cell>
          <cell r="J185">
            <v>37</v>
          </cell>
          <cell r="K185">
            <v>63</v>
          </cell>
          <cell r="L185">
            <v>908.94</v>
          </cell>
          <cell r="M185">
            <v>908.94</v>
          </cell>
          <cell r="N185">
            <v>-171.8</v>
          </cell>
          <cell r="O185">
            <v>0</v>
          </cell>
          <cell r="P185">
            <v>0</v>
          </cell>
          <cell r="Q185">
            <v>1646.08</v>
          </cell>
          <cell r="R185" t="str">
            <v>Pendente</v>
          </cell>
        </row>
        <row r="186">
          <cell r="D186" t="str">
            <v>H082</v>
          </cell>
          <cell r="E186">
            <v>5716594</v>
          </cell>
          <cell r="F186">
            <v>45139</v>
          </cell>
          <cell r="G186" t="str">
            <v>UNIVERSIDADE FEDERAL DE SANTA CATARINA</v>
          </cell>
          <cell r="H186">
            <v>1</v>
          </cell>
          <cell r="I186">
            <v>23448</v>
          </cell>
          <cell r="J186">
            <v>23756</v>
          </cell>
          <cell r="K186">
            <v>308</v>
          </cell>
          <cell r="L186">
            <v>4684.3900000000003</v>
          </cell>
          <cell r="M186">
            <v>0</v>
          </cell>
          <cell r="N186">
            <v>-442.67</v>
          </cell>
          <cell r="O186">
            <v>0</v>
          </cell>
          <cell r="P186">
            <v>0</v>
          </cell>
          <cell r="Q186">
            <v>4241.72</v>
          </cell>
          <cell r="R186" t="str">
            <v>Pendente</v>
          </cell>
        </row>
        <row r="187">
          <cell r="D187" t="str">
            <v>H066</v>
          </cell>
          <cell r="E187">
            <v>17091764</v>
          </cell>
          <cell r="F187">
            <v>45139</v>
          </cell>
          <cell r="G187" t="str">
            <v>UNIV FED DO ESTADO DE STA CAT</v>
          </cell>
          <cell r="H187">
            <v>1</v>
          </cell>
          <cell r="I187">
            <v>19646</v>
          </cell>
          <cell r="J187">
            <v>20297</v>
          </cell>
          <cell r="K187">
            <v>651</v>
          </cell>
          <cell r="L187">
            <v>9970.02</v>
          </cell>
          <cell r="M187">
            <v>0</v>
          </cell>
          <cell r="N187">
            <v>-942.17</v>
          </cell>
          <cell r="O187">
            <v>0</v>
          </cell>
          <cell r="P187">
            <v>0</v>
          </cell>
          <cell r="Q187">
            <v>9027.85</v>
          </cell>
          <cell r="R187" t="str">
            <v>Pendente</v>
          </cell>
        </row>
        <row r="188">
          <cell r="D188" t="str">
            <v>H062</v>
          </cell>
          <cell r="E188">
            <v>15023672</v>
          </cell>
          <cell r="F188">
            <v>45139</v>
          </cell>
          <cell r="G188" t="str">
            <v>CENTRO DE CIENCIAS FISICAS E MATEMATICA</v>
          </cell>
          <cell r="H188">
            <v>1</v>
          </cell>
          <cell r="I188">
            <v>11024</v>
          </cell>
          <cell r="J188">
            <v>11506</v>
          </cell>
          <cell r="K188">
            <v>482</v>
          </cell>
          <cell r="L188">
            <v>7365.73</v>
          </cell>
          <cell r="M188">
            <v>7365.73</v>
          </cell>
          <cell r="N188">
            <v>-1392.11</v>
          </cell>
          <cell r="O188">
            <v>0</v>
          </cell>
          <cell r="P188">
            <v>0</v>
          </cell>
          <cell r="Q188">
            <v>13339.35</v>
          </cell>
          <cell r="R188" t="str">
            <v>Pendente</v>
          </cell>
        </row>
        <row r="189">
          <cell r="D189" t="str">
            <v>H087</v>
          </cell>
          <cell r="E189">
            <v>13018540</v>
          </cell>
          <cell r="F189">
            <v>45139</v>
          </cell>
          <cell r="G189" t="str">
            <v>UNIVERSIDADE FEDERAL DE SANTA CATARINA</v>
          </cell>
          <cell r="H189">
            <v>1</v>
          </cell>
          <cell r="I189">
            <v>1625</v>
          </cell>
          <cell r="J189">
            <v>1688</v>
          </cell>
          <cell r="K189">
            <v>63</v>
          </cell>
          <cell r="L189">
            <v>908.94</v>
          </cell>
          <cell r="M189">
            <v>0</v>
          </cell>
          <cell r="N189">
            <v>-85.9</v>
          </cell>
          <cell r="O189">
            <v>0</v>
          </cell>
          <cell r="P189">
            <v>0</v>
          </cell>
          <cell r="Q189">
            <v>823.04</v>
          </cell>
          <cell r="R189" t="str">
            <v>Pendente</v>
          </cell>
        </row>
        <row r="190">
          <cell r="D190" t="str">
            <v>H027</v>
          </cell>
          <cell r="E190">
            <v>16701186</v>
          </cell>
          <cell r="F190">
            <v>45139</v>
          </cell>
          <cell r="G190" t="str">
            <v>UFSC COLÉGIO DE APLICAÇÃO</v>
          </cell>
          <cell r="H190">
            <v>1</v>
          </cell>
          <cell r="I190">
            <v>63169</v>
          </cell>
          <cell r="J190">
            <v>63622</v>
          </cell>
          <cell r="K190">
            <v>453</v>
          </cell>
          <cell r="L190">
            <v>6918.84</v>
          </cell>
          <cell r="M190">
            <v>6918.84</v>
          </cell>
          <cell r="N190">
            <v>-1307.6600000000001</v>
          </cell>
          <cell r="O190">
            <v>0</v>
          </cell>
          <cell r="P190">
            <v>0</v>
          </cell>
          <cell r="Q190">
            <v>12530.02</v>
          </cell>
          <cell r="R190" t="str">
            <v>Pendente</v>
          </cell>
        </row>
        <row r="191">
          <cell r="D191" t="str">
            <v>H058</v>
          </cell>
          <cell r="E191">
            <v>9611070</v>
          </cell>
          <cell r="F191">
            <v>45139</v>
          </cell>
          <cell r="G191" t="str">
            <v>CENTRO CIENCIAS BIOLOGICAS BL B</v>
          </cell>
          <cell r="H191">
            <v>1</v>
          </cell>
          <cell r="I191">
            <v>11826</v>
          </cell>
          <cell r="J191">
            <v>13375</v>
          </cell>
          <cell r="K191">
            <v>1549</v>
          </cell>
          <cell r="L191">
            <v>23808.2</v>
          </cell>
          <cell r="M191">
            <v>23808.2</v>
          </cell>
          <cell r="N191">
            <v>-4499.75</v>
          </cell>
          <cell r="O191">
            <v>0</v>
          </cell>
          <cell r="P191">
            <v>0</v>
          </cell>
          <cell r="Q191">
            <v>43116.65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45139</v>
          </cell>
          <cell r="G192" t="str">
            <v>CTRO DE CIENCIA FIS E MAT BL B UFSC</v>
          </cell>
          <cell r="H192">
            <v>1</v>
          </cell>
          <cell r="I192">
            <v>2751</v>
          </cell>
          <cell r="J192">
            <v>2783</v>
          </cell>
          <cell r="K192">
            <v>32</v>
          </cell>
          <cell r="L192">
            <v>431.23</v>
          </cell>
          <cell r="M192">
            <v>431.23</v>
          </cell>
          <cell r="N192">
            <v>-81.5</v>
          </cell>
          <cell r="O192">
            <v>0</v>
          </cell>
          <cell r="P192">
            <v>0</v>
          </cell>
          <cell r="Q192">
            <v>780.96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45139</v>
          </cell>
          <cell r="G193" t="str">
            <v>UNIVERSIDADE FEDERAL DE SANTA CATARINA</v>
          </cell>
          <cell r="H193">
            <v>1</v>
          </cell>
          <cell r="I193">
            <v>0</v>
          </cell>
          <cell r="J193">
            <v>3</v>
          </cell>
          <cell r="K193">
            <v>21</v>
          </cell>
          <cell r="L193">
            <v>261.72000000000003</v>
          </cell>
          <cell r="M193">
            <v>0</v>
          </cell>
          <cell r="N193">
            <v>-27.73</v>
          </cell>
          <cell r="O193">
            <v>0</v>
          </cell>
          <cell r="P193">
            <v>0</v>
          </cell>
          <cell r="Q193">
            <v>233.99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45139</v>
          </cell>
          <cell r="G194" t="str">
            <v>UNIVERSIDADE FEDERAL DE SANTA CATARINA</v>
          </cell>
          <cell r="H194">
            <v>1</v>
          </cell>
          <cell r="I194">
            <v>513</v>
          </cell>
          <cell r="J194">
            <v>510</v>
          </cell>
          <cell r="K194">
            <v>0</v>
          </cell>
          <cell r="L194">
            <v>37.31</v>
          </cell>
          <cell r="M194">
            <v>0</v>
          </cell>
          <cell r="N194">
            <v>-31.67</v>
          </cell>
          <cell r="O194">
            <v>0</v>
          </cell>
          <cell r="P194">
            <v>0</v>
          </cell>
          <cell r="Q194">
            <v>5.64</v>
          </cell>
          <cell r="R194" t="str">
            <v>Pendente</v>
          </cell>
        </row>
        <row r="196">
          <cell r="H196">
            <v>1</v>
          </cell>
        </row>
        <row r="197">
          <cell r="H197">
            <v>2</v>
          </cell>
        </row>
        <row r="198">
          <cell r="H198">
            <v>3</v>
          </cell>
        </row>
        <row r="199">
          <cell r="H199">
            <v>4</v>
          </cell>
        </row>
        <row r="200">
          <cell r="H200">
            <v>5</v>
          </cell>
        </row>
        <row r="201">
          <cell r="H201">
            <v>6</v>
          </cell>
        </row>
        <row r="202">
          <cell r="H202">
            <v>7</v>
          </cell>
        </row>
        <row r="203">
          <cell r="H203">
            <v>8</v>
          </cell>
        </row>
        <row r="204">
          <cell r="H204">
            <v>9</v>
          </cell>
        </row>
        <row r="205">
          <cell r="H205">
            <v>10</v>
          </cell>
        </row>
        <row r="206">
          <cell r="H206">
            <v>11</v>
          </cell>
        </row>
        <row r="207">
          <cell r="H207">
            <v>12</v>
          </cell>
        </row>
        <row r="208">
          <cell r="H208">
            <v>13</v>
          </cell>
        </row>
        <row r="209">
          <cell r="H209">
            <v>14</v>
          </cell>
          <cell r="K209">
            <v>2015</v>
          </cell>
        </row>
        <row r="210">
          <cell r="H210">
            <v>15</v>
          </cell>
        </row>
        <row r="211">
          <cell r="H211">
            <v>16</v>
          </cell>
        </row>
        <row r="212">
          <cell r="H212">
            <v>17</v>
          </cell>
        </row>
        <row r="213">
          <cell r="H213">
            <v>18</v>
          </cell>
        </row>
        <row r="214">
          <cell r="H214">
            <v>19</v>
          </cell>
        </row>
        <row r="215">
          <cell r="H215">
            <v>20</v>
          </cell>
        </row>
        <row r="216">
          <cell r="H216">
            <v>21</v>
          </cell>
        </row>
        <row r="217">
          <cell r="H217">
            <v>22</v>
          </cell>
        </row>
        <row r="218">
          <cell r="H218">
            <v>23</v>
          </cell>
        </row>
        <row r="219">
          <cell r="H219">
            <v>24</v>
          </cell>
        </row>
        <row r="220">
          <cell r="H220">
            <v>25</v>
          </cell>
        </row>
        <row r="221">
          <cell r="H221">
            <v>26</v>
          </cell>
        </row>
        <row r="222">
          <cell r="H222">
            <v>27</v>
          </cell>
        </row>
        <row r="223">
          <cell r="H223">
            <v>28</v>
          </cell>
        </row>
        <row r="224">
          <cell r="H224">
            <v>29</v>
          </cell>
        </row>
        <row r="225">
          <cell r="H225">
            <v>30</v>
          </cell>
        </row>
        <row r="226">
          <cell r="H226">
            <v>31</v>
          </cell>
        </row>
        <row r="227">
          <cell r="H227">
            <v>32</v>
          </cell>
        </row>
        <row r="228">
          <cell r="H228">
            <v>33</v>
          </cell>
        </row>
        <row r="229">
          <cell r="H229">
            <v>34</v>
          </cell>
        </row>
        <row r="230">
          <cell r="H230">
            <v>35</v>
          </cell>
        </row>
        <row r="231">
          <cell r="H231">
            <v>36</v>
          </cell>
        </row>
        <row r="232">
          <cell r="H232">
            <v>37</v>
          </cell>
        </row>
        <row r="233">
          <cell r="H233">
            <v>38</v>
          </cell>
        </row>
        <row r="234">
          <cell r="H234">
            <v>39</v>
          </cell>
        </row>
        <row r="235">
          <cell r="H235">
            <v>40</v>
          </cell>
        </row>
        <row r="236">
          <cell r="H236">
            <v>41</v>
          </cell>
        </row>
        <row r="237">
          <cell r="H237">
            <v>42</v>
          </cell>
        </row>
        <row r="238">
          <cell r="H238">
            <v>43</v>
          </cell>
        </row>
        <row r="239">
          <cell r="H239">
            <v>44</v>
          </cell>
        </row>
        <row r="240">
          <cell r="H240">
            <v>45</v>
          </cell>
        </row>
        <row r="241">
          <cell r="H241">
            <v>46</v>
          </cell>
        </row>
        <row r="242">
          <cell r="H242">
            <v>47</v>
          </cell>
        </row>
        <row r="243">
          <cell r="H243">
            <v>48</v>
          </cell>
        </row>
        <row r="244">
          <cell r="H244">
            <v>49</v>
          </cell>
        </row>
        <row r="245">
          <cell r="H245">
            <v>50</v>
          </cell>
        </row>
        <row r="246">
          <cell r="H246">
            <v>51</v>
          </cell>
        </row>
        <row r="247">
          <cell r="H247">
            <v>52</v>
          </cell>
        </row>
        <row r="248">
          <cell r="H248">
            <v>53</v>
          </cell>
        </row>
        <row r="249">
          <cell r="H249">
            <v>54</v>
          </cell>
        </row>
        <row r="250">
          <cell r="H250">
            <v>55</v>
          </cell>
        </row>
        <row r="251">
          <cell r="H251">
            <v>56</v>
          </cell>
        </row>
        <row r="252">
          <cell r="H252">
            <v>57</v>
          </cell>
        </row>
        <row r="253">
          <cell r="H253">
            <v>58</v>
          </cell>
        </row>
        <row r="254">
          <cell r="H254">
            <v>59</v>
          </cell>
        </row>
        <row r="255">
          <cell r="H255">
            <v>60</v>
          </cell>
        </row>
        <row r="256">
          <cell r="H256">
            <v>61</v>
          </cell>
        </row>
        <row r="257">
          <cell r="H257">
            <v>62</v>
          </cell>
        </row>
        <row r="258">
          <cell r="H258">
            <v>63</v>
          </cell>
        </row>
        <row r="259">
          <cell r="H259">
            <v>64</v>
          </cell>
        </row>
        <row r="260">
          <cell r="H260">
            <v>65</v>
          </cell>
        </row>
        <row r="261">
          <cell r="H261">
            <v>66</v>
          </cell>
        </row>
        <row r="262">
          <cell r="H262">
            <v>67</v>
          </cell>
        </row>
        <row r="263">
          <cell r="H263">
            <v>68</v>
          </cell>
        </row>
        <row r="264">
          <cell r="H264">
            <v>69</v>
          </cell>
        </row>
      </sheetData>
      <sheetData sheetId="31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2023</v>
          </cell>
          <cell r="E4" t="str">
            <v>Casan</v>
          </cell>
          <cell r="F4" t="str">
            <v>Pública</v>
          </cell>
          <cell r="G4" t="str">
            <v>2023 Casan Pública</v>
          </cell>
          <cell r="H4">
            <v>37.31</v>
          </cell>
          <cell r="I4">
            <v>5.49</v>
          </cell>
          <cell r="J4">
            <v>15.41</v>
          </cell>
          <cell r="K4">
            <v>15.41</v>
          </cell>
          <cell r="L4">
            <v>15.41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2023</v>
          </cell>
          <cell r="E5" t="str">
            <v>Casan</v>
          </cell>
          <cell r="F5" t="str">
            <v>Residencial B</v>
          </cell>
          <cell r="G5" t="str">
            <v>2023 Casan Residencial B</v>
          </cell>
          <cell r="H5">
            <v>37.31</v>
          </cell>
          <cell r="I5">
            <v>2.48</v>
          </cell>
          <cell r="J5">
            <v>11.53</v>
          </cell>
          <cell r="K5">
            <v>15.41</v>
          </cell>
          <cell r="L5">
            <v>19.39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2023</v>
          </cell>
          <cell r="E6" t="str">
            <v>Casan</v>
          </cell>
          <cell r="F6" t="str">
            <v>Comercial</v>
          </cell>
          <cell r="G6" t="str">
            <v>2023 Casan Comercial</v>
          </cell>
          <cell r="H6">
            <v>37.31</v>
          </cell>
          <cell r="I6">
            <v>5.49</v>
          </cell>
          <cell r="J6">
            <v>15.41</v>
          </cell>
          <cell r="K6">
            <v>15.41</v>
          </cell>
          <cell r="L6">
            <v>19.39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2023</v>
          </cell>
          <cell r="E7" t="str">
            <v>Casan</v>
          </cell>
          <cell r="F7" t="str">
            <v>Industrial</v>
          </cell>
          <cell r="G7" t="str">
            <v>2023 Casan Industrial</v>
          </cell>
          <cell r="H7">
            <v>37.31</v>
          </cell>
          <cell r="I7">
            <v>5.49</v>
          </cell>
          <cell r="J7">
            <v>15.41</v>
          </cell>
          <cell r="K7">
            <v>15.41</v>
          </cell>
          <cell r="L7">
            <v>15.41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2023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2023</v>
          </cell>
          <cell r="E13" t="str">
            <v>SAMAE BNU - Esgoto BRK</v>
          </cell>
          <cell r="F13" t="str">
            <v>Pública</v>
          </cell>
          <cell r="G13" t="str">
            <v>2023 SAMAE BNU - Esgoto BRK Pública</v>
          </cell>
          <cell r="H13">
            <v>0</v>
          </cell>
          <cell r="I13">
            <v>4.6239999999999997</v>
          </cell>
          <cell r="J13">
            <v>8.9789999999999992</v>
          </cell>
          <cell r="K13">
            <v>16.183</v>
          </cell>
          <cell r="L13">
            <v>0</v>
          </cell>
          <cell r="M13">
            <v>0</v>
          </cell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45108</v>
          </cell>
          <cell r="G23" t="str">
            <v>UNIVERSIDADE FEDERAL DE SANTA CATARINA</v>
          </cell>
          <cell r="H23">
            <v>1</v>
          </cell>
          <cell r="I23">
            <v>923</v>
          </cell>
          <cell r="J23">
            <v>965</v>
          </cell>
          <cell r="K23">
            <v>42</v>
          </cell>
          <cell r="L23">
            <v>585.33000000000004</v>
          </cell>
          <cell r="M23">
            <v>0</v>
          </cell>
          <cell r="N23">
            <v>-55.31</v>
          </cell>
          <cell r="O23">
            <v>0</v>
          </cell>
          <cell r="P23">
            <v>0</v>
          </cell>
          <cell r="Q23">
            <v>530.02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45108</v>
          </cell>
          <cell r="G24" t="str">
            <v>UNIVERSIDADE FEDERAL DE SANTA CATARINA</v>
          </cell>
          <cell r="H24">
            <v>2</v>
          </cell>
          <cell r="I24">
            <v>2372</v>
          </cell>
          <cell r="J24">
            <v>2398</v>
          </cell>
          <cell r="K24">
            <v>26</v>
          </cell>
          <cell r="L24">
            <v>276.88</v>
          </cell>
          <cell r="M24">
            <v>0</v>
          </cell>
          <cell r="N24">
            <v>-26.17</v>
          </cell>
          <cell r="O24">
            <v>0</v>
          </cell>
          <cell r="P24">
            <v>0</v>
          </cell>
          <cell r="Q24">
            <v>250.71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45108</v>
          </cell>
          <cell r="G25" t="str">
            <v>BIOTERIO CENTRAL ALMOXARIFADO</v>
          </cell>
          <cell r="H25">
            <v>1</v>
          </cell>
          <cell r="I25">
            <v>4424</v>
          </cell>
          <cell r="J25">
            <v>4700</v>
          </cell>
          <cell r="K25">
            <v>276</v>
          </cell>
          <cell r="L25">
            <v>4191.2700000000004</v>
          </cell>
          <cell r="M25">
            <v>0</v>
          </cell>
          <cell r="N25">
            <v>-396.07</v>
          </cell>
          <cell r="O25">
            <v>0</v>
          </cell>
          <cell r="P25">
            <v>0</v>
          </cell>
          <cell r="Q25">
            <v>3795.2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OK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45108</v>
          </cell>
          <cell r="G26" t="str">
            <v>CENTRO DE CIENCIAS FISICAS E MATEMATICA</v>
          </cell>
          <cell r="H26">
            <v>1</v>
          </cell>
          <cell r="I26">
            <v>755</v>
          </cell>
          <cell r="J26">
            <v>822</v>
          </cell>
          <cell r="K26">
            <v>67</v>
          </cell>
          <cell r="L26">
            <v>970.58</v>
          </cell>
          <cell r="M26">
            <v>0</v>
          </cell>
          <cell r="N26">
            <v>-91.73</v>
          </cell>
          <cell r="O26">
            <v>0</v>
          </cell>
          <cell r="P26">
            <v>0</v>
          </cell>
          <cell r="Q26">
            <v>878.85</v>
          </cell>
          <cell r="R26">
            <v>0</v>
          </cell>
          <cell r="S26" t="str">
            <v>ok</v>
          </cell>
          <cell r="T26" t="str">
            <v>LIDO/REVISÃO</v>
          </cell>
          <cell r="U26" t="str">
            <v>ALTO CONSUMO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45108</v>
          </cell>
          <cell r="G27" t="str">
            <v>CENTRO DE CIENCIAS FISICAS E MATEMATICA</v>
          </cell>
          <cell r="H27">
            <v>1</v>
          </cell>
          <cell r="I27">
            <v>4103</v>
          </cell>
          <cell r="J27">
            <v>4208</v>
          </cell>
          <cell r="K27">
            <v>105</v>
          </cell>
          <cell r="L27">
            <v>1556.16</v>
          </cell>
          <cell r="M27">
            <v>0</v>
          </cell>
          <cell r="N27">
            <v>-147.06</v>
          </cell>
          <cell r="O27">
            <v>0</v>
          </cell>
          <cell r="P27">
            <v>0</v>
          </cell>
          <cell r="Q27">
            <v>1409.1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45108</v>
          </cell>
          <cell r="G28" t="str">
            <v>ENGENHARIA CIVIL BL T</v>
          </cell>
          <cell r="H28">
            <v>1</v>
          </cell>
          <cell r="I28">
            <v>161</v>
          </cell>
          <cell r="J28">
            <v>163</v>
          </cell>
          <cell r="K28">
            <v>2</v>
          </cell>
          <cell r="L28">
            <v>48.29</v>
          </cell>
          <cell r="M28">
            <v>0</v>
          </cell>
          <cell r="N28">
            <v>-4.5599999999999996</v>
          </cell>
          <cell r="O28">
            <v>0</v>
          </cell>
          <cell r="P28">
            <v>0</v>
          </cell>
          <cell r="Q28">
            <v>43.73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HIDROMETRO NÃO CADASTRADO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45108</v>
          </cell>
          <cell r="G29" t="str">
            <v>ENGENHARIA CIVIL BL V</v>
          </cell>
          <cell r="H29">
            <v>1</v>
          </cell>
          <cell r="I29">
            <v>5610</v>
          </cell>
          <cell r="J29">
            <v>5692</v>
          </cell>
          <cell r="K29">
            <v>82</v>
          </cell>
          <cell r="L29">
            <v>1201.73</v>
          </cell>
          <cell r="M29">
            <v>0</v>
          </cell>
          <cell r="N29">
            <v>-113.56</v>
          </cell>
          <cell r="O29">
            <v>0</v>
          </cell>
          <cell r="P29">
            <v>0</v>
          </cell>
          <cell r="Q29">
            <v>1088.17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45108</v>
          </cell>
          <cell r="G30" t="str">
            <v>UNIVERSIDADE FEDERAL DE SANTA CATARINA</v>
          </cell>
          <cell r="H30">
            <v>1</v>
          </cell>
          <cell r="I30">
            <v>51713</v>
          </cell>
          <cell r="J30">
            <v>51876</v>
          </cell>
          <cell r="K30">
            <v>163</v>
          </cell>
          <cell r="L30">
            <v>2449.94</v>
          </cell>
          <cell r="M30">
            <v>0</v>
          </cell>
          <cell r="N30">
            <v>-231.52</v>
          </cell>
          <cell r="O30">
            <v>0</v>
          </cell>
          <cell r="P30">
            <v>0</v>
          </cell>
          <cell r="Q30">
            <v>2218.42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CONFIRMAÇÃO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45108</v>
          </cell>
          <cell r="G31" t="str">
            <v>UNIVERSIDADE FEDERAL DE SANTA CATARINA</v>
          </cell>
          <cell r="H31">
            <v>1</v>
          </cell>
          <cell r="I31">
            <v>20</v>
          </cell>
          <cell r="J31">
            <v>22</v>
          </cell>
          <cell r="K31">
            <v>2</v>
          </cell>
          <cell r="L31">
            <v>48.29</v>
          </cell>
          <cell r="M31">
            <v>0</v>
          </cell>
          <cell r="N31">
            <v>-4.5599999999999996</v>
          </cell>
          <cell r="O31">
            <v>0</v>
          </cell>
          <cell r="P31">
            <v>0</v>
          </cell>
          <cell r="Q31">
            <v>43.73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OK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45108</v>
          </cell>
          <cell r="G32" t="str">
            <v>NUCLEO DE INSTRUÇÃO MODELO</v>
          </cell>
          <cell r="H32">
            <v>1</v>
          </cell>
          <cell r="I32">
            <v>2338</v>
          </cell>
          <cell r="J32">
            <v>2384</v>
          </cell>
          <cell r="K32">
            <v>46</v>
          </cell>
          <cell r="L32">
            <v>646.97</v>
          </cell>
          <cell r="M32">
            <v>0</v>
          </cell>
          <cell r="N32">
            <v>-61.14</v>
          </cell>
          <cell r="O32">
            <v>0</v>
          </cell>
          <cell r="P32">
            <v>0</v>
          </cell>
          <cell r="Q32">
            <v>585.83000000000004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VIDRO DO HIDROMETRO SUADO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45108</v>
          </cell>
          <cell r="G33" t="str">
            <v>DEPTO MICROBIOLOGIA UFSC</v>
          </cell>
          <cell r="H33">
            <v>1</v>
          </cell>
          <cell r="I33">
            <v>41163</v>
          </cell>
          <cell r="J33">
            <v>41439</v>
          </cell>
          <cell r="K33">
            <v>276</v>
          </cell>
          <cell r="L33">
            <v>4191.2700000000004</v>
          </cell>
          <cell r="M33">
            <v>0</v>
          </cell>
          <cell r="N33">
            <v>-396.07</v>
          </cell>
          <cell r="O33">
            <v>0</v>
          </cell>
          <cell r="P33">
            <v>0</v>
          </cell>
          <cell r="Q33">
            <v>3795.2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45108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210</v>
          </cell>
          <cell r="K34">
            <v>0</v>
          </cell>
          <cell r="L34">
            <v>37.31</v>
          </cell>
          <cell r="M34">
            <v>37.31</v>
          </cell>
          <cell r="N34">
            <v>-74.62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HIDROMETRO PARADO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45108</v>
          </cell>
          <cell r="G35" t="str">
            <v>UNIVERSIDADE FEDERAL DE SANTA CATARINA</v>
          </cell>
          <cell r="H35">
            <v>2</v>
          </cell>
          <cell r="I35">
            <v>1833</v>
          </cell>
          <cell r="J35">
            <v>2203</v>
          </cell>
          <cell r="K35">
            <v>370</v>
          </cell>
          <cell r="L35">
            <v>6115.22</v>
          </cell>
          <cell r="M35">
            <v>6115.22</v>
          </cell>
          <cell r="N35">
            <v>-1155.77</v>
          </cell>
          <cell r="O35">
            <v>0</v>
          </cell>
          <cell r="P35">
            <v>0</v>
          </cell>
          <cell r="Q35">
            <v>11074.67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ELIMINE A ANORMALIDADE COSNTRUINDO ABRIGO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45108</v>
          </cell>
          <cell r="G36" t="str">
            <v>D A E</v>
          </cell>
          <cell r="H36">
            <v>1</v>
          </cell>
          <cell r="I36">
            <v>4719</v>
          </cell>
          <cell r="J36">
            <v>4735</v>
          </cell>
          <cell r="K36">
            <v>16</v>
          </cell>
          <cell r="L36">
            <v>184.67</v>
          </cell>
          <cell r="M36">
            <v>184.67</v>
          </cell>
          <cell r="N36">
            <v>-34.9</v>
          </cell>
          <cell r="O36">
            <v>0</v>
          </cell>
          <cell r="P36">
            <v>0</v>
          </cell>
          <cell r="Q36">
            <v>334.44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OK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45108</v>
          </cell>
          <cell r="G37" t="str">
            <v>CENTRO ACAD SOCIO ECONOMICO UFSC</v>
          </cell>
          <cell r="H37">
            <v>3</v>
          </cell>
          <cell r="I37">
            <v>11011</v>
          </cell>
          <cell r="J37">
            <v>11145</v>
          </cell>
          <cell r="K37">
            <v>134</v>
          </cell>
          <cell r="L37">
            <v>1879.26</v>
          </cell>
          <cell r="M37">
            <v>1879.26</v>
          </cell>
          <cell r="N37">
            <v>-355.19</v>
          </cell>
          <cell r="O37">
            <v>0</v>
          </cell>
          <cell r="P37">
            <v>0</v>
          </cell>
          <cell r="Q37">
            <v>3403.33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45108</v>
          </cell>
          <cell r="G38" t="str">
            <v>CENTRO SOCIO ECONOMICO-UFSC</v>
          </cell>
          <cell r="H38">
            <v>1</v>
          </cell>
          <cell r="I38">
            <v>1400</v>
          </cell>
          <cell r="J38">
            <v>1505</v>
          </cell>
          <cell r="K38">
            <v>105</v>
          </cell>
          <cell r="L38">
            <v>1556.16</v>
          </cell>
          <cell r="M38">
            <v>1556.16</v>
          </cell>
          <cell r="N38">
            <v>-294.11</v>
          </cell>
          <cell r="O38">
            <v>0</v>
          </cell>
          <cell r="P38">
            <v>0</v>
          </cell>
          <cell r="Q38">
            <v>2818.21</v>
          </cell>
          <cell r="R38">
            <v>0</v>
          </cell>
          <cell r="S38" t="str">
            <v>ok</v>
          </cell>
          <cell r="T38" t="str">
            <v>LIDO/REVISÃO</v>
          </cell>
          <cell r="U38" t="str">
            <v>CONFIRMAÇÃO LEITURA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45108</v>
          </cell>
          <cell r="G39" t="str">
            <v>IGREJA UFSC</v>
          </cell>
          <cell r="H39">
            <v>2</v>
          </cell>
          <cell r="I39">
            <v>6561</v>
          </cell>
          <cell r="J39">
            <v>6619</v>
          </cell>
          <cell r="K39">
            <v>58</v>
          </cell>
          <cell r="L39">
            <v>770</v>
          </cell>
          <cell r="M39">
            <v>770</v>
          </cell>
          <cell r="N39">
            <v>-145.53</v>
          </cell>
          <cell r="O39">
            <v>0</v>
          </cell>
          <cell r="P39">
            <v>0</v>
          </cell>
          <cell r="Q39">
            <v>1394.47</v>
          </cell>
          <cell r="R39">
            <v>0</v>
          </cell>
          <cell r="S39" t="str">
            <v>ok</v>
          </cell>
          <cell r="T39" t="str">
            <v>LIDO</v>
          </cell>
          <cell r="U39" t="str">
            <v>OK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45108</v>
          </cell>
          <cell r="G40" t="str">
            <v>UNIVERSIDADE FEDERAL DE SANTA CATARINA</v>
          </cell>
          <cell r="H40">
            <v>2</v>
          </cell>
          <cell r="I40">
            <v>15665</v>
          </cell>
          <cell r="J40">
            <v>15701</v>
          </cell>
          <cell r="K40">
            <v>36</v>
          </cell>
          <cell r="L40">
            <v>430.98</v>
          </cell>
          <cell r="M40">
            <v>430.98</v>
          </cell>
          <cell r="N40">
            <v>-81.45</v>
          </cell>
          <cell r="O40">
            <v>0</v>
          </cell>
          <cell r="P40">
            <v>0</v>
          </cell>
          <cell r="Q40">
            <v>780.51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CONFIRMAÇÃO LEITURA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45108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111.93</v>
          </cell>
          <cell r="M41">
            <v>111.93</v>
          </cell>
          <cell r="N41">
            <v>-21.17</v>
          </cell>
          <cell r="O41">
            <v>0</v>
          </cell>
          <cell r="P41">
            <v>0</v>
          </cell>
          <cell r="Q41">
            <v>202.69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HIDROMETRO PARADO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45108</v>
          </cell>
          <cell r="G42" t="str">
            <v>CENTRO DE C FISICAS E MAT BL A UFSC</v>
          </cell>
          <cell r="H42">
            <v>1</v>
          </cell>
          <cell r="I42">
            <v>19044</v>
          </cell>
          <cell r="J42">
            <v>19310</v>
          </cell>
          <cell r="K42">
            <v>266</v>
          </cell>
          <cell r="L42">
            <v>4037.17</v>
          </cell>
          <cell r="M42">
            <v>4037.17</v>
          </cell>
          <cell r="N42">
            <v>-763.02</v>
          </cell>
          <cell r="O42">
            <v>0</v>
          </cell>
          <cell r="P42">
            <v>0</v>
          </cell>
          <cell r="Q42">
            <v>7311.32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45108</v>
          </cell>
          <cell r="G43" t="str">
            <v>CTRO DE CIENCIA FIS E MAT BL B UFSC</v>
          </cell>
          <cell r="H43">
            <v>1</v>
          </cell>
          <cell r="I43">
            <v>2716</v>
          </cell>
          <cell r="J43">
            <v>2751</v>
          </cell>
          <cell r="K43">
            <v>35</v>
          </cell>
          <cell r="L43">
            <v>477.46</v>
          </cell>
          <cell r="M43">
            <v>477.46</v>
          </cell>
          <cell r="N43">
            <v>-90.25</v>
          </cell>
          <cell r="O43">
            <v>0</v>
          </cell>
          <cell r="P43">
            <v>0</v>
          </cell>
          <cell r="Q43">
            <v>864.67</v>
          </cell>
          <cell r="R43">
            <v>0</v>
          </cell>
          <cell r="S43" t="str">
            <v>ok</v>
          </cell>
          <cell r="T43" t="str">
            <v>LIDO</v>
          </cell>
          <cell r="U43" t="str">
            <v>OK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45108</v>
          </cell>
          <cell r="G44" t="str">
            <v>UFSC COLÉGIO DE APLICAÇÃO</v>
          </cell>
          <cell r="H44">
            <v>1</v>
          </cell>
          <cell r="I44">
            <v>63277</v>
          </cell>
          <cell r="J44">
            <v>63169</v>
          </cell>
          <cell r="K44">
            <v>0</v>
          </cell>
          <cell r="L44">
            <v>37.31</v>
          </cell>
          <cell r="M44">
            <v>37.31</v>
          </cell>
          <cell r="N44">
            <v>-7.06</v>
          </cell>
          <cell r="O44">
            <v>0</v>
          </cell>
          <cell r="P44">
            <v>0</v>
          </cell>
          <cell r="Q44">
            <v>67.56</v>
          </cell>
          <cell r="R44">
            <v>0</v>
          </cell>
          <cell r="S44" t="str">
            <v>ok</v>
          </cell>
          <cell r="T44" t="str">
            <v>LIDO/REVISÃO</v>
          </cell>
          <cell r="U44" t="str">
            <v>CONFIRMAÇÃO LEITURA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45108</v>
          </cell>
          <cell r="G45" t="str">
            <v>NATIVAS DO HORTO BOTANICO UFSC</v>
          </cell>
          <cell r="H45">
            <v>1</v>
          </cell>
          <cell r="I45">
            <v>1539</v>
          </cell>
          <cell r="J45">
            <v>1585</v>
          </cell>
          <cell r="K45">
            <v>46</v>
          </cell>
          <cell r="L45">
            <v>646.97</v>
          </cell>
          <cell r="M45">
            <v>646.97</v>
          </cell>
          <cell r="N45">
            <v>-1293.94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45108</v>
          </cell>
          <cell r="G46" t="str">
            <v>MORADIA ESTUDANTIL UFSC</v>
          </cell>
          <cell r="H46">
            <v>1</v>
          </cell>
          <cell r="I46">
            <v>242</v>
          </cell>
          <cell r="J46">
            <v>246</v>
          </cell>
          <cell r="K46">
            <v>4</v>
          </cell>
          <cell r="L46">
            <v>59.27</v>
          </cell>
          <cell r="M46">
            <v>59.27</v>
          </cell>
          <cell r="N46">
            <v>-73.13</v>
          </cell>
          <cell r="O46">
            <v>0</v>
          </cell>
          <cell r="P46">
            <v>0</v>
          </cell>
          <cell r="Q46">
            <v>45.41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45108</v>
          </cell>
          <cell r="G47" t="str">
            <v>UNIV FED DO ESTADO DE STA CAT</v>
          </cell>
          <cell r="H47">
            <v>30</v>
          </cell>
          <cell r="I47">
            <v>9388</v>
          </cell>
          <cell r="J47">
            <v>530</v>
          </cell>
          <cell r="K47">
            <v>1142</v>
          </cell>
          <cell r="L47">
            <v>13092.52</v>
          </cell>
          <cell r="M47">
            <v>13092.52</v>
          </cell>
          <cell r="N47">
            <v>-2474.48</v>
          </cell>
          <cell r="O47">
            <v>0</v>
          </cell>
          <cell r="P47">
            <v>0</v>
          </cell>
          <cell r="Q47">
            <v>23710.560000000001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CONFIRMAÇÃO LEITURA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45108</v>
          </cell>
          <cell r="G48" t="str">
            <v>BIBLIOTECA CENTRAL</v>
          </cell>
          <cell r="H48">
            <v>1</v>
          </cell>
          <cell r="I48">
            <v>31818</v>
          </cell>
          <cell r="J48">
            <v>32135</v>
          </cell>
          <cell r="K48">
            <v>317</v>
          </cell>
          <cell r="L48">
            <v>4823.08</v>
          </cell>
          <cell r="M48">
            <v>4823.08</v>
          </cell>
          <cell r="N48">
            <v>-911.56</v>
          </cell>
          <cell r="O48">
            <v>0</v>
          </cell>
          <cell r="P48">
            <v>0</v>
          </cell>
          <cell r="Q48">
            <v>8734.6</v>
          </cell>
          <cell r="R48">
            <v>0</v>
          </cell>
          <cell r="S48" t="str">
            <v>ok</v>
          </cell>
          <cell r="T48" t="str">
            <v>LIDO/REVISÃO</v>
          </cell>
          <cell r="U48" t="str">
            <v>CONFIRMAÇÃO LEITURA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45108</v>
          </cell>
          <cell r="G49" t="str">
            <v>CENTRO TECNOLOGICO-UFSC</v>
          </cell>
          <cell r="H49">
            <v>2</v>
          </cell>
          <cell r="I49">
            <v>2566</v>
          </cell>
          <cell r="J49">
            <v>2711</v>
          </cell>
          <cell r="K49">
            <v>145</v>
          </cell>
          <cell r="L49">
            <v>2200.23</v>
          </cell>
          <cell r="M49">
            <v>2200.23</v>
          </cell>
          <cell r="N49">
            <v>-4400.46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OK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45108</v>
          </cell>
          <cell r="G50" t="str">
            <v>CENTRO TECNOLOGICO BLOCO L UFSC</v>
          </cell>
          <cell r="H50">
            <v>1</v>
          </cell>
          <cell r="I50">
            <v>3596</v>
          </cell>
          <cell r="J50">
            <v>3749</v>
          </cell>
          <cell r="K50">
            <v>153</v>
          </cell>
          <cell r="L50">
            <v>2295.84</v>
          </cell>
          <cell r="M50">
            <v>2295.84</v>
          </cell>
          <cell r="N50">
            <v>-433.92</v>
          </cell>
          <cell r="O50">
            <v>0</v>
          </cell>
          <cell r="P50">
            <v>0</v>
          </cell>
          <cell r="Q50">
            <v>4157.76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45108</v>
          </cell>
          <cell r="G51" t="str">
            <v>CENTRO TECNOLOGICO UFSC</v>
          </cell>
          <cell r="H51">
            <v>1</v>
          </cell>
          <cell r="I51">
            <v>303</v>
          </cell>
          <cell r="J51">
            <v>313</v>
          </cell>
          <cell r="K51">
            <v>10</v>
          </cell>
          <cell r="L51">
            <v>92.21</v>
          </cell>
          <cell r="M51">
            <v>92.21</v>
          </cell>
          <cell r="N51">
            <v>-17.420000000000002</v>
          </cell>
          <cell r="O51">
            <v>0</v>
          </cell>
          <cell r="P51">
            <v>0</v>
          </cell>
          <cell r="Q51">
            <v>167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45108</v>
          </cell>
          <cell r="G52" t="str">
            <v>CENTRO TECNOLOGICO (BL-A) UFSC</v>
          </cell>
          <cell r="H52">
            <v>1</v>
          </cell>
          <cell r="I52">
            <v>2063</v>
          </cell>
          <cell r="J52">
            <v>2166</v>
          </cell>
          <cell r="K52">
            <v>103</v>
          </cell>
          <cell r="L52">
            <v>1525.34</v>
          </cell>
          <cell r="M52">
            <v>1525.34</v>
          </cell>
          <cell r="N52">
            <v>-288.29000000000002</v>
          </cell>
          <cell r="O52">
            <v>0</v>
          </cell>
          <cell r="P52">
            <v>0</v>
          </cell>
          <cell r="Q52">
            <v>2762.39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45108</v>
          </cell>
          <cell r="G53" t="str">
            <v>PAV DE MECANICA BL MODULADOS</v>
          </cell>
          <cell r="H53">
            <v>1</v>
          </cell>
          <cell r="I53">
            <v>7137</v>
          </cell>
          <cell r="J53">
            <v>7308</v>
          </cell>
          <cell r="K53">
            <v>171</v>
          </cell>
          <cell r="L53">
            <v>2573.2199999999998</v>
          </cell>
          <cell r="M53">
            <v>2573.2199999999998</v>
          </cell>
          <cell r="N53">
            <v>-486.33</v>
          </cell>
          <cell r="O53">
            <v>0</v>
          </cell>
          <cell r="P53">
            <v>0</v>
          </cell>
          <cell r="Q53">
            <v>4660.1099999999997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45108</v>
          </cell>
          <cell r="G54" t="str">
            <v>REITORIA UFSC</v>
          </cell>
          <cell r="H54">
            <v>2</v>
          </cell>
          <cell r="I54">
            <v>46654</v>
          </cell>
          <cell r="J54">
            <v>46802</v>
          </cell>
          <cell r="K54">
            <v>148</v>
          </cell>
          <cell r="L54">
            <v>2156.9</v>
          </cell>
          <cell r="M54">
            <v>2156.9</v>
          </cell>
          <cell r="N54">
            <v>-407.65</v>
          </cell>
          <cell r="O54">
            <v>0</v>
          </cell>
          <cell r="P54">
            <v>0</v>
          </cell>
          <cell r="Q54">
            <v>3906.15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CONFIRMAÇÃO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45108</v>
          </cell>
          <cell r="G55" t="str">
            <v>CENTRO DE E BASICOS UFSC</v>
          </cell>
          <cell r="H55">
            <v>2</v>
          </cell>
          <cell r="I55">
            <v>15627</v>
          </cell>
          <cell r="J55">
            <v>15629</v>
          </cell>
          <cell r="K55">
            <v>2</v>
          </cell>
          <cell r="L55">
            <v>85.6</v>
          </cell>
          <cell r="M55">
            <v>85.6</v>
          </cell>
          <cell r="N55">
            <v>-16.18</v>
          </cell>
          <cell r="O55">
            <v>0</v>
          </cell>
          <cell r="P55">
            <v>0</v>
          </cell>
          <cell r="Q55">
            <v>155.02000000000001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CONFIRMAÇÃO LEITURA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45108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37.31</v>
          </cell>
          <cell r="M56">
            <v>37.31</v>
          </cell>
          <cell r="N56">
            <v>-27.7</v>
          </cell>
          <cell r="O56">
            <v>0</v>
          </cell>
          <cell r="P56">
            <v>0</v>
          </cell>
          <cell r="Q56">
            <v>46.92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HIDROMETRO PARADO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45108</v>
          </cell>
          <cell r="G57" t="str">
            <v>CASA VEG DPTO MICRO UFSC</v>
          </cell>
          <cell r="H57">
            <v>1</v>
          </cell>
          <cell r="I57">
            <v>48</v>
          </cell>
          <cell r="J57">
            <v>51</v>
          </cell>
          <cell r="K57">
            <v>3</v>
          </cell>
          <cell r="L57">
            <v>53.78</v>
          </cell>
          <cell r="M57">
            <v>53.78</v>
          </cell>
          <cell r="N57">
            <v>-10.17</v>
          </cell>
          <cell r="O57">
            <v>0</v>
          </cell>
          <cell r="P57">
            <v>0</v>
          </cell>
          <cell r="Q57">
            <v>97.39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OK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45108</v>
          </cell>
          <cell r="G58" t="str">
            <v>LAB DE ENSINO E PESQUISA UFSC</v>
          </cell>
          <cell r="H58">
            <v>1</v>
          </cell>
          <cell r="I58">
            <v>188</v>
          </cell>
          <cell r="J58">
            <v>224</v>
          </cell>
          <cell r="K58">
            <v>36</v>
          </cell>
          <cell r="L58">
            <v>492.87</v>
          </cell>
          <cell r="M58">
            <v>492.87</v>
          </cell>
          <cell r="N58">
            <v>-93.16</v>
          </cell>
          <cell r="O58">
            <v>0</v>
          </cell>
          <cell r="P58">
            <v>0</v>
          </cell>
          <cell r="Q58">
            <v>892.58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OK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45108</v>
          </cell>
          <cell r="G59" t="str">
            <v>MUSEU DE ANTROPOLOGIA UFSC</v>
          </cell>
          <cell r="H59">
            <v>1</v>
          </cell>
          <cell r="I59">
            <v>1070</v>
          </cell>
          <cell r="J59">
            <v>1231</v>
          </cell>
          <cell r="K59">
            <v>161</v>
          </cell>
          <cell r="L59">
            <v>2419.12</v>
          </cell>
          <cell r="M59">
            <v>2419.12</v>
          </cell>
          <cell r="N59">
            <v>-457.22</v>
          </cell>
          <cell r="O59">
            <v>0</v>
          </cell>
          <cell r="P59">
            <v>0</v>
          </cell>
          <cell r="Q59">
            <v>4381.0200000000004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CONFIRMAÇÃO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45108</v>
          </cell>
          <cell r="G60" t="str">
            <v>HORTO BOTANICO UFSC</v>
          </cell>
          <cell r="H60">
            <v>1</v>
          </cell>
          <cell r="I60">
            <v>754</v>
          </cell>
          <cell r="J60">
            <v>855</v>
          </cell>
          <cell r="K60">
            <v>101</v>
          </cell>
          <cell r="L60">
            <v>1494.52</v>
          </cell>
          <cell r="M60">
            <v>1494.52</v>
          </cell>
          <cell r="N60">
            <v>-282.45999999999998</v>
          </cell>
          <cell r="O60">
            <v>0</v>
          </cell>
          <cell r="P60">
            <v>0</v>
          </cell>
          <cell r="Q60">
            <v>2706.58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45108</v>
          </cell>
          <cell r="G61" t="str">
            <v>CRECHE UFSC</v>
          </cell>
          <cell r="H61">
            <v>1</v>
          </cell>
          <cell r="I61">
            <v>16012</v>
          </cell>
          <cell r="J61">
            <v>16134</v>
          </cell>
          <cell r="K61">
            <v>122</v>
          </cell>
          <cell r="L61">
            <v>1818.13</v>
          </cell>
          <cell r="M61">
            <v>1818.13</v>
          </cell>
          <cell r="N61">
            <v>-343.63</v>
          </cell>
          <cell r="O61">
            <v>0</v>
          </cell>
          <cell r="P61">
            <v>0</v>
          </cell>
          <cell r="Q61">
            <v>3292.63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45108</v>
          </cell>
          <cell r="G62" t="str">
            <v>CENTRO DE CIENCIAS HUMANAS UFSC</v>
          </cell>
          <cell r="H62">
            <v>1</v>
          </cell>
          <cell r="I62">
            <v>32473</v>
          </cell>
          <cell r="J62">
            <v>32751</v>
          </cell>
          <cell r="K62">
            <v>278</v>
          </cell>
          <cell r="L62">
            <v>4222.09</v>
          </cell>
          <cell r="M62">
            <v>4222.09</v>
          </cell>
          <cell r="N62">
            <v>-797.98</v>
          </cell>
          <cell r="O62">
            <v>0</v>
          </cell>
          <cell r="P62">
            <v>0</v>
          </cell>
          <cell r="Q62">
            <v>7646.2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VIDRO DO HIDROMETRO SUADO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45108</v>
          </cell>
          <cell r="G63" t="str">
            <v>CENTRO DE EDUCACAO UFSC</v>
          </cell>
          <cell r="H63">
            <v>1</v>
          </cell>
          <cell r="I63">
            <v>1750</v>
          </cell>
          <cell r="J63">
            <v>1858</v>
          </cell>
          <cell r="K63">
            <v>108</v>
          </cell>
          <cell r="L63">
            <v>1602.39</v>
          </cell>
          <cell r="M63">
            <v>1602.39</v>
          </cell>
          <cell r="N63">
            <v>-302.85000000000002</v>
          </cell>
          <cell r="O63">
            <v>0</v>
          </cell>
          <cell r="P63">
            <v>0</v>
          </cell>
          <cell r="Q63">
            <v>2901.93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CONFIRMAÇÃO LEITURA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45108</v>
          </cell>
          <cell r="G64" t="str">
            <v>CENTRO DE EDUCACAO UFSC</v>
          </cell>
          <cell r="H64">
            <v>1</v>
          </cell>
          <cell r="I64">
            <v>5666</v>
          </cell>
          <cell r="J64">
            <v>5409</v>
          </cell>
          <cell r="K64">
            <v>0</v>
          </cell>
          <cell r="L64">
            <v>37.31</v>
          </cell>
          <cell r="M64">
            <v>37.31</v>
          </cell>
          <cell r="N64">
            <v>-7.06</v>
          </cell>
          <cell r="O64">
            <v>0</v>
          </cell>
          <cell r="P64">
            <v>0</v>
          </cell>
          <cell r="Q64">
            <v>67.56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CONFIRMAÇÃO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45108</v>
          </cell>
          <cell r="G65" t="str">
            <v>CENTRO DE CONVIVENCIA UFSC</v>
          </cell>
          <cell r="H65">
            <v>5</v>
          </cell>
          <cell r="I65">
            <v>524</v>
          </cell>
          <cell r="J65">
            <v>529</v>
          </cell>
          <cell r="K65">
            <v>5</v>
          </cell>
          <cell r="L65">
            <v>214</v>
          </cell>
          <cell r="M65">
            <v>214</v>
          </cell>
          <cell r="N65">
            <v>-40.44</v>
          </cell>
          <cell r="O65">
            <v>0</v>
          </cell>
          <cell r="P65">
            <v>0</v>
          </cell>
          <cell r="Q65">
            <v>387.56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45108</v>
          </cell>
          <cell r="G66" t="str">
            <v>IMPRENSA UNIVERSITARIA</v>
          </cell>
          <cell r="H66">
            <v>1</v>
          </cell>
          <cell r="I66">
            <v>23782</v>
          </cell>
          <cell r="J66">
            <v>25106</v>
          </cell>
          <cell r="K66">
            <v>1324</v>
          </cell>
          <cell r="L66">
            <v>20340.95</v>
          </cell>
          <cell r="M66">
            <v>20340.95</v>
          </cell>
          <cell r="N66">
            <v>-3844.44</v>
          </cell>
          <cell r="O66">
            <v>0</v>
          </cell>
          <cell r="P66">
            <v>0</v>
          </cell>
          <cell r="Q66">
            <v>36837.46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45108</v>
          </cell>
          <cell r="G67" t="str">
            <v>ESPACO DO DEP DE AQUIT E URBAN UFSC</v>
          </cell>
          <cell r="H67">
            <v>1</v>
          </cell>
          <cell r="I67">
            <v>3214</v>
          </cell>
          <cell r="J67">
            <v>3517</v>
          </cell>
          <cell r="K67">
            <v>303</v>
          </cell>
          <cell r="L67">
            <v>4607.34</v>
          </cell>
          <cell r="M67">
            <v>4607.34</v>
          </cell>
          <cell r="N67">
            <v>-870.79</v>
          </cell>
          <cell r="O67">
            <v>0</v>
          </cell>
          <cell r="P67">
            <v>0</v>
          </cell>
          <cell r="Q67">
            <v>8343.89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ALTO CONSUMO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45108</v>
          </cell>
          <cell r="G68" t="str">
            <v>CENTRO DE ESPORTE</v>
          </cell>
          <cell r="H68">
            <v>2</v>
          </cell>
          <cell r="I68">
            <v>34350</v>
          </cell>
          <cell r="J68">
            <v>35178</v>
          </cell>
          <cell r="K68">
            <v>828</v>
          </cell>
          <cell r="L68">
            <v>14084.42</v>
          </cell>
          <cell r="M68">
            <v>14084.42</v>
          </cell>
          <cell r="N68">
            <v>-2661.96</v>
          </cell>
          <cell r="O68">
            <v>0</v>
          </cell>
          <cell r="P68">
            <v>0</v>
          </cell>
          <cell r="Q68">
            <v>25506.880000000001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OK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45108</v>
          </cell>
          <cell r="G69" t="str">
            <v>RESTAURANTE UNIVERSITARIO</v>
          </cell>
          <cell r="H69">
            <v>2</v>
          </cell>
          <cell r="I69">
            <v>100844</v>
          </cell>
          <cell r="J69">
            <v>102031</v>
          </cell>
          <cell r="K69">
            <v>1187</v>
          </cell>
          <cell r="L69">
            <v>20331.03</v>
          </cell>
          <cell r="M69">
            <v>20331.03</v>
          </cell>
          <cell r="N69">
            <v>-3842.56</v>
          </cell>
          <cell r="O69">
            <v>0</v>
          </cell>
          <cell r="P69">
            <v>0</v>
          </cell>
          <cell r="Q69">
            <v>36819.5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OK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45108</v>
          </cell>
          <cell r="G70" t="str">
            <v>UNIVERSIDADE FEDERAL DE SANTA CATARINA</v>
          </cell>
          <cell r="H70">
            <v>1</v>
          </cell>
          <cell r="I70">
            <v>1552</v>
          </cell>
          <cell r="J70">
            <v>1574</v>
          </cell>
          <cell r="K70">
            <v>22</v>
          </cell>
          <cell r="L70">
            <v>277.13</v>
          </cell>
          <cell r="M70">
            <v>0</v>
          </cell>
          <cell r="N70">
            <v>-26.18</v>
          </cell>
          <cell r="O70">
            <v>0</v>
          </cell>
          <cell r="P70">
            <v>0</v>
          </cell>
          <cell r="Q70">
            <v>250.95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45108</v>
          </cell>
          <cell r="G71" t="str">
            <v>CENTRO CIENCIAS BIOLOGICAS BL B</v>
          </cell>
          <cell r="H71">
            <v>1</v>
          </cell>
          <cell r="I71">
            <v>11296</v>
          </cell>
          <cell r="J71">
            <v>11826</v>
          </cell>
          <cell r="K71">
            <v>530</v>
          </cell>
          <cell r="L71">
            <v>8105.41</v>
          </cell>
          <cell r="M71">
            <v>8105.41</v>
          </cell>
          <cell r="N71">
            <v>-1531.92</v>
          </cell>
          <cell r="O71">
            <v>0</v>
          </cell>
          <cell r="P71">
            <v>0</v>
          </cell>
          <cell r="Q71">
            <v>14678.9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OK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45108</v>
          </cell>
          <cell r="G72" t="str">
            <v>CENTRO TECNOLOGICO</v>
          </cell>
          <cell r="H72">
            <v>1</v>
          </cell>
          <cell r="I72">
            <v>492</v>
          </cell>
          <cell r="J72">
            <v>502</v>
          </cell>
          <cell r="K72">
            <v>10</v>
          </cell>
          <cell r="L72">
            <v>92.21</v>
          </cell>
          <cell r="M72">
            <v>92.21</v>
          </cell>
          <cell r="N72">
            <v>-17.420000000000002</v>
          </cell>
          <cell r="O72">
            <v>0</v>
          </cell>
          <cell r="P72">
            <v>0</v>
          </cell>
          <cell r="Q72">
            <v>167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45108</v>
          </cell>
          <cell r="G73" t="str">
            <v>UNIVERSIDADE FEDERAL DE SANTA CATARINA</v>
          </cell>
          <cell r="H73">
            <v>1</v>
          </cell>
          <cell r="I73">
            <v>1112</v>
          </cell>
          <cell r="J73">
            <v>1236</v>
          </cell>
          <cell r="K73">
            <v>124</v>
          </cell>
          <cell r="L73">
            <v>1848.95</v>
          </cell>
          <cell r="M73">
            <v>1848.95</v>
          </cell>
          <cell r="N73">
            <v>-349.46</v>
          </cell>
          <cell r="O73">
            <v>0</v>
          </cell>
          <cell r="P73">
            <v>0</v>
          </cell>
          <cell r="Q73">
            <v>3348.44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45108</v>
          </cell>
          <cell r="G74" t="str">
            <v>CENTRO ANATOMICO UFSC</v>
          </cell>
          <cell r="H74">
            <v>2</v>
          </cell>
          <cell r="I74">
            <v>0</v>
          </cell>
          <cell r="J74">
            <v>19</v>
          </cell>
          <cell r="K74">
            <v>22</v>
          </cell>
          <cell r="L74">
            <v>215.24</v>
          </cell>
          <cell r="M74">
            <v>215.24</v>
          </cell>
          <cell r="N74">
            <v>-357.8</v>
          </cell>
          <cell r="O74">
            <v>0</v>
          </cell>
          <cell r="P74">
            <v>0</v>
          </cell>
          <cell r="Q74">
            <v>72.680000000000007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OK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45108</v>
          </cell>
          <cell r="G75" t="str">
            <v>CENTRO DE CIENCIAS FISICAS E MATEMATICA</v>
          </cell>
          <cell r="H75">
            <v>1</v>
          </cell>
          <cell r="I75">
            <v>10716</v>
          </cell>
          <cell r="J75">
            <v>11024</v>
          </cell>
          <cell r="K75">
            <v>308</v>
          </cell>
          <cell r="L75">
            <v>4684.3900000000003</v>
          </cell>
          <cell r="M75">
            <v>4684.3900000000003</v>
          </cell>
          <cell r="N75">
            <v>-885.35</v>
          </cell>
          <cell r="O75">
            <v>0</v>
          </cell>
          <cell r="P75">
            <v>0</v>
          </cell>
          <cell r="Q75">
            <v>8483.43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CONFIRMAÇÃO LEITURA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45108</v>
          </cell>
          <cell r="G76" t="str">
            <v>CCB - Blocos E, F e G</v>
          </cell>
          <cell r="H76">
            <v>1</v>
          </cell>
          <cell r="I76">
            <v>19081</v>
          </cell>
          <cell r="J76">
            <v>19646</v>
          </cell>
          <cell r="K76">
            <v>565</v>
          </cell>
          <cell r="L76">
            <v>8644.76</v>
          </cell>
          <cell r="M76">
            <v>0</v>
          </cell>
          <cell r="N76">
            <v>-816.93</v>
          </cell>
          <cell r="O76">
            <v>0</v>
          </cell>
          <cell r="P76">
            <v>0</v>
          </cell>
          <cell r="Q76">
            <v>7827.83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45108</v>
          </cell>
          <cell r="G77" t="str">
            <v>UNIVERSIDADE FEDERAL DE SANTA CATARINA</v>
          </cell>
          <cell r="H77">
            <v>1</v>
          </cell>
          <cell r="I77">
            <v>812</v>
          </cell>
          <cell r="J77">
            <v>1649</v>
          </cell>
          <cell r="K77">
            <v>837</v>
          </cell>
          <cell r="L77">
            <v>12836.28</v>
          </cell>
          <cell r="M77">
            <v>0</v>
          </cell>
          <cell r="N77">
            <v>-1213.03</v>
          </cell>
          <cell r="O77">
            <v>0</v>
          </cell>
          <cell r="P77">
            <v>0</v>
          </cell>
          <cell r="Q77">
            <v>11623.25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45108</v>
          </cell>
          <cell r="G78" t="str">
            <v>UNIVERSIDADE FEDERAL DE SANTA CATARINA</v>
          </cell>
          <cell r="H78">
            <v>1</v>
          </cell>
          <cell r="I78">
            <v>3303</v>
          </cell>
          <cell r="J78">
            <v>3371</v>
          </cell>
          <cell r="K78">
            <v>68</v>
          </cell>
          <cell r="L78">
            <v>985.99</v>
          </cell>
          <cell r="M78">
            <v>0</v>
          </cell>
          <cell r="N78">
            <v>-970.63</v>
          </cell>
          <cell r="O78">
            <v>0</v>
          </cell>
          <cell r="P78">
            <v>0</v>
          </cell>
          <cell r="Q78">
            <v>15.36</v>
          </cell>
          <cell r="R78">
            <v>1.4210854715202004E-14</v>
          </cell>
          <cell r="S78" t="str">
            <v>ok</v>
          </cell>
          <cell r="T78" t="str">
            <v>MÉDIO</v>
          </cell>
          <cell r="U78" t="str">
            <v>ELIMINE A ANORMALIDADE COSNTRUINDO ABRIGO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45108</v>
          </cell>
          <cell r="G79" t="str">
            <v>UNIVERSIDADE FEDERAL DE SANTA CATARINA</v>
          </cell>
          <cell r="H79">
            <v>1</v>
          </cell>
          <cell r="I79">
            <v>1368</v>
          </cell>
          <cell r="J79">
            <v>1960</v>
          </cell>
          <cell r="K79">
            <v>592</v>
          </cell>
          <cell r="L79">
            <v>9060.83</v>
          </cell>
          <cell r="M79">
            <v>0</v>
          </cell>
          <cell r="N79">
            <v>-856.25</v>
          </cell>
          <cell r="O79">
            <v>0</v>
          </cell>
          <cell r="P79">
            <v>0</v>
          </cell>
          <cell r="Q79">
            <v>8204.58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OK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45108</v>
          </cell>
          <cell r="G80" t="str">
            <v>UFSC - UNIVERSIDADE FEDERAL DE SC</v>
          </cell>
          <cell r="H80">
            <v>1</v>
          </cell>
          <cell r="I80">
            <v>947</v>
          </cell>
          <cell r="J80">
            <v>975</v>
          </cell>
          <cell r="K80">
            <v>28</v>
          </cell>
          <cell r="L80">
            <v>369.59</v>
          </cell>
          <cell r="M80">
            <v>0</v>
          </cell>
          <cell r="N80">
            <v>-34.93</v>
          </cell>
          <cell r="O80">
            <v>0</v>
          </cell>
          <cell r="P80">
            <v>0</v>
          </cell>
          <cell r="Q80">
            <v>334.66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ELIMINE A ANORMALIDADE COSNTRUINDO ABRIGO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45108</v>
          </cell>
          <cell r="G81" t="str">
            <v>MINISTERIO DA EDUCACAO</v>
          </cell>
          <cell r="H81">
            <v>1</v>
          </cell>
          <cell r="I81">
            <v>2017</v>
          </cell>
          <cell r="J81">
            <v>2084</v>
          </cell>
          <cell r="K81">
            <v>67</v>
          </cell>
          <cell r="L81">
            <v>970.58</v>
          </cell>
          <cell r="M81">
            <v>970.58</v>
          </cell>
          <cell r="N81">
            <v>-183.44</v>
          </cell>
          <cell r="O81">
            <v>0</v>
          </cell>
          <cell r="P81">
            <v>0</v>
          </cell>
          <cell r="Q81">
            <v>1757.72</v>
          </cell>
          <cell r="R81">
            <v>0</v>
          </cell>
          <cell r="S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45108</v>
          </cell>
          <cell r="G82" t="str">
            <v>UNIVERSIDADE FEDERAL DE SANTA CATARINA</v>
          </cell>
          <cell r="H82">
            <v>1</v>
          </cell>
          <cell r="I82">
            <v>23194</v>
          </cell>
          <cell r="J82">
            <v>23448</v>
          </cell>
          <cell r="K82">
            <v>254</v>
          </cell>
          <cell r="L82">
            <v>3852.25</v>
          </cell>
          <cell r="M82">
            <v>0</v>
          </cell>
          <cell r="N82">
            <v>-364.04</v>
          </cell>
          <cell r="O82">
            <v>0</v>
          </cell>
          <cell r="P82">
            <v>0</v>
          </cell>
          <cell r="Q82">
            <v>3488.21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OK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45108</v>
          </cell>
          <cell r="G83" t="str">
            <v>CASA DA ARTE</v>
          </cell>
          <cell r="H83">
            <v>1</v>
          </cell>
          <cell r="I83">
            <v>429</v>
          </cell>
          <cell r="J83">
            <v>435</v>
          </cell>
          <cell r="K83">
            <v>6</v>
          </cell>
          <cell r="L83">
            <v>70.25</v>
          </cell>
          <cell r="M83">
            <v>70.25</v>
          </cell>
          <cell r="N83">
            <v>-13.28</v>
          </cell>
          <cell r="O83">
            <v>0</v>
          </cell>
          <cell r="P83">
            <v>0</v>
          </cell>
          <cell r="Q83">
            <v>127.22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45108</v>
          </cell>
          <cell r="G84" t="str">
            <v>CENTRO DE PESQUISA UFSC</v>
          </cell>
          <cell r="H84">
            <v>1</v>
          </cell>
          <cell r="I84">
            <v>9667</v>
          </cell>
          <cell r="J84">
            <v>9790</v>
          </cell>
          <cell r="K84">
            <v>123</v>
          </cell>
          <cell r="L84">
            <v>1833.54</v>
          </cell>
          <cell r="M84">
            <v>1833.54</v>
          </cell>
          <cell r="N84">
            <v>-346.54</v>
          </cell>
          <cell r="O84">
            <v>0</v>
          </cell>
          <cell r="P84">
            <v>0</v>
          </cell>
          <cell r="Q84">
            <v>3320.54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CONFIRMAÇÃO LEITURA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45108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1351</v>
          </cell>
          <cell r="K85">
            <v>1</v>
          </cell>
          <cell r="L85">
            <v>42.8</v>
          </cell>
          <cell r="M85">
            <v>0</v>
          </cell>
          <cell r="N85">
            <v>-37.159999999999997</v>
          </cell>
          <cell r="O85">
            <v>0</v>
          </cell>
          <cell r="P85">
            <v>0</v>
          </cell>
          <cell r="Q85">
            <v>5.64</v>
          </cell>
          <cell r="R85">
            <v>0</v>
          </cell>
          <cell r="S85" t="str">
            <v>ok</v>
          </cell>
          <cell r="T85" t="str">
            <v>MÉDIO</v>
          </cell>
          <cell r="U85" t="str">
            <v>ELIMINE A ANORMALIDADE COSNTRUINDO ABRIGO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45108</v>
          </cell>
          <cell r="G86" t="str">
            <v>UNIVERSIDADE FEDERAL DE SANTA CATARINA</v>
          </cell>
          <cell r="H86">
            <v>1</v>
          </cell>
          <cell r="I86">
            <v>508</v>
          </cell>
          <cell r="J86">
            <v>513</v>
          </cell>
          <cell r="K86">
            <v>5</v>
          </cell>
          <cell r="L86">
            <v>64.760000000000005</v>
          </cell>
          <cell r="M86">
            <v>0</v>
          </cell>
          <cell r="N86">
            <v>-64.760000000000005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 t="str">
            <v>ok</v>
          </cell>
          <cell r="T86" t="str">
            <v>MÉDIO</v>
          </cell>
          <cell r="U86" t="str">
            <v>ELIMINE A ANORMALIDADE COSNTRUINDO ABRIGO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45108</v>
          </cell>
          <cell r="G87" t="str">
            <v>UNIVERSIDADE FEDERAL DE SANTA CATARINA</v>
          </cell>
          <cell r="H87">
            <v>1</v>
          </cell>
          <cell r="I87">
            <v>1583</v>
          </cell>
          <cell r="J87">
            <v>1625</v>
          </cell>
          <cell r="K87">
            <v>42</v>
          </cell>
          <cell r="L87">
            <v>585.33000000000004</v>
          </cell>
          <cell r="M87">
            <v>0</v>
          </cell>
          <cell r="N87">
            <v>-55.31</v>
          </cell>
          <cell r="O87">
            <v>0</v>
          </cell>
          <cell r="P87">
            <v>0</v>
          </cell>
          <cell r="Q87">
            <v>530.02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OK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45108</v>
          </cell>
          <cell r="G88" t="str">
            <v>UFSC - UNIVERSIDADE FEDERAL DE SC</v>
          </cell>
          <cell r="H88">
            <v>1</v>
          </cell>
          <cell r="I88">
            <v>142</v>
          </cell>
          <cell r="J88">
            <v>144</v>
          </cell>
          <cell r="K88">
            <v>2</v>
          </cell>
          <cell r="L88">
            <v>48.29</v>
          </cell>
          <cell r="M88">
            <v>48.29</v>
          </cell>
          <cell r="N88">
            <v>-9.14</v>
          </cell>
          <cell r="O88">
            <v>0</v>
          </cell>
          <cell r="P88">
            <v>0</v>
          </cell>
          <cell r="Q88">
            <v>87.44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OK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45108</v>
          </cell>
          <cell r="G89" t="str">
            <v>ESTAÇÃO DE MARICULTURA DA UFSC</v>
          </cell>
          <cell r="H89">
            <v>1</v>
          </cell>
          <cell r="I89">
            <v>6508</v>
          </cell>
          <cell r="J89">
            <v>6642</v>
          </cell>
          <cell r="K89">
            <v>134</v>
          </cell>
          <cell r="L89">
            <v>2003.05</v>
          </cell>
          <cell r="M89">
            <v>2003.05</v>
          </cell>
          <cell r="N89">
            <v>-378.57</v>
          </cell>
          <cell r="O89">
            <v>0</v>
          </cell>
          <cell r="P89">
            <v>0</v>
          </cell>
          <cell r="Q89">
            <v>3627.53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OK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45108</v>
          </cell>
          <cell r="G90" t="str">
            <v>ESTAÇÃO DE MARICULTURA DA UFSC</v>
          </cell>
          <cell r="H90">
            <v>1</v>
          </cell>
          <cell r="I90">
            <v>308</v>
          </cell>
          <cell r="J90">
            <v>315</v>
          </cell>
          <cell r="K90">
            <v>7</v>
          </cell>
          <cell r="L90">
            <v>75.739999999999995</v>
          </cell>
          <cell r="M90">
            <v>75.739999999999995</v>
          </cell>
          <cell r="N90">
            <v>-14.3</v>
          </cell>
          <cell r="O90">
            <v>0</v>
          </cell>
          <cell r="P90">
            <v>0</v>
          </cell>
          <cell r="Q90">
            <v>137.18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OK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45108</v>
          </cell>
          <cell r="G91" t="str">
            <v>UNIVERSIDADE FEDERAL DE SANTA CATARINA</v>
          </cell>
          <cell r="H91">
            <v>1</v>
          </cell>
          <cell r="I91">
            <v>3498</v>
          </cell>
          <cell r="J91">
            <v>3505</v>
          </cell>
          <cell r="K91">
            <v>7</v>
          </cell>
          <cell r="L91">
            <v>75.739999999999995</v>
          </cell>
          <cell r="M91">
            <v>0</v>
          </cell>
          <cell r="N91">
            <v>-7.16</v>
          </cell>
          <cell r="O91">
            <v>0</v>
          </cell>
          <cell r="P91">
            <v>0</v>
          </cell>
          <cell r="Q91">
            <v>68.58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189853.72999999995</v>
          </cell>
          <cell r="M92">
            <v>136891.56</v>
          </cell>
          <cell r="N92">
            <v>-37470.199999999997</v>
          </cell>
          <cell r="O92">
            <v>0</v>
          </cell>
          <cell r="P92">
            <v>0</v>
          </cell>
          <cell r="Q92">
            <v>289275.08999999997</v>
          </cell>
          <cell r="R92">
            <v>0</v>
          </cell>
          <cell r="S92" t="str">
            <v>ok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132388</v>
          </cell>
          <cell r="J95">
            <v>138973</v>
          </cell>
          <cell r="K95">
            <v>6585</v>
          </cell>
          <cell r="L95">
            <v>99775.360000000001</v>
          </cell>
          <cell r="M95">
            <v>99775.360000000001</v>
          </cell>
          <cell r="N95">
            <v>-18857.54</v>
          </cell>
          <cell r="Q95">
            <v>180693.18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1542</v>
          </cell>
          <cell r="J96">
            <v>1612</v>
          </cell>
          <cell r="K96">
            <v>70</v>
          </cell>
          <cell r="L96">
            <v>1016.81</v>
          </cell>
          <cell r="N96">
            <v>-96.09</v>
          </cell>
          <cell r="Q96">
            <v>920.72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OK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3730</v>
          </cell>
          <cell r="J101">
            <v>3769</v>
          </cell>
          <cell r="K101">
            <v>39</v>
          </cell>
          <cell r="L101">
            <v>496.73</v>
          </cell>
          <cell r="Q101">
            <v>496.73</v>
          </cell>
          <cell r="S101" t="str">
            <v>ok</v>
          </cell>
          <cell r="T101" t="str">
            <v>lido</v>
          </cell>
          <cell r="U101" t="str">
            <v>ok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>
            <v>107568</v>
          </cell>
          <cell r="G102" t="str">
            <v>SAMAE Araranguá  R. Pedro M. Pacheco (Medicina)</v>
          </cell>
          <cell r="H102">
            <v>1</v>
          </cell>
          <cell r="I102">
            <v>0</v>
          </cell>
          <cell r="J102">
            <v>0</v>
          </cell>
          <cell r="K102">
            <v>10</v>
          </cell>
          <cell r="L102">
            <v>96.81</v>
          </cell>
          <cell r="M102">
            <v>71.06</v>
          </cell>
          <cell r="N102">
            <v>88.74</v>
          </cell>
          <cell r="Q102">
            <v>256.61</v>
          </cell>
          <cell r="R102">
            <v>0</v>
          </cell>
          <cell r="S102" t="str">
            <v>ok</v>
          </cell>
          <cell r="U102" t="str">
            <v>religação de ligação suprimida</v>
          </cell>
          <cell r="V102">
            <v>107568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2420</v>
          </cell>
          <cell r="J106">
            <v>2519</v>
          </cell>
          <cell r="K106">
            <v>99</v>
          </cell>
          <cell r="L106">
            <v>717.72</v>
          </cell>
          <cell r="M106">
            <v>845.37</v>
          </cell>
          <cell r="N106">
            <v>-79.89</v>
          </cell>
          <cell r="Q106">
            <v>1483.2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NENHUMA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1820</v>
          </cell>
          <cell r="J108">
            <v>1855</v>
          </cell>
          <cell r="K108">
            <v>35</v>
          </cell>
          <cell r="L108">
            <v>230.04</v>
          </cell>
          <cell r="M108">
            <v>270.72000000000003</v>
          </cell>
          <cell r="N108">
            <v>-25.58</v>
          </cell>
          <cell r="Q108">
            <v>475.18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NENHUMA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3471.15</v>
          </cell>
          <cell r="J112">
            <v>3547.54</v>
          </cell>
          <cell r="K112">
            <v>76.39</v>
          </cell>
          <cell r="L112">
            <v>867.03</v>
          </cell>
          <cell r="M112">
            <v>693.62</v>
          </cell>
          <cell r="Q112">
            <v>1560.65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694.84100000000001</v>
          </cell>
          <cell r="J113">
            <v>967.52700000000004</v>
          </cell>
          <cell r="K113">
            <v>272.69600000000003</v>
          </cell>
          <cell r="L113">
            <v>3095.1</v>
          </cell>
          <cell r="M113">
            <v>2476.08</v>
          </cell>
          <cell r="Q113">
            <v>5571.18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4337.96</v>
          </cell>
          <cell r="J114">
            <v>4497.34</v>
          </cell>
          <cell r="K114">
            <v>159.38</v>
          </cell>
          <cell r="L114">
            <v>1808.96</v>
          </cell>
          <cell r="M114">
            <v>1447.17</v>
          </cell>
          <cell r="Q114">
            <v>3256.13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2697.78</v>
          </cell>
          <cell r="J115">
            <v>2944.93</v>
          </cell>
          <cell r="K115">
            <v>247.149</v>
          </cell>
          <cell r="L115">
            <v>2805.1</v>
          </cell>
          <cell r="M115">
            <v>2244.08</v>
          </cell>
          <cell r="Q115">
            <v>5049.18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36.222999999999999</v>
          </cell>
          <cell r="J116">
            <v>397.69200000000001</v>
          </cell>
          <cell r="K116">
            <v>361.46899999999999</v>
          </cell>
          <cell r="L116">
            <v>113.5</v>
          </cell>
          <cell r="M116">
            <v>90.8</v>
          </cell>
          <cell r="Q116">
            <v>204.3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45108</v>
          </cell>
          <cell r="G126" t="str">
            <v>UFSC - UNIVERSIDADE FEDERAL DE SC</v>
          </cell>
          <cell r="H126">
            <v>1</v>
          </cell>
          <cell r="I126">
            <v>142</v>
          </cell>
          <cell r="J126">
            <v>144</v>
          </cell>
          <cell r="K126">
            <v>2</v>
          </cell>
          <cell r="L126">
            <v>48.29</v>
          </cell>
          <cell r="M126">
            <v>48.29</v>
          </cell>
          <cell r="N126">
            <v>-9.14</v>
          </cell>
          <cell r="O126">
            <v>0</v>
          </cell>
          <cell r="P126">
            <v>0</v>
          </cell>
          <cell r="Q126">
            <v>87.44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45108</v>
          </cell>
          <cell r="G127" t="str">
            <v>UNIVERSIDADE FEDERAL DE SANTA CATARINA</v>
          </cell>
          <cell r="H127">
            <v>1</v>
          </cell>
          <cell r="I127">
            <v>2017</v>
          </cell>
          <cell r="J127">
            <v>2084</v>
          </cell>
          <cell r="K127">
            <v>67</v>
          </cell>
          <cell r="L127">
            <v>970.58</v>
          </cell>
          <cell r="M127">
            <v>970.58</v>
          </cell>
          <cell r="N127">
            <v>-183.44</v>
          </cell>
          <cell r="O127">
            <v>0</v>
          </cell>
          <cell r="P127">
            <v>0</v>
          </cell>
          <cell r="Q127">
            <v>1757.72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45108</v>
          </cell>
          <cell r="G128" t="str">
            <v>IMPRENSA UNIVERSITARIA</v>
          </cell>
          <cell r="H128">
            <v>1</v>
          </cell>
          <cell r="I128">
            <v>23782</v>
          </cell>
          <cell r="J128">
            <v>25106</v>
          </cell>
          <cell r="K128">
            <v>1324</v>
          </cell>
          <cell r="L128">
            <v>20340.95</v>
          </cell>
          <cell r="M128">
            <v>20340.95</v>
          </cell>
          <cell r="N128">
            <v>-3844.44</v>
          </cell>
          <cell r="O128">
            <v>0</v>
          </cell>
          <cell r="P128">
            <v>0</v>
          </cell>
          <cell r="Q128">
            <v>36837.46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45108</v>
          </cell>
          <cell r="G129" t="str">
            <v>UNIV FED DO ESTADO DE STA CAT</v>
          </cell>
          <cell r="H129">
            <v>30</v>
          </cell>
          <cell r="I129">
            <v>9388</v>
          </cell>
          <cell r="J129">
            <v>530</v>
          </cell>
          <cell r="K129">
            <v>1142</v>
          </cell>
          <cell r="L129">
            <v>13092.52</v>
          </cell>
          <cell r="M129">
            <v>13092.52</v>
          </cell>
          <cell r="N129">
            <v>-2474.48</v>
          </cell>
          <cell r="O129">
            <v>0</v>
          </cell>
          <cell r="P129">
            <v>0</v>
          </cell>
          <cell r="Q129">
            <v>23710.560000000001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45108</v>
          </cell>
          <cell r="G130" t="str">
            <v>BIBLIOTECA CENTRAL</v>
          </cell>
          <cell r="H130">
            <v>1</v>
          </cell>
          <cell r="I130">
            <v>31818</v>
          </cell>
          <cell r="J130">
            <v>32135</v>
          </cell>
          <cell r="K130">
            <v>317</v>
          </cell>
          <cell r="L130">
            <v>4823.08</v>
          </cell>
          <cell r="M130">
            <v>4823.08</v>
          </cell>
          <cell r="N130">
            <v>-911.56</v>
          </cell>
          <cell r="O130">
            <v>0</v>
          </cell>
          <cell r="P130">
            <v>0</v>
          </cell>
          <cell r="Q130">
            <v>8734.6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45108</v>
          </cell>
          <cell r="G131" t="str">
            <v>IGREJA UFSC</v>
          </cell>
          <cell r="H131">
            <v>2</v>
          </cell>
          <cell r="I131">
            <v>6561</v>
          </cell>
          <cell r="J131">
            <v>6619</v>
          </cell>
          <cell r="K131">
            <v>58</v>
          </cell>
          <cell r="L131">
            <v>770</v>
          </cell>
          <cell r="M131">
            <v>770</v>
          </cell>
          <cell r="N131">
            <v>-145.53</v>
          </cell>
          <cell r="O131">
            <v>0</v>
          </cell>
          <cell r="P131">
            <v>0</v>
          </cell>
          <cell r="Q131">
            <v>1394.47</v>
          </cell>
          <cell r="R131" t="str">
            <v>Pendente</v>
          </cell>
        </row>
        <row r="132">
          <cell r="D132" t="str">
            <v>H040</v>
          </cell>
          <cell r="E132">
            <v>2296691</v>
          </cell>
          <cell r="F132">
            <v>45108</v>
          </cell>
          <cell r="G132" t="str">
            <v>REITORIA UFSC</v>
          </cell>
          <cell r="H132">
            <v>2</v>
          </cell>
          <cell r="I132">
            <v>46654</v>
          </cell>
          <cell r="J132">
            <v>46802</v>
          </cell>
          <cell r="K132">
            <v>148</v>
          </cell>
          <cell r="L132">
            <v>2156.9</v>
          </cell>
          <cell r="M132">
            <v>2156.9</v>
          </cell>
          <cell r="N132">
            <v>-407.65</v>
          </cell>
          <cell r="O132">
            <v>0</v>
          </cell>
          <cell r="P132">
            <v>0</v>
          </cell>
          <cell r="Q132">
            <v>3906.15</v>
          </cell>
          <cell r="R132" t="str">
            <v>Pendente</v>
          </cell>
        </row>
        <row r="133">
          <cell r="D133" t="str">
            <v>H018</v>
          </cell>
          <cell r="E133">
            <v>2296640</v>
          </cell>
          <cell r="F133">
            <v>45108</v>
          </cell>
          <cell r="G133" t="str">
            <v>D A E</v>
          </cell>
          <cell r="H133">
            <v>1</v>
          </cell>
          <cell r="I133">
            <v>4719</v>
          </cell>
          <cell r="J133">
            <v>4735</v>
          </cell>
          <cell r="K133">
            <v>16</v>
          </cell>
          <cell r="L133">
            <v>184.67</v>
          </cell>
          <cell r="M133">
            <v>184.67</v>
          </cell>
          <cell r="N133">
            <v>-34.9</v>
          </cell>
          <cell r="O133">
            <v>0</v>
          </cell>
          <cell r="P133">
            <v>0</v>
          </cell>
          <cell r="Q133">
            <v>334.44</v>
          </cell>
          <cell r="R133" t="str">
            <v>Pendente</v>
          </cell>
        </row>
        <row r="134">
          <cell r="D134" t="str">
            <v>H033</v>
          </cell>
          <cell r="E134">
            <v>2296667</v>
          </cell>
          <cell r="F134">
            <v>45108</v>
          </cell>
          <cell r="G134" t="str">
            <v>CENTRO TECNOLOGICO-UFSC</v>
          </cell>
          <cell r="H134">
            <v>2</v>
          </cell>
          <cell r="I134">
            <v>2566</v>
          </cell>
          <cell r="J134">
            <v>2711</v>
          </cell>
          <cell r="K134">
            <v>145</v>
          </cell>
          <cell r="L134">
            <v>2200.23</v>
          </cell>
          <cell r="M134">
            <v>2200.23</v>
          </cell>
          <cell r="N134">
            <v>-4400.46</v>
          </cell>
          <cell r="O134">
            <v>0</v>
          </cell>
          <cell r="P134">
            <v>0</v>
          </cell>
          <cell r="Q134">
            <v>0</v>
          </cell>
          <cell r="R134" t="str">
            <v>Quitada</v>
          </cell>
        </row>
        <row r="135">
          <cell r="D135" t="str">
            <v>H059</v>
          </cell>
          <cell r="E135">
            <v>2296675</v>
          </cell>
          <cell r="F135">
            <v>45108</v>
          </cell>
          <cell r="G135" t="str">
            <v>CENTRO TECNOLOGICO</v>
          </cell>
          <cell r="H135">
            <v>1</v>
          </cell>
          <cell r="I135">
            <v>492</v>
          </cell>
          <cell r="J135">
            <v>502</v>
          </cell>
          <cell r="K135">
            <v>10</v>
          </cell>
          <cell r="L135">
            <v>92.21</v>
          </cell>
          <cell r="M135">
            <v>92.21</v>
          </cell>
          <cell r="N135">
            <v>-17.420000000000002</v>
          </cell>
          <cell r="O135">
            <v>0</v>
          </cell>
          <cell r="P135">
            <v>0</v>
          </cell>
          <cell r="Q135">
            <v>167</v>
          </cell>
          <cell r="R135" t="str">
            <v>Pendente</v>
          </cell>
        </row>
        <row r="136">
          <cell r="D136" t="str">
            <v>H038</v>
          </cell>
          <cell r="E136">
            <v>2296683</v>
          </cell>
          <cell r="F136">
            <v>45108</v>
          </cell>
          <cell r="G136" t="str">
            <v>PAV DE MECANICA BL MODULADOS</v>
          </cell>
          <cell r="H136">
            <v>1</v>
          </cell>
          <cell r="I136">
            <v>7137</v>
          </cell>
          <cell r="J136">
            <v>7308</v>
          </cell>
          <cell r="K136">
            <v>171</v>
          </cell>
          <cell r="L136">
            <v>2573.2199999999998</v>
          </cell>
          <cell r="M136">
            <v>2573.2199999999998</v>
          </cell>
          <cell r="N136">
            <v>-486.33</v>
          </cell>
          <cell r="O136">
            <v>0</v>
          </cell>
          <cell r="P136">
            <v>0</v>
          </cell>
          <cell r="Q136">
            <v>4660.1099999999997</v>
          </cell>
          <cell r="R136" t="str">
            <v>Pendente</v>
          </cell>
        </row>
        <row r="137">
          <cell r="D137" t="str">
            <v>H055</v>
          </cell>
          <cell r="E137">
            <v>2296705</v>
          </cell>
          <cell r="F137">
            <v>45108</v>
          </cell>
          <cell r="G137" t="str">
            <v>CENTRO DE ESPORTE</v>
          </cell>
          <cell r="H137">
            <v>2</v>
          </cell>
          <cell r="I137">
            <v>34350</v>
          </cell>
          <cell r="J137">
            <v>35178</v>
          </cell>
          <cell r="K137">
            <v>828</v>
          </cell>
          <cell r="L137">
            <v>14084.42</v>
          </cell>
          <cell r="M137">
            <v>14084.42</v>
          </cell>
          <cell r="N137">
            <v>-2661.96</v>
          </cell>
          <cell r="O137">
            <v>0</v>
          </cell>
          <cell r="P137">
            <v>0</v>
          </cell>
          <cell r="Q137">
            <v>25506.880000000001</v>
          </cell>
          <cell r="R137" t="str">
            <v>Pendente</v>
          </cell>
        </row>
        <row r="138">
          <cell r="D138" t="str">
            <v>H056</v>
          </cell>
          <cell r="E138">
            <v>2296721</v>
          </cell>
          <cell r="F138">
            <v>45108</v>
          </cell>
          <cell r="G138" t="str">
            <v>RESTAURANTE UNIVERSITARIO</v>
          </cell>
          <cell r="H138">
            <v>2</v>
          </cell>
          <cell r="I138">
            <v>100844</v>
          </cell>
          <cell r="J138">
            <v>102031</v>
          </cell>
          <cell r="K138">
            <v>1187</v>
          </cell>
          <cell r="L138">
            <v>20331.03</v>
          </cell>
          <cell r="M138">
            <v>20331.03</v>
          </cell>
          <cell r="N138">
            <v>-3842.56</v>
          </cell>
          <cell r="O138">
            <v>0</v>
          </cell>
          <cell r="P138">
            <v>0</v>
          </cell>
          <cell r="Q138">
            <v>36819.5</v>
          </cell>
          <cell r="R138" t="str">
            <v>Pendente</v>
          </cell>
        </row>
        <row r="139">
          <cell r="D139" t="str">
            <v>H050</v>
          </cell>
          <cell r="E139">
            <v>2296748</v>
          </cell>
          <cell r="F139">
            <v>45108</v>
          </cell>
          <cell r="G139" t="str">
            <v>CENTRO DE EDUCACAO UFSC</v>
          </cell>
          <cell r="H139">
            <v>1</v>
          </cell>
          <cell r="I139">
            <v>5666</v>
          </cell>
          <cell r="J139">
            <v>5409</v>
          </cell>
          <cell r="K139">
            <v>0</v>
          </cell>
          <cell r="L139">
            <v>37.31</v>
          </cell>
          <cell r="M139">
            <v>37.31</v>
          </cell>
          <cell r="N139">
            <v>-7.06</v>
          </cell>
          <cell r="O139">
            <v>0</v>
          </cell>
          <cell r="P139">
            <v>0</v>
          </cell>
          <cell r="Q139">
            <v>67.56</v>
          </cell>
          <cell r="R139" t="str">
            <v>Pendente</v>
          </cell>
        </row>
        <row r="140">
          <cell r="D140" t="str">
            <v>H051</v>
          </cell>
          <cell r="E140">
            <v>2296756</v>
          </cell>
          <cell r="F140">
            <v>45108</v>
          </cell>
          <cell r="G140" t="str">
            <v>CENTRO DE CONVIVENCIA UFSC</v>
          </cell>
          <cell r="H140">
            <v>5</v>
          </cell>
          <cell r="I140">
            <v>524</v>
          </cell>
          <cell r="J140">
            <v>529</v>
          </cell>
          <cell r="K140">
            <v>5</v>
          </cell>
          <cell r="L140">
            <v>214</v>
          </cell>
          <cell r="M140">
            <v>214</v>
          </cell>
          <cell r="N140">
            <v>-40.44</v>
          </cell>
          <cell r="O140">
            <v>0</v>
          </cell>
          <cell r="P140">
            <v>0</v>
          </cell>
          <cell r="Q140">
            <v>387.56</v>
          </cell>
          <cell r="R140" t="str">
            <v>Pendente</v>
          </cell>
        </row>
        <row r="141">
          <cell r="D141" t="str">
            <v>H048</v>
          </cell>
          <cell r="E141">
            <v>2296764</v>
          </cell>
          <cell r="F141">
            <v>45108</v>
          </cell>
          <cell r="G141" t="str">
            <v>CENTRO DE CIENCIAS HUMANAS UFSC</v>
          </cell>
          <cell r="H141">
            <v>1</v>
          </cell>
          <cell r="I141">
            <v>32473</v>
          </cell>
          <cell r="J141">
            <v>32751</v>
          </cell>
          <cell r="K141">
            <v>278</v>
          </cell>
          <cell r="L141">
            <v>4222.09</v>
          </cell>
          <cell r="M141">
            <v>4222.09</v>
          </cell>
          <cell r="N141">
            <v>-797.98</v>
          </cell>
          <cell r="O141">
            <v>0</v>
          </cell>
          <cell r="P141">
            <v>0</v>
          </cell>
          <cell r="Q141">
            <v>7646.2</v>
          </cell>
          <cell r="R141" t="str">
            <v>Pendente</v>
          </cell>
        </row>
        <row r="142">
          <cell r="D142" t="str">
            <v>H041</v>
          </cell>
          <cell r="E142">
            <v>2296810</v>
          </cell>
          <cell r="F142">
            <v>45108</v>
          </cell>
          <cell r="G142" t="str">
            <v>CENTRO DE E BASICOS UFSC</v>
          </cell>
          <cell r="H142">
            <v>2</v>
          </cell>
          <cell r="I142">
            <v>15627</v>
          </cell>
          <cell r="J142">
            <v>15629</v>
          </cell>
          <cell r="K142">
            <v>2</v>
          </cell>
          <cell r="L142">
            <v>85.6</v>
          </cell>
          <cell r="M142">
            <v>85.6</v>
          </cell>
          <cell r="N142">
            <v>-16.18</v>
          </cell>
          <cell r="O142">
            <v>0</v>
          </cell>
          <cell r="P142">
            <v>0</v>
          </cell>
          <cell r="Q142">
            <v>155.02000000000001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45108</v>
          </cell>
          <cell r="G143" t="str">
            <v>MUSEU DE ANTROPOLOGIA UFSC</v>
          </cell>
          <cell r="H143">
            <v>1</v>
          </cell>
          <cell r="I143">
            <v>1070</v>
          </cell>
          <cell r="J143">
            <v>1231</v>
          </cell>
          <cell r="K143">
            <v>161</v>
          </cell>
          <cell r="L143">
            <v>2419.12</v>
          </cell>
          <cell r="M143">
            <v>2419.12</v>
          </cell>
          <cell r="N143">
            <v>-457.22</v>
          </cell>
          <cell r="O143">
            <v>0</v>
          </cell>
          <cell r="P143">
            <v>0</v>
          </cell>
          <cell r="Q143">
            <v>4381.0200000000004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45108</v>
          </cell>
          <cell r="G144" t="str">
            <v>HORTO BOTANICO UFSC</v>
          </cell>
          <cell r="H144">
            <v>1</v>
          </cell>
          <cell r="I144">
            <v>754</v>
          </cell>
          <cell r="J144">
            <v>855</v>
          </cell>
          <cell r="K144">
            <v>101</v>
          </cell>
          <cell r="L144">
            <v>1494.52</v>
          </cell>
          <cell r="M144">
            <v>1494.52</v>
          </cell>
          <cell r="N144">
            <v>-282.45999999999998</v>
          </cell>
          <cell r="O144">
            <v>0</v>
          </cell>
          <cell r="P144">
            <v>0</v>
          </cell>
          <cell r="Q144">
            <v>2706.58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45108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37.31</v>
          </cell>
          <cell r="M145">
            <v>37.31</v>
          </cell>
          <cell r="N145">
            <v>-27.7</v>
          </cell>
          <cell r="O145">
            <v>0</v>
          </cell>
          <cell r="P145">
            <v>0</v>
          </cell>
          <cell r="Q145">
            <v>46.92</v>
          </cell>
          <cell r="R145" t="str">
            <v>Pendente</v>
          </cell>
        </row>
        <row r="146">
          <cell r="D146" t="str">
            <v>H020</v>
          </cell>
          <cell r="E146">
            <v>2296829</v>
          </cell>
          <cell r="F146">
            <v>45108</v>
          </cell>
          <cell r="G146" t="str">
            <v>CENTRO SOCIO ECONOMICO-UFSC</v>
          </cell>
          <cell r="H146">
            <v>1</v>
          </cell>
          <cell r="I146">
            <v>1400</v>
          </cell>
          <cell r="J146">
            <v>1505</v>
          </cell>
          <cell r="K146">
            <v>105</v>
          </cell>
          <cell r="L146">
            <v>1556.16</v>
          </cell>
          <cell r="M146">
            <v>1556.16</v>
          </cell>
          <cell r="N146">
            <v>-294.11</v>
          </cell>
          <cell r="O146">
            <v>0</v>
          </cell>
          <cell r="P146">
            <v>0</v>
          </cell>
          <cell r="Q146">
            <v>2818.21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45108</v>
          </cell>
          <cell r="G147" t="str">
            <v>CRECHE UFSC</v>
          </cell>
          <cell r="H147">
            <v>1</v>
          </cell>
          <cell r="I147">
            <v>16012</v>
          </cell>
          <cell r="J147">
            <v>16134</v>
          </cell>
          <cell r="K147">
            <v>122</v>
          </cell>
          <cell r="L147">
            <v>1818.13</v>
          </cell>
          <cell r="M147">
            <v>1818.13</v>
          </cell>
          <cell r="N147">
            <v>-343.63</v>
          </cell>
          <cell r="O147">
            <v>0</v>
          </cell>
          <cell r="P147">
            <v>0</v>
          </cell>
          <cell r="Q147">
            <v>3292.63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45108</v>
          </cell>
          <cell r="G148" t="str">
            <v>UNIV FEDERAL DO ESTADO DE SC</v>
          </cell>
          <cell r="H148">
            <v>1</v>
          </cell>
          <cell r="I148">
            <v>210</v>
          </cell>
          <cell r="J148">
            <v>210</v>
          </cell>
          <cell r="K148">
            <v>0</v>
          </cell>
          <cell r="L148">
            <v>37.31</v>
          </cell>
          <cell r="M148">
            <v>37.31</v>
          </cell>
          <cell r="N148">
            <v>-74.62</v>
          </cell>
          <cell r="O148">
            <v>0</v>
          </cell>
          <cell r="P148">
            <v>0</v>
          </cell>
          <cell r="Q148">
            <v>0</v>
          </cell>
          <cell r="R148" t="str">
            <v>Quitada</v>
          </cell>
        </row>
        <row r="149">
          <cell r="D149" t="str">
            <v>H023</v>
          </cell>
          <cell r="E149">
            <v>2296934</v>
          </cell>
          <cell r="F149">
            <v>45108</v>
          </cell>
          <cell r="G149" t="str">
            <v>UNIVERSIDADE FEDERAL DE SANTA CATARINA</v>
          </cell>
          <cell r="H149">
            <v>2</v>
          </cell>
          <cell r="I149">
            <v>15665</v>
          </cell>
          <cell r="J149">
            <v>15701</v>
          </cell>
          <cell r="K149">
            <v>36</v>
          </cell>
          <cell r="L149">
            <v>430.98</v>
          </cell>
          <cell r="M149">
            <v>430.98</v>
          </cell>
          <cell r="N149">
            <v>-81.45</v>
          </cell>
          <cell r="O149">
            <v>0</v>
          </cell>
          <cell r="P149">
            <v>0</v>
          </cell>
          <cell r="Q149">
            <v>780.51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45108</v>
          </cell>
          <cell r="G150" t="str">
            <v>UNIVERSIDADE FEDERAL DE SANTA CATARINA</v>
          </cell>
          <cell r="H150">
            <v>2</v>
          </cell>
          <cell r="I150">
            <v>1833</v>
          </cell>
          <cell r="J150">
            <v>2203</v>
          </cell>
          <cell r="K150">
            <v>370</v>
          </cell>
          <cell r="L150">
            <v>6115.22</v>
          </cell>
          <cell r="M150">
            <v>6115.22</v>
          </cell>
          <cell r="N150">
            <v>-1155.77</v>
          </cell>
          <cell r="O150">
            <v>0</v>
          </cell>
          <cell r="P150">
            <v>0</v>
          </cell>
          <cell r="Q150">
            <v>11074.67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45108</v>
          </cell>
          <cell r="G151" t="str">
            <v>UNIVERSIDADE FEDERAL DE SANTA CATARINA</v>
          </cell>
          <cell r="H151">
            <v>1</v>
          </cell>
          <cell r="I151">
            <v>923</v>
          </cell>
          <cell r="J151">
            <v>965</v>
          </cell>
          <cell r="K151">
            <v>42</v>
          </cell>
          <cell r="L151">
            <v>585.33000000000004</v>
          </cell>
          <cell r="M151">
            <v>0</v>
          </cell>
          <cell r="N151">
            <v>-55.31</v>
          </cell>
          <cell r="O151">
            <v>0</v>
          </cell>
          <cell r="P151">
            <v>0</v>
          </cell>
          <cell r="Q151">
            <v>530.02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45108</v>
          </cell>
          <cell r="G152" t="str">
            <v>UNIVERSIDADE FEDERAL DE SANTA CATARINA</v>
          </cell>
          <cell r="H152">
            <v>2</v>
          </cell>
          <cell r="I152">
            <v>2372</v>
          </cell>
          <cell r="J152">
            <v>2398</v>
          </cell>
          <cell r="K152">
            <v>26</v>
          </cell>
          <cell r="L152">
            <v>276.88</v>
          </cell>
          <cell r="M152">
            <v>0</v>
          </cell>
          <cell r="N152">
            <v>-26.17</v>
          </cell>
          <cell r="O152">
            <v>0</v>
          </cell>
          <cell r="P152">
            <v>0</v>
          </cell>
          <cell r="Q152">
            <v>250.71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45108</v>
          </cell>
          <cell r="G153" t="str">
            <v>UNIVERSIDADE FEDERAL DE SANTA CATARINA</v>
          </cell>
          <cell r="H153">
            <v>1</v>
          </cell>
          <cell r="I153">
            <v>812</v>
          </cell>
          <cell r="J153">
            <v>1649</v>
          </cell>
          <cell r="K153">
            <v>837</v>
          </cell>
          <cell r="L153">
            <v>12836.28</v>
          </cell>
          <cell r="M153">
            <v>0</v>
          </cell>
          <cell r="N153">
            <v>-1213.03</v>
          </cell>
          <cell r="O153">
            <v>0</v>
          </cell>
          <cell r="P153">
            <v>0</v>
          </cell>
          <cell r="Q153">
            <v>11623.25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45108</v>
          </cell>
          <cell r="G154" t="str">
            <v>UNIVERSIDADE FEDERAL DE SANTA CATARINA</v>
          </cell>
          <cell r="H154">
            <v>1</v>
          </cell>
          <cell r="I154">
            <v>3303</v>
          </cell>
          <cell r="J154">
            <v>3371</v>
          </cell>
          <cell r="K154">
            <v>68</v>
          </cell>
          <cell r="L154">
            <v>985.99</v>
          </cell>
          <cell r="M154">
            <v>0</v>
          </cell>
          <cell r="N154">
            <v>-970.63</v>
          </cell>
          <cell r="O154">
            <v>0</v>
          </cell>
          <cell r="P154">
            <v>0</v>
          </cell>
          <cell r="Q154">
            <v>15.36</v>
          </cell>
          <cell r="R154" t="str">
            <v>Pendente</v>
          </cell>
        </row>
        <row r="155">
          <cell r="D155" t="str">
            <v>H076</v>
          </cell>
          <cell r="E155">
            <v>2297361</v>
          </cell>
          <cell r="F155">
            <v>45108</v>
          </cell>
          <cell r="G155" t="str">
            <v>UFSC - UNIVERSIDADE FEDERAL DE SC</v>
          </cell>
          <cell r="H155">
            <v>1</v>
          </cell>
          <cell r="I155">
            <v>947</v>
          </cell>
          <cell r="J155">
            <v>975</v>
          </cell>
          <cell r="K155">
            <v>28</v>
          </cell>
          <cell r="L155">
            <v>369.59</v>
          </cell>
          <cell r="M155">
            <v>0</v>
          </cell>
          <cell r="N155">
            <v>-34.93</v>
          </cell>
          <cell r="O155">
            <v>0</v>
          </cell>
          <cell r="P155">
            <v>0</v>
          </cell>
          <cell r="Q155">
            <v>334.66</v>
          </cell>
          <cell r="R155" t="str">
            <v>Pendente</v>
          </cell>
        </row>
        <row r="156">
          <cell r="D156" t="str">
            <v>H028</v>
          </cell>
          <cell r="E156">
            <v>6205615</v>
          </cell>
          <cell r="F156">
            <v>45108</v>
          </cell>
          <cell r="G156" t="str">
            <v>NATIVAS DO HORTO BOTANICO UFSC</v>
          </cell>
          <cell r="H156">
            <v>1</v>
          </cell>
          <cell r="I156">
            <v>1539</v>
          </cell>
          <cell r="J156">
            <v>1585</v>
          </cell>
          <cell r="K156">
            <v>46</v>
          </cell>
          <cell r="L156">
            <v>646.97</v>
          </cell>
          <cell r="M156">
            <v>646.97</v>
          </cell>
          <cell r="N156">
            <v>-1293.94</v>
          </cell>
          <cell r="O156">
            <v>0</v>
          </cell>
          <cell r="P156">
            <v>0</v>
          </cell>
          <cell r="Q156">
            <v>0</v>
          </cell>
          <cell r="R156" t="str">
            <v>Quitada</v>
          </cell>
        </row>
        <row r="157">
          <cell r="D157" t="str">
            <v>H043</v>
          </cell>
          <cell r="E157">
            <v>6816860</v>
          </cell>
          <cell r="F157">
            <v>45108</v>
          </cell>
          <cell r="G157" t="str">
            <v>CASA VEG DPTO MICRO UFSC</v>
          </cell>
          <cell r="H157">
            <v>1</v>
          </cell>
          <cell r="I157">
            <v>48</v>
          </cell>
          <cell r="J157">
            <v>51</v>
          </cell>
          <cell r="K157">
            <v>3</v>
          </cell>
          <cell r="L157">
            <v>53.78</v>
          </cell>
          <cell r="M157">
            <v>53.78</v>
          </cell>
          <cell r="N157">
            <v>-10.17</v>
          </cell>
          <cell r="O157">
            <v>0</v>
          </cell>
          <cell r="P157">
            <v>0</v>
          </cell>
          <cell r="Q157">
            <v>97.39</v>
          </cell>
          <cell r="R157" t="str">
            <v>Pendente</v>
          </cell>
        </row>
        <row r="158">
          <cell r="D158" t="str">
            <v>H054</v>
          </cell>
          <cell r="E158">
            <v>6923020</v>
          </cell>
          <cell r="F158">
            <v>45108</v>
          </cell>
          <cell r="G158" t="str">
            <v>ESPACO DO DEP DE AQUIT E URBAN UFSC</v>
          </cell>
          <cell r="H158">
            <v>1</v>
          </cell>
          <cell r="I158">
            <v>3214</v>
          </cell>
          <cell r="J158">
            <v>3517</v>
          </cell>
          <cell r="K158">
            <v>303</v>
          </cell>
          <cell r="L158">
            <v>4607.34</v>
          </cell>
          <cell r="M158">
            <v>4607.34</v>
          </cell>
          <cell r="N158">
            <v>-870.79</v>
          </cell>
          <cell r="O158">
            <v>0</v>
          </cell>
          <cell r="P158">
            <v>0</v>
          </cell>
          <cell r="Q158">
            <v>8343.89</v>
          </cell>
          <cell r="R158" t="str">
            <v>Pendente</v>
          </cell>
        </row>
        <row r="159">
          <cell r="D159" t="str">
            <v>H007</v>
          </cell>
          <cell r="E159">
            <v>9185550</v>
          </cell>
          <cell r="F159">
            <v>45108</v>
          </cell>
          <cell r="G159" t="str">
            <v>ENGENHARIA CIVIL BL V</v>
          </cell>
          <cell r="H159">
            <v>1</v>
          </cell>
          <cell r="I159">
            <v>5610</v>
          </cell>
          <cell r="J159">
            <v>5692</v>
          </cell>
          <cell r="K159">
            <v>82</v>
          </cell>
          <cell r="L159">
            <v>1201.73</v>
          </cell>
          <cell r="M159">
            <v>0</v>
          </cell>
          <cell r="N159">
            <v>-113.56</v>
          </cell>
          <cell r="O159">
            <v>0</v>
          </cell>
          <cell r="P159">
            <v>0</v>
          </cell>
          <cell r="Q159">
            <v>1088.17</v>
          </cell>
          <cell r="R159" t="str">
            <v>Pendente</v>
          </cell>
        </row>
        <row r="160">
          <cell r="D160" t="str">
            <v>H035</v>
          </cell>
          <cell r="E160">
            <v>2296845</v>
          </cell>
          <cell r="F160">
            <v>45108</v>
          </cell>
          <cell r="G160" t="str">
            <v>CENTRO TECNOLOGICO UFSC</v>
          </cell>
          <cell r="H160">
            <v>1</v>
          </cell>
          <cell r="I160">
            <v>303</v>
          </cell>
          <cell r="J160">
            <v>313</v>
          </cell>
          <cell r="K160">
            <v>10</v>
          </cell>
          <cell r="L160">
            <v>92.21</v>
          </cell>
          <cell r="M160">
            <v>92.21</v>
          </cell>
          <cell r="N160">
            <v>-17.420000000000002</v>
          </cell>
          <cell r="O160">
            <v>0</v>
          </cell>
          <cell r="P160">
            <v>0</v>
          </cell>
          <cell r="Q160">
            <v>167</v>
          </cell>
          <cell r="R160" t="str">
            <v>Pendente</v>
          </cell>
        </row>
        <row r="161">
          <cell r="D161" t="str">
            <v>H061</v>
          </cell>
          <cell r="E161">
            <v>2296870</v>
          </cell>
          <cell r="F161">
            <v>45108</v>
          </cell>
          <cell r="G161" t="str">
            <v>CENTRO ANATOMICO UFSC</v>
          </cell>
          <cell r="H161">
            <v>2</v>
          </cell>
          <cell r="I161">
            <v>0</v>
          </cell>
          <cell r="J161">
            <v>19</v>
          </cell>
          <cell r="K161">
            <v>22</v>
          </cell>
          <cell r="L161">
            <v>215.24</v>
          </cell>
          <cell r="M161">
            <v>215.24</v>
          </cell>
          <cell r="N161">
            <v>-357.8</v>
          </cell>
          <cell r="O161">
            <v>0</v>
          </cell>
          <cell r="P161">
            <v>0</v>
          </cell>
          <cell r="Q161">
            <v>72.680000000000007</v>
          </cell>
          <cell r="R161" t="str">
            <v>Pendente</v>
          </cell>
        </row>
        <row r="162">
          <cell r="D162" t="str">
            <v>H025</v>
          </cell>
          <cell r="E162">
            <v>2296900</v>
          </cell>
          <cell r="F162">
            <v>45108</v>
          </cell>
          <cell r="G162" t="str">
            <v>CENTRO DE C FISICAS E MAT BL A UFSC</v>
          </cell>
          <cell r="H162">
            <v>1</v>
          </cell>
          <cell r="I162">
            <v>19044</v>
          </cell>
          <cell r="J162">
            <v>19310</v>
          </cell>
          <cell r="K162">
            <v>266</v>
          </cell>
          <cell r="L162">
            <v>4037.17</v>
          </cell>
          <cell r="M162">
            <v>4037.17</v>
          </cell>
          <cell r="N162">
            <v>-763.02</v>
          </cell>
          <cell r="O162">
            <v>0</v>
          </cell>
          <cell r="P162">
            <v>0</v>
          </cell>
          <cell r="Q162">
            <v>7311.32</v>
          </cell>
          <cell r="R162" t="str">
            <v>Pendente</v>
          </cell>
        </row>
        <row r="163">
          <cell r="D163" t="str">
            <v>H024</v>
          </cell>
          <cell r="E163">
            <v>2296926</v>
          </cell>
          <cell r="F163">
            <v>45108</v>
          </cell>
          <cell r="G163" t="str">
            <v>UNIVERSIDADE FEDERAL DE SANTA CATARINA</v>
          </cell>
          <cell r="H163">
            <v>3</v>
          </cell>
          <cell r="I163">
            <v>24</v>
          </cell>
          <cell r="J163">
            <v>24</v>
          </cell>
          <cell r="K163">
            <v>0</v>
          </cell>
          <cell r="L163">
            <v>111.93</v>
          </cell>
          <cell r="M163">
            <v>111.93</v>
          </cell>
          <cell r="N163">
            <v>-21.17</v>
          </cell>
          <cell r="O163">
            <v>0</v>
          </cell>
          <cell r="P163">
            <v>0</v>
          </cell>
          <cell r="Q163">
            <v>202.69</v>
          </cell>
          <cell r="R163" t="str">
            <v>Pendente</v>
          </cell>
        </row>
        <row r="164">
          <cell r="D164" t="str">
            <v>H060</v>
          </cell>
          <cell r="E164">
            <v>5329663</v>
          </cell>
          <cell r="F164">
            <v>45108</v>
          </cell>
          <cell r="G164" t="str">
            <v>UNIVERSIDADE FEDERAL DE SANTA CATARINA</v>
          </cell>
          <cell r="H164">
            <v>1</v>
          </cell>
          <cell r="I164">
            <v>1112</v>
          </cell>
          <cell r="J164">
            <v>1236</v>
          </cell>
          <cell r="K164">
            <v>124</v>
          </cell>
          <cell r="L164">
            <v>1848.95</v>
          </cell>
          <cell r="M164">
            <v>1848.95</v>
          </cell>
          <cell r="N164">
            <v>-349.46</v>
          </cell>
          <cell r="O164">
            <v>0</v>
          </cell>
          <cell r="P164">
            <v>0</v>
          </cell>
          <cell r="Q164">
            <v>3348.44</v>
          </cell>
          <cell r="R164" t="str">
            <v>Pendente</v>
          </cell>
        </row>
        <row r="165">
          <cell r="D165" t="str">
            <v>H037</v>
          </cell>
          <cell r="E165">
            <v>6435548</v>
          </cell>
          <cell r="F165">
            <v>45108</v>
          </cell>
          <cell r="G165" t="str">
            <v>CENTRO TECNOLOGICO (BL-A) UFSC</v>
          </cell>
          <cell r="H165">
            <v>1</v>
          </cell>
          <cell r="I165">
            <v>2063</v>
          </cell>
          <cell r="J165">
            <v>2166</v>
          </cell>
          <cell r="K165">
            <v>103</v>
          </cell>
          <cell r="L165">
            <v>1525.34</v>
          </cell>
          <cell r="M165">
            <v>1525.34</v>
          </cell>
          <cell r="N165">
            <v>-288.29000000000002</v>
          </cell>
          <cell r="O165">
            <v>0</v>
          </cell>
          <cell r="P165">
            <v>0</v>
          </cell>
          <cell r="Q165">
            <v>2762.39</v>
          </cell>
          <cell r="R165" t="str">
            <v>Pendente</v>
          </cell>
        </row>
        <row r="166">
          <cell r="D166" t="str">
            <v>H034</v>
          </cell>
          <cell r="E166">
            <v>8416621</v>
          </cell>
          <cell r="F166">
            <v>45108</v>
          </cell>
          <cell r="G166" t="str">
            <v>CENTRO TECNOLOGICO BLOCO L UFSC</v>
          </cell>
          <cell r="H166">
            <v>1</v>
          </cell>
          <cell r="I166">
            <v>3596</v>
          </cell>
          <cell r="J166">
            <v>3749</v>
          </cell>
          <cell r="K166">
            <v>153</v>
          </cell>
          <cell r="L166">
            <v>2295.84</v>
          </cell>
          <cell r="M166">
            <v>2295.84</v>
          </cell>
          <cell r="N166">
            <v>-433.92</v>
          </cell>
          <cell r="O166">
            <v>0</v>
          </cell>
          <cell r="P166">
            <v>0</v>
          </cell>
          <cell r="Q166">
            <v>4157.76</v>
          </cell>
          <cell r="R166" t="str">
            <v>Pendente</v>
          </cell>
        </row>
        <row r="167">
          <cell r="D167" t="str">
            <v>H019</v>
          </cell>
          <cell r="E167">
            <v>9097821</v>
          </cell>
          <cell r="F167">
            <v>45108</v>
          </cell>
          <cell r="G167" t="str">
            <v>CENTRO ACAD SOCIO ECONOMICO UFSC</v>
          </cell>
          <cell r="H167">
            <v>3</v>
          </cell>
          <cell r="I167">
            <v>11011</v>
          </cell>
          <cell r="J167">
            <v>11145</v>
          </cell>
          <cell r="K167">
            <v>134</v>
          </cell>
          <cell r="L167">
            <v>1879.26</v>
          </cell>
          <cell r="M167">
            <v>1879.26</v>
          </cell>
          <cell r="N167">
            <v>-355.19</v>
          </cell>
          <cell r="O167">
            <v>0</v>
          </cell>
          <cell r="P167">
            <v>0</v>
          </cell>
          <cell r="Q167">
            <v>3403.33</v>
          </cell>
          <cell r="R167" t="str">
            <v>Pendente</v>
          </cell>
        </row>
        <row r="168">
          <cell r="D168" t="str">
            <v>H005</v>
          </cell>
          <cell r="E168">
            <v>2297078</v>
          </cell>
          <cell r="F168">
            <v>45108</v>
          </cell>
          <cell r="G168" t="str">
            <v>CENTRO DE CIENCIAS FISICAS E MATEMATICA</v>
          </cell>
          <cell r="H168">
            <v>1</v>
          </cell>
          <cell r="I168">
            <v>4103</v>
          </cell>
          <cell r="J168">
            <v>4208</v>
          </cell>
          <cell r="K168">
            <v>105</v>
          </cell>
          <cell r="L168">
            <v>1556.16</v>
          </cell>
          <cell r="M168">
            <v>0</v>
          </cell>
          <cell r="N168">
            <v>-147.06</v>
          </cell>
          <cell r="O168">
            <v>0</v>
          </cell>
          <cell r="P168">
            <v>0</v>
          </cell>
          <cell r="Q168">
            <v>1409.1</v>
          </cell>
          <cell r="R168" t="str">
            <v>Pendente</v>
          </cell>
        </row>
        <row r="169">
          <cell r="D169" t="str">
            <v>H004</v>
          </cell>
          <cell r="E169">
            <v>2297086</v>
          </cell>
          <cell r="F169">
            <v>45108</v>
          </cell>
          <cell r="G169" t="str">
            <v>CENTRO DE CIENCIAS FISICAS E MATEMATICA</v>
          </cell>
          <cell r="H169">
            <v>1</v>
          </cell>
          <cell r="I169">
            <v>755</v>
          </cell>
          <cell r="J169">
            <v>822</v>
          </cell>
          <cell r="K169">
            <v>67</v>
          </cell>
          <cell r="L169">
            <v>970.58</v>
          </cell>
          <cell r="M169">
            <v>0</v>
          </cell>
          <cell r="N169">
            <v>-91.73</v>
          </cell>
          <cell r="O169">
            <v>0</v>
          </cell>
          <cell r="P169">
            <v>0</v>
          </cell>
          <cell r="Q169">
            <v>878.85</v>
          </cell>
          <cell r="R169" t="str">
            <v>Pendente</v>
          </cell>
        </row>
        <row r="170">
          <cell r="D170" t="str">
            <v>H009</v>
          </cell>
          <cell r="E170">
            <v>2297140</v>
          </cell>
          <cell r="F170">
            <v>45108</v>
          </cell>
          <cell r="G170" t="str">
            <v>UNIVERSIDADE FEDERAL DE SANTA CATARINA</v>
          </cell>
          <cell r="H170">
            <v>1</v>
          </cell>
          <cell r="I170">
            <v>20</v>
          </cell>
          <cell r="J170">
            <v>22</v>
          </cell>
          <cell r="K170">
            <v>2</v>
          </cell>
          <cell r="L170">
            <v>48.29</v>
          </cell>
          <cell r="M170">
            <v>0</v>
          </cell>
          <cell r="N170">
            <v>-4.5599999999999996</v>
          </cell>
          <cell r="O170">
            <v>0</v>
          </cell>
          <cell r="P170">
            <v>0</v>
          </cell>
          <cell r="Q170">
            <v>43.73</v>
          </cell>
          <cell r="R170" t="str">
            <v>Pendente</v>
          </cell>
        </row>
        <row r="171">
          <cell r="D171" t="str">
            <v>H008</v>
          </cell>
          <cell r="E171">
            <v>2297159</v>
          </cell>
          <cell r="F171">
            <v>45108</v>
          </cell>
          <cell r="G171" t="str">
            <v>UNIVERSIDADE FEDERAL DE SANTA CATARINA</v>
          </cell>
          <cell r="H171">
            <v>1</v>
          </cell>
          <cell r="I171">
            <v>51713</v>
          </cell>
          <cell r="J171">
            <v>51876</v>
          </cell>
          <cell r="K171">
            <v>163</v>
          </cell>
          <cell r="L171">
            <v>2449.94</v>
          </cell>
          <cell r="M171">
            <v>0</v>
          </cell>
          <cell r="N171">
            <v>-231.52</v>
          </cell>
          <cell r="O171">
            <v>0</v>
          </cell>
          <cell r="P171">
            <v>0</v>
          </cell>
          <cell r="Q171">
            <v>2218.42</v>
          </cell>
          <cell r="R171" t="str">
            <v>Pendente</v>
          </cell>
        </row>
        <row r="172">
          <cell r="D172" t="str">
            <v>H029</v>
          </cell>
          <cell r="E172">
            <v>7297220</v>
          </cell>
          <cell r="F172">
            <v>45108</v>
          </cell>
          <cell r="G172" t="str">
            <v>MORADIA ESTUDANTIL UFSC</v>
          </cell>
          <cell r="H172">
            <v>1</v>
          </cell>
          <cell r="I172">
            <v>242</v>
          </cell>
          <cell r="J172">
            <v>246</v>
          </cell>
          <cell r="K172">
            <v>4</v>
          </cell>
          <cell r="L172">
            <v>59.27</v>
          </cell>
          <cell r="M172">
            <v>59.27</v>
          </cell>
          <cell r="N172">
            <v>-73.13</v>
          </cell>
          <cell r="O172">
            <v>0</v>
          </cell>
          <cell r="P172">
            <v>0</v>
          </cell>
          <cell r="Q172">
            <v>45.41</v>
          </cell>
          <cell r="R172" t="str">
            <v>Pendente</v>
          </cell>
        </row>
        <row r="173">
          <cell r="D173" t="str">
            <v>H011</v>
          </cell>
          <cell r="E173">
            <v>8149615</v>
          </cell>
          <cell r="F173">
            <v>45108</v>
          </cell>
          <cell r="G173" t="str">
            <v>DEPTO MICROBIOLOGIA UFSC</v>
          </cell>
          <cell r="H173">
            <v>1</v>
          </cell>
          <cell r="I173">
            <v>41163</v>
          </cell>
          <cell r="J173">
            <v>41439</v>
          </cell>
          <cell r="K173">
            <v>276</v>
          </cell>
          <cell r="L173">
            <v>4191.2700000000004</v>
          </cell>
          <cell r="M173">
            <v>0</v>
          </cell>
          <cell r="N173">
            <v>-396.07</v>
          </cell>
          <cell r="O173">
            <v>0</v>
          </cell>
          <cell r="P173">
            <v>0</v>
          </cell>
          <cell r="Q173">
            <v>3795.2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45108</v>
          </cell>
          <cell r="G174" t="str">
            <v>UNIVERSIDADE FEDERAL DE SANTA CATARINA</v>
          </cell>
          <cell r="H174">
            <v>1</v>
          </cell>
          <cell r="I174">
            <v>1552</v>
          </cell>
          <cell r="J174">
            <v>1574</v>
          </cell>
          <cell r="K174">
            <v>22</v>
          </cell>
          <cell r="L174">
            <v>277.13</v>
          </cell>
          <cell r="M174">
            <v>0</v>
          </cell>
          <cell r="N174">
            <v>-26.18</v>
          </cell>
          <cell r="O174">
            <v>0</v>
          </cell>
          <cell r="P174">
            <v>0</v>
          </cell>
          <cell r="Q174">
            <v>250.95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45108</v>
          </cell>
          <cell r="G175" t="str">
            <v>BIOTERIO CENTRAL ALMOXARIFADO</v>
          </cell>
          <cell r="H175">
            <v>1</v>
          </cell>
          <cell r="I175">
            <v>4424</v>
          </cell>
          <cell r="J175">
            <v>4700</v>
          </cell>
          <cell r="K175">
            <v>276</v>
          </cell>
          <cell r="L175">
            <v>4191.2700000000004</v>
          </cell>
          <cell r="M175">
            <v>0</v>
          </cell>
          <cell r="N175">
            <v>-396.07</v>
          </cell>
          <cell r="O175">
            <v>0</v>
          </cell>
          <cell r="P175">
            <v>0</v>
          </cell>
          <cell r="Q175">
            <v>3795.2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45108</v>
          </cell>
          <cell r="G176" t="str">
            <v>NUCLEO DE INSTRUÇÃO MODELO</v>
          </cell>
          <cell r="H176">
            <v>1</v>
          </cell>
          <cell r="I176">
            <v>2338</v>
          </cell>
          <cell r="J176">
            <v>2384</v>
          </cell>
          <cell r="K176">
            <v>46</v>
          </cell>
          <cell r="L176">
            <v>646.97</v>
          </cell>
          <cell r="M176">
            <v>0</v>
          </cell>
          <cell r="N176">
            <v>-61.14</v>
          </cell>
          <cell r="O176">
            <v>0</v>
          </cell>
          <cell r="P176">
            <v>0</v>
          </cell>
          <cell r="Q176">
            <v>585.83000000000004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45108</v>
          </cell>
          <cell r="G177" t="str">
            <v>UNIVERSIDADE FEDERAL DE SANTA CATARINA</v>
          </cell>
          <cell r="H177">
            <v>1</v>
          </cell>
          <cell r="I177">
            <v>1368</v>
          </cell>
          <cell r="J177">
            <v>1960</v>
          </cell>
          <cell r="K177">
            <v>592</v>
          </cell>
          <cell r="L177">
            <v>9060.83</v>
          </cell>
          <cell r="M177">
            <v>0</v>
          </cell>
          <cell r="N177">
            <v>-856.25</v>
          </cell>
          <cell r="O177">
            <v>0</v>
          </cell>
          <cell r="P177">
            <v>0</v>
          </cell>
          <cell r="Q177">
            <v>8204.58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45108</v>
          </cell>
          <cell r="G178" t="str">
            <v>CASA DA ARTE</v>
          </cell>
          <cell r="H178">
            <v>1</v>
          </cell>
          <cell r="I178">
            <v>429</v>
          </cell>
          <cell r="J178">
            <v>435</v>
          </cell>
          <cell r="K178">
            <v>6</v>
          </cell>
          <cell r="L178">
            <v>70.25</v>
          </cell>
          <cell r="M178">
            <v>70.25</v>
          </cell>
          <cell r="N178">
            <v>-13.28</v>
          </cell>
          <cell r="O178">
            <v>0</v>
          </cell>
          <cell r="P178">
            <v>0</v>
          </cell>
          <cell r="Q178">
            <v>127.22</v>
          </cell>
          <cell r="R178" t="str">
            <v>Pendente</v>
          </cell>
        </row>
        <row r="179">
          <cell r="D179" t="str">
            <v>H006</v>
          </cell>
          <cell r="E179">
            <v>9185569</v>
          </cell>
          <cell r="F179">
            <v>45108</v>
          </cell>
          <cell r="G179" t="str">
            <v>ENGENHARIA CIVIL BL T</v>
          </cell>
          <cell r="H179">
            <v>1</v>
          </cell>
          <cell r="I179">
            <v>161</v>
          </cell>
          <cell r="J179">
            <v>163</v>
          </cell>
          <cell r="K179">
            <v>2</v>
          </cell>
          <cell r="L179">
            <v>48.29</v>
          </cell>
          <cell r="M179">
            <v>0</v>
          </cell>
          <cell r="N179">
            <v>-4.5599999999999996</v>
          </cell>
          <cell r="O179">
            <v>0</v>
          </cell>
          <cell r="P179">
            <v>0</v>
          </cell>
          <cell r="Q179">
            <v>43.73</v>
          </cell>
          <cell r="R179" t="str">
            <v>Pendente</v>
          </cell>
        </row>
        <row r="180">
          <cell r="D180" t="str">
            <v>H049</v>
          </cell>
          <cell r="E180">
            <v>9197478</v>
          </cell>
          <cell r="F180">
            <v>45108</v>
          </cell>
          <cell r="G180" t="str">
            <v>CENTRO DE EDUCACAO UFSC</v>
          </cell>
          <cell r="H180">
            <v>1</v>
          </cell>
          <cell r="I180">
            <v>1750</v>
          </cell>
          <cell r="J180">
            <v>1858</v>
          </cell>
          <cell r="K180">
            <v>108</v>
          </cell>
          <cell r="L180">
            <v>1602.39</v>
          </cell>
          <cell r="M180">
            <v>1602.39</v>
          </cell>
          <cell r="N180">
            <v>-302.85000000000002</v>
          </cell>
          <cell r="O180">
            <v>0</v>
          </cell>
          <cell r="P180">
            <v>0</v>
          </cell>
          <cell r="Q180">
            <v>2901.93</v>
          </cell>
          <cell r="R180" t="str">
            <v>Pendente</v>
          </cell>
        </row>
        <row r="181">
          <cell r="D181" t="str">
            <v>H106</v>
          </cell>
          <cell r="E181">
            <v>14948508</v>
          </cell>
          <cell r="F181">
            <v>45108</v>
          </cell>
          <cell r="G181" t="str">
            <v>UNIVERSIDADE FEDERAL DE SANTA CATARINA</v>
          </cell>
          <cell r="H181">
            <v>1</v>
          </cell>
          <cell r="I181">
            <v>3498</v>
          </cell>
          <cell r="J181">
            <v>3505</v>
          </cell>
          <cell r="K181">
            <v>7</v>
          </cell>
          <cell r="L181">
            <v>75.739999999999995</v>
          </cell>
          <cell r="M181">
            <v>0</v>
          </cell>
          <cell r="N181">
            <v>-7.16</v>
          </cell>
          <cell r="O181">
            <v>0</v>
          </cell>
          <cell r="P181">
            <v>0</v>
          </cell>
          <cell r="Q181">
            <v>68.58</v>
          </cell>
          <cell r="R181" t="str">
            <v>Pendente</v>
          </cell>
        </row>
        <row r="182">
          <cell r="D182" t="str">
            <v>H062</v>
          </cell>
          <cell r="E182">
            <v>15023672</v>
          </cell>
          <cell r="F182">
            <v>45108</v>
          </cell>
          <cell r="G182" t="str">
            <v>CENTRO DE CIENCIAS FISICAS E MATEMATICA</v>
          </cell>
          <cell r="H182">
            <v>1</v>
          </cell>
          <cell r="I182">
            <v>10716</v>
          </cell>
          <cell r="J182">
            <v>11024</v>
          </cell>
          <cell r="K182">
            <v>308</v>
          </cell>
          <cell r="L182">
            <v>4684.3900000000003</v>
          </cell>
          <cell r="M182">
            <v>4684.3900000000003</v>
          </cell>
          <cell r="N182">
            <v>-885.35</v>
          </cell>
          <cell r="O182">
            <v>0</v>
          </cell>
          <cell r="P182">
            <v>0</v>
          </cell>
          <cell r="Q182">
            <v>8483.43</v>
          </cell>
          <cell r="R182" t="str">
            <v>Pendente</v>
          </cell>
        </row>
        <row r="183">
          <cell r="D183" t="str">
            <v>H066</v>
          </cell>
          <cell r="E183">
            <v>17091764</v>
          </cell>
          <cell r="F183">
            <v>45108</v>
          </cell>
          <cell r="G183" t="str">
            <v>UNIV FED DO ESTADO DE STA CAT</v>
          </cell>
          <cell r="H183">
            <v>1</v>
          </cell>
          <cell r="I183">
            <v>19081</v>
          </cell>
          <cell r="J183">
            <v>19646</v>
          </cell>
          <cell r="K183">
            <v>565</v>
          </cell>
          <cell r="L183">
            <v>8644.76</v>
          </cell>
          <cell r="M183">
            <v>0</v>
          </cell>
          <cell r="N183">
            <v>-816.93</v>
          </cell>
          <cell r="O183">
            <v>0</v>
          </cell>
          <cell r="P183">
            <v>0</v>
          </cell>
          <cell r="Q183">
            <v>7827.83</v>
          </cell>
          <cell r="R183" t="str">
            <v>Pendente</v>
          </cell>
        </row>
        <row r="184">
          <cell r="D184" t="str">
            <v>H044</v>
          </cell>
          <cell r="E184">
            <v>2296896</v>
          </cell>
          <cell r="F184">
            <v>45108</v>
          </cell>
          <cell r="G184" t="str">
            <v>LAB DE ENSINO E PESQUISA UFSC</v>
          </cell>
          <cell r="H184">
            <v>1</v>
          </cell>
          <cell r="I184">
            <v>188</v>
          </cell>
          <cell r="J184">
            <v>224</v>
          </cell>
          <cell r="K184">
            <v>36</v>
          </cell>
          <cell r="L184">
            <v>492.87</v>
          </cell>
          <cell r="M184">
            <v>492.87</v>
          </cell>
          <cell r="N184">
            <v>-93.16</v>
          </cell>
          <cell r="O184">
            <v>0</v>
          </cell>
          <cell r="P184">
            <v>0</v>
          </cell>
          <cell r="Q184">
            <v>892.58</v>
          </cell>
          <cell r="R184" t="str">
            <v>Pendente</v>
          </cell>
        </row>
        <row r="185">
          <cell r="D185" t="str">
            <v>H089</v>
          </cell>
          <cell r="E185">
            <v>2347660</v>
          </cell>
          <cell r="F185">
            <v>45108</v>
          </cell>
          <cell r="G185" t="str">
            <v>ESTAÇÃO DE MARICULTURA DA UFSC</v>
          </cell>
          <cell r="H185">
            <v>1</v>
          </cell>
          <cell r="I185">
            <v>6508</v>
          </cell>
          <cell r="J185">
            <v>6642</v>
          </cell>
          <cell r="K185">
            <v>134</v>
          </cell>
          <cell r="L185">
            <v>2003.05</v>
          </cell>
          <cell r="M185">
            <v>2003.05</v>
          </cell>
          <cell r="N185">
            <v>-378.57</v>
          </cell>
          <cell r="O185">
            <v>0</v>
          </cell>
          <cell r="P185">
            <v>0</v>
          </cell>
          <cell r="Q185">
            <v>3627.53</v>
          </cell>
          <cell r="R185" t="str">
            <v>Pendente</v>
          </cell>
        </row>
        <row r="186">
          <cell r="D186" t="str">
            <v>H090</v>
          </cell>
          <cell r="E186">
            <v>2347679</v>
          </cell>
          <cell r="F186">
            <v>45108</v>
          </cell>
          <cell r="G186" t="str">
            <v>ESTAÇÃO DE MARICULTURA DA UFSC</v>
          </cell>
          <cell r="H186">
            <v>1</v>
          </cell>
          <cell r="I186">
            <v>308</v>
          </cell>
          <cell r="J186">
            <v>315</v>
          </cell>
          <cell r="K186">
            <v>7</v>
          </cell>
          <cell r="L186">
            <v>75.739999999999995</v>
          </cell>
          <cell r="M186">
            <v>75.739999999999995</v>
          </cell>
          <cell r="N186">
            <v>-14.3</v>
          </cell>
          <cell r="O186">
            <v>0</v>
          </cell>
          <cell r="P186">
            <v>0</v>
          </cell>
          <cell r="Q186">
            <v>137.18</v>
          </cell>
          <cell r="R186" t="str">
            <v>Pendente</v>
          </cell>
        </row>
        <row r="187">
          <cell r="D187" t="str">
            <v>H084</v>
          </cell>
          <cell r="E187">
            <v>9197419</v>
          </cell>
          <cell r="F187">
            <v>45108</v>
          </cell>
          <cell r="G187" t="str">
            <v>CENTRO DE PESQUISA UFSC</v>
          </cell>
          <cell r="H187">
            <v>1</v>
          </cell>
          <cell r="I187">
            <v>9667</v>
          </cell>
          <cell r="J187">
            <v>9790</v>
          </cell>
          <cell r="K187">
            <v>123</v>
          </cell>
          <cell r="L187">
            <v>1833.54</v>
          </cell>
          <cell r="M187">
            <v>1833.54</v>
          </cell>
          <cell r="N187">
            <v>-346.54</v>
          </cell>
          <cell r="O187">
            <v>0</v>
          </cell>
          <cell r="P187">
            <v>0</v>
          </cell>
          <cell r="Q187">
            <v>3320.54</v>
          </cell>
          <cell r="R187" t="str">
            <v>Pendente</v>
          </cell>
        </row>
        <row r="188">
          <cell r="D188" t="str">
            <v>H082</v>
          </cell>
          <cell r="E188">
            <v>5716594</v>
          </cell>
          <cell r="F188">
            <v>45108</v>
          </cell>
          <cell r="G188" t="str">
            <v>UNIVERSIDADE FEDERAL DE SANTA CATARINA</v>
          </cell>
          <cell r="H188">
            <v>1</v>
          </cell>
          <cell r="I188">
            <v>23194</v>
          </cell>
          <cell r="J188">
            <v>23448</v>
          </cell>
          <cell r="K188">
            <v>254</v>
          </cell>
          <cell r="L188">
            <v>3852.25</v>
          </cell>
          <cell r="M188">
            <v>0</v>
          </cell>
          <cell r="N188">
            <v>-364.04</v>
          </cell>
          <cell r="O188">
            <v>0</v>
          </cell>
          <cell r="P188">
            <v>0</v>
          </cell>
          <cell r="Q188">
            <v>3488.21</v>
          </cell>
          <cell r="R188" t="str">
            <v>Pendente</v>
          </cell>
        </row>
        <row r="189">
          <cell r="D189" t="str">
            <v>H058</v>
          </cell>
          <cell r="E189">
            <v>9611070</v>
          </cell>
          <cell r="F189">
            <v>45108</v>
          </cell>
          <cell r="G189" t="str">
            <v>CENTRO CIENCIAS BIOLOGICAS BL B</v>
          </cell>
          <cell r="H189">
            <v>1</v>
          </cell>
          <cell r="I189">
            <v>11296</v>
          </cell>
          <cell r="J189">
            <v>11826</v>
          </cell>
          <cell r="K189">
            <v>530</v>
          </cell>
          <cell r="L189">
            <v>8105.41</v>
          </cell>
          <cell r="M189">
            <v>8105.41</v>
          </cell>
          <cell r="N189">
            <v>-1531.92</v>
          </cell>
          <cell r="O189">
            <v>0</v>
          </cell>
          <cell r="P189">
            <v>0</v>
          </cell>
          <cell r="Q189">
            <v>14678.9</v>
          </cell>
          <cell r="R189" t="str">
            <v>Pendente</v>
          </cell>
        </row>
        <row r="190">
          <cell r="D190" t="str">
            <v>H087</v>
          </cell>
          <cell r="E190">
            <v>13018540</v>
          </cell>
          <cell r="F190">
            <v>45108</v>
          </cell>
          <cell r="G190" t="str">
            <v>UNIVERSIDADE FEDERAL DE SANTA CATARINA</v>
          </cell>
          <cell r="H190">
            <v>1</v>
          </cell>
          <cell r="I190">
            <v>1583</v>
          </cell>
          <cell r="J190">
            <v>1625</v>
          </cell>
          <cell r="K190">
            <v>42</v>
          </cell>
          <cell r="L190">
            <v>585.33000000000004</v>
          </cell>
          <cell r="M190">
            <v>0</v>
          </cell>
          <cell r="N190">
            <v>-55.31</v>
          </cell>
          <cell r="O190">
            <v>0</v>
          </cell>
          <cell r="P190">
            <v>0</v>
          </cell>
          <cell r="Q190">
            <v>530.02</v>
          </cell>
          <cell r="R190" t="str">
            <v>Pendente</v>
          </cell>
        </row>
        <row r="191">
          <cell r="D191" t="str">
            <v>H027</v>
          </cell>
          <cell r="E191">
            <v>16701186</v>
          </cell>
          <cell r="F191">
            <v>45108</v>
          </cell>
          <cell r="G191" t="str">
            <v>UFSC COLÉGIO DE APLICAÇÃO</v>
          </cell>
          <cell r="H191">
            <v>1</v>
          </cell>
          <cell r="I191">
            <v>63277</v>
          </cell>
          <cell r="J191">
            <v>63169</v>
          </cell>
          <cell r="K191">
            <v>0</v>
          </cell>
          <cell r="L191">
            <v>37.31</v>
          </cell>
          <cell r="M191">
            <v>37.31</v>
          </cell>
          <cell r="N191">
            <v>-7.06</v>
          </cell>
          <cell r="O191">
            <v>0</v>
          </cell>
          <cell r="P191">
            <v>0</v>
          </cell>
          <cell r="Q191">
            <v>67.56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45108</v>
          </cell>
          <cell r="G192" t="str">
            <v>CTRO DE CIENCIA FIS E MAT BL B UFSC</v>
          </cell>
          <cell r="H192">
            <v>1</v>
          </cell>
          <cell r="I192">
            <v>2716</v>
          </cell>
          <cell r="J192">
            <v>2751</v>
          </cell>
          <cell r="K192">
            <v>35</v>
          </cell>
          <cell r="L192">
            <v>477.46</v>
          </cell>
          <cell r="M192">
            <v>477.46</v>
          </cell>
          <cell r="N192">
            <v>-90.25</v>
          </cell>
          <cell r="O192">
            <v>0</v>
          </cell>
          <cell r="P192">
            <v>0</v>
          </cell>
          <cell r="Q192">
            <v>864.67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45108</v>
          </cell>
          <cell r="G193" t="str">
            <v>UNIVERSIDADE FEDERAL DE SANTA CATARINA</v>
          </cell>
          <cell r="H193">
            <v>1</v>
          </cell>
          <cell r="I193">
            <v>1350</v>
          </cell>
          <cell r="J193">
            <v>1351</v>
          </cell>
          <cell r="K193">
            <v>1</v>
          </cell>
          <cell r="L193">
            <v>42.8</v>
          </cell>
          <cell r="M193">
            <v>0</v>
          </cell>
          <cell r="N193">
            <v>-37.159999999999997</v>
          </cell>
          <cell r="O193">
            <v>0</v>
          </cell>
          <cell r="P193">
            <v>0</v>
          </cell>
          <cell r="Q193">
            <v>5.64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45108</v>
          </cell>
          <cell r="G194" t="str">
            <v>UNIVERSIDADE FEDERAL DE SANTA CATARINA</v>
          </cell>
          <cell r="H194">
            <v>1</v>
          </cell>
          <cell r="I194">
            <v>508</v>
          </cell>
          <cell r="J194">
            <v>513</v>
          </cell>
          <cell r="K194">
            <v>5</v>
          </cell>
          <cell r="L194">
            <v>64.760000000000005</v>
          </cell>
          <cell r="M194">
            <v>0</v>
          </cell>
          <cell r="N194">
            <v>-64.760000000000005</v>
          </cell>
          <cell r="O194">
            <v>0</v>
          </cell>
          <cell r="P194">
            <v>0</v>
          </cell>
          <cell r="Q194">
            <v>0</v>
          </cell>
          <cell r="R194" t="str">
            <v>Quitada</v>
          </cell>
        </row>
        <row r="196">
          <cell r="H196">
            <v>1</v>
          </cell>
          <cell r="I196">
            <v>142</v>
          </cell>
          <cell r="J196">
            <v>144</v>
          </cell>
        </row>
        <row r="197">
          <cell r="H197">
            <v>2</v>
          </cell>
          <cell r="I197">
            <v>2017</v>
          </cell>
          <cell r="J197">
            <v>2084</v>
          </cell>
        </row>
        <row r="198">
          <cell r="H198">
            <v>3</v>
          </cell>
          <cell r="I198">
            <v>23782</v>
          </cell>
          <cell r="J198">
            <v>25106</v>
          </cell>
        </row>
        <row r="199">
          <cell r="H199">
            <v>4</v>
          </cell>
          <cell r="I199">
            <v>9388</v>
          </cell>
          <cell r="J199">
            <v>530</v>
          </cell>
        </row>
        <row r="200">
          <cell r="H200">
            <v>5</v>
          </cell>
          <cell r="I200">
            <v>31818</v>
          </cell>
          <cell r="J200">
            <v>32135</v>
          </cell>
        </row>
        <row r="201">
          <cell r="H201">
            <v>6</v>
          </cell>
          <cell r="I201">
            <v>6561</v>
          </cell>
          <cell r="J201">
            <v>6619</v>
          </cell>
        </row>
        <row r="202">
          <cell r="H202">
            <v>7</v>
          </cell>
          <cell r="I202">
            <v>46654</v>
          </cell>
          <cell r="J202">
            <v>46802</v>
          </cell>
        </row>
        <row r="203">
          <cell r="H203">
            <v>8</v>
          </cell>
          <cell r="I203">
            <v>4719</v>
          </cell>
          <cell r="J203">
            <v>4735</v>
          </cell>
        </row>
        <row r="204">
          <cell r="H204">
            <v>9</v>
          </cell>
          <cell r="I204">
            <v>2566</v>
          </cell>
          <cell r="J204">
            <v>2711</v>
          </cell>
        </row>
        <row r="205">
          <cell r="H205">
            <v>10</v>
          </cell>
          <cell r="I205">
            <v>492</v>
          </cell>
          <cell r="J205">
            <v>502</v>
          </cell>
        </row>
        <row r="206">
          <cell r="H206">
            <v>11</v>
          </cell>
          <cell r="I206">
            <v>7137</v>
          </cell>
          <cell r="J206">
            <v>7308</v>
          </cell>
        </row>
        <row r="207">
          <cell r="H207">
            <v>12</v>
          </cell>
          <cell r="I207">
            <v>34350</v>
          </cell>
          <cell r="J207">
            <v>35178</v>
          </cell>
        </row>
        <row r="208">
          <cell r="H208">
            <v>13</v>
          </cell>
          <cell r="I208">
            <v>100844</v>
          </cell>
          <cell r="J208">
            <v>102031</v>
          </cell>
        </row>
        <row r="209">
          <cell r="H209">
            <v>14</v>
          </cell>
          <cell r="I209">
            <v>5666</v>
          </cell>
          <cell r="J209">
            <v>5409</v>
          </cell>
          <cell r="K209">
            <v>2015</v>
          </cell>
        </row>
        <row r="210">
          <cell r="H210">
            <v>15</v>
          </cell>
          <cell r="I210">
            <v>524</v>
          </cell>
          <cell r="J210">
            <v>529</v>
          </cell>
        </row>
        <row r="211">
          <cell r="H211">
            <v>16</v>
          </cell>
          <cell r="I211">
            <v>32473</v>
          </cell>
          <cell r="J211">
            <v>32751</v>
          </cell>
        </row>
        <row r="212">
          <cell r="H212">
            <v>17</v>
          </cell>
          <cell r="I212">
            <v>15627</v>
          </cell>
          <cell r="J212">
            <v>15629</v>
          </cell>
        </row>
        <row r="213">
          <cell r="H213">
            <v>18</v>
          </cell>
          <cell r="I213">
            <v>1070</v>
          </cell>
          <cell r="J213">
            <v>1231</v>
          </cell>
        </row>
        <row r="214">
          <cell r="H214">
            <v>19</v>
          </cell>
          <cell r="I214">
            <v>754</v>
          </cell>
          <cell r="J214">
            <v>855</v>
          </cell>
        </row>
        <row r="215">
          <cell r="H215">
            <v>20</v>
          </cell>
          <cell r="I215">
            <v>9288</v>
          </cell>
          <cell r="J215">
            <v>9288</v>
          </cell>
        </row>
        <row r="216">
          <cell r="H216">
            <v>21</v>
          </cell>
          <cell r="I216">
            <v>1400</v>
          </cell>
          <cell r="J216">
            <v>1505</v>
          </cell>
        </row>
        <row r="217">
          <cell r="H217">
            <v>22</v>
          </cell>
          <cell r="I217">
            <v>16012</v>
          </cell>
          <cell r="J217">
            <v>16134</v>
          </cell>
        </row>
        <row r="218">
          <cell r="H218">
            <v>23</v>
          </cell>
          <cell r="I218">
            <v>210</v>
          </cell>
          <cell r="J218">
            <v>210</v>
          </cell>
        </row>
        <row r="219">
          <cell r="H219">
            <v>24</v>
          </cell>
          <cell r="I219">
            <v>15665</v>
          </cell>
          <cell r="J219">
            <v>15701</v>
          </cell>
        </row>
        <row r="220">
          <cell r="H220">
            <v>25</v>
          </cell>
          <cell r="I220">
            <v>1833</v>
          </cell>
          <cell r="J220">
            <v>2203</v>
          </cell>
        </row>
        <row r="221">
          <cell r="H221">
            <v>26</v>
          </cell>
          <cell r="I221">
            <v>923</v>
          </cell>
          <cell r="J221">
            <v>965</v>
          </cell>
        </row>
        <row r="222">
          <cell r="H222">
            <v>27</v>
          </cell>
          <cell r="I222">
            <v>2372</v>
          </cell>
          <cell r="J222">
            <v>2398</v>
          </cell>
        </row>
        <row r="223">
          <cell r="H223">
            <v>28</v>
          </cell>
          <cell r="I223">
            <v>812</v>
          </cell>
          <cell r="J223">
            <v>1649</v>
          </cell>
        </row>
        <row r="224">
          <cell r="H224">
            <v>29</v>
          </cell>
          <cell r="I224">
            <v>3303</v>
          </cell>
          <cell r="J224">
            <v>3371</v>
          </cell>
        </row>
        <row r="225">
          <cell r="H225">
            <v>30</v>
          </cell>
          <cell r="I225">
            <v>947</v>
          </cell>
          <cell r="J225">
            <v>975</v>
          </cell>
        </row>
        <row r="226">
          <cell r="H226">
            <v>31</v>
          </cell>
          <cell r="I226">
            <v>1539</v>
          </cell>
          <cell r="J226">
            <v>1585</v>
          </cell>
        </row>
        <row r="227">
          <cell r="H227">
            <v>32</v>
          </cell>
          <cell r="I227">
            <v>48</v>
          </cell>
          <cell r="J227">
            <v>51</v>
          </cell>
        </row>
        <row r="228">
          <cell r="H228">
            <v>33</v>
          </cell>
          <cell r="I228">
            <v>3214</v>
          </cell>
          <cell r="J228">
            <v>3517</v>
          </cell>
        </row>
        <row r="229">
          <cell r="H229">
            <v>34</v>
          </cell>
          <cell r="I229">
            <v>5610</v>
          </cell>
          <cell r="J229">
            <v>5692</v>
          </cell>
        </row>
        <row r="230">
          <cell r="H230">
            <v>35</v>
          </cell>
          <cell r="I230">
            <v>303</v>
          </cell>
          <cell r="J230">
            <v>313</v>
          </cell>
        </row>
        <row r="231">
          <cell r="H231">
            <v>36</v>
          </cell>
          <cell r="I231">
            <v>0</v>
          </cell>
          <cell r="J231">
            <v>19</v>
          </cell>
        </row>
        <row r="232">
          <cell r="H232">
            <v>37</v>
          </cell>
          <cell r="I232">
            <v>19044</v>
          </cell>
          <cell r="J232">
            <v>19310</v>
          </cell>
        </row>
        <row r="233">
          <cell r="H233">
            <v>38</v>
          </cell>
          <cell r="I233">
            <v>24</v>
          </cell>
          <cell r="J233">
            <v>24</v>
          </cell>
        </row>
        <row r="234">
          <cell r="H234">
            <v>39</v>
          </cell>
          <cell r="I234">
            <v>1112</v>
          </cell>
          <cell r="J234">
            <v>1236</v>
          </cell>
        </row>
        <row r="235">
          <cell r="H235">
            <v>40</v>
          </cell>
          <cell r="I235">
            <v>2063</v>
          </cell>
          <cell r="J235">
            <v>2166</v>
          </cell>
        </row>
        <row r="236">
          <cell r="H236">
            <v>41</v>
          </cell>
          <cell r="I236">
            <v>3596</v>
          </cell>
          <cell r="J236">
            <v>3749</v>
          </cell>
        </row>
        <row r="237">
          <cell r="H237">
            <v>42</v>
          </cell>
          <cell r="I237">
            <v>11011</v>
          </cell>
          <cell r="J237">
            <v>11145</v>
          </cell>
        </row>
        <row r="238">
          <cell r="H238">
            <v>43</v>
          </cell>
          <cell r="I238">
            <v>4103</v>
          </cell>
          <cell r="J238">
            <v>4208</v>
          </cell>
        </row>
        <row r="239">
          <cell r="H239">
            <v>44</v>
          </cell>
          <cell r="I239">
            <v>755</v>
          </cell>
          <cell r="J239">
            <v>822</v>
          </cell>
        </row>
        <row r="240">
          <cell r="H240">
            <v>45</v>
          </cell>
          <cell r="I240">
            <v>20</v>
          </cell>
          <cell r="J240">
            <v>22</v>
          </cell>
        </row>
        <row r="241">
          <cell r="H241">
            <v>46</v>
          </cell>
          <cell r="I241">
            <v>51713</v>
          </cell>
          <cell r="J241">
            <v>51876</v>
          </cell>
        </row>
        <row r="242">
          <cell r="H242">
            <v>47</v>
          </cell>
          <cell r="I242">
            <v>242</v>
          </cell>
          <cell r="J242">
            <v>246</v>
          </cell>
        </row>
        <row r="243">
          <cell r="H243">
            <v>48</v>
          </cell>
          <cell r="I243">
            <v>41163</v>
          </cell>
          <cell r="J243">
            <v>41439</v>
          </cell>
        </row>
        <row r="244">
          <cell r="H244">
            <v>49</v>
          </cell>
          <cell r="I244">
            <v>1552</v>
          </cell>
          <cell r="J244">
            <v>1574</v>
          </cell>
        </row>
        <row r="245">
          <cell r="H245">
            <v>50</v>
          </cell>
          <cell r="I245">
            <v>4424</v>
          </cell>
          <cell r="J245">
            <v>4700</v>
          </cell>
        </row>
        <row r="246">
          <cell r="H246">
            <v>51</v>
          </cell>
          <cell r="I246">
            <v>2338</v>
          </cell>
          <cell r="J246">
            <v>2384</v>
          </cell>
        </row>
        <row r="247">
          <cell r="H247">
            <v>52</v>
          </cell>
          <cell r="I247">
            <v>1368</v>
          </cell>
          <cell r="J247">
            <v>1960</v>
          </cell>
        </row>
        <row r="248">
          <cell r="H248">
            <v>53</v>
          </cell>
          <cell r="I248">
            <v>429</v>
          </cell>
          <cell r="J248">
            <v>435</v>
          </cell>
        </row>
        <row r="249">
          <cell r="H249">
            <v>54</v>
          </cell>
          <cell r="I249">
            <v>161</v>
          </cell>
          <cell r="J249">
            <v>163</v>
          </cell>
        </row>
        <row r="250">
          <cell r="H250">
            <v>55</v>
          </cell>
          <cell r="I250">
            <v>1750</v>
          </cell>
          <cell r="J250">
            <v>1858</v>
          </cell>
        </row>
        <row r="251">
          <cell r="H251">
            <v>56</v>
          </cell>
          <cell r="I251">
            <v>3498</v>
          </cell>
          <cell r="J251">
            <v>3505</v>
          </cell>
        </row>
        <row r="252">
          <cell r="H252">
            <v>57</v>
          </cell>
          <cell r="I252">
            <v>10716</v>
          </cell>
          <cell r="J252">
            <v>11024</v>
          </cell>
        </row>
        <row r="253">
          <cell r="H253">
            <v>58</v>
          </cell>
          <cell r="I253">
            <v>19081</v>
          </cell>
          <cell r="J253">
            <v>19646</v>
          </cell>
        </row>
        <row r="254">
          <cell r="H254">
            <v>59</v>
          </cell>
          <cell r="I254">
            <v>188</v>
          </cell>
          <cell r="J254">
            <v>224</v>
          </cell>
        </row>
        <row r="255">
          <cell r="H255">
            <v>60</v>
          </cell>
          <cell r="I255">
            <v>6508</v>
          </cell>
          <cell r="J255">
            <v>6642</v>
          </cell>
        </row>
        <row r="256">
          <cell r="H256">
            <v>61</v>
          </cell>
          <cell r="I256">
            <v>308</v>
          </cell>
          <cell r="J256">
            <v>315</v>
          </cell>
        </row>
        <row r="257">
          <cell r="H257">
            <v>62</v>
          </cell>
          <cell r="I257">
            <v>9667</v>
          </cell>
          <cell r="J257">
            <v>9790</v>
          </cell>
        </row>
        <row r="258">
          <cell r="H258">
            <v>63</v>
          </cell>
          <cell r="I258">
            <v>23194</v>
          </cell>
          <cell r="J258">
            <v>23448</v>
          </cell>
        </row>
        <row r="259">
          <cell r="H259">
            <v>64</v>
          </cell>
          <cell r="I259">
            <v>11296</v>
          </cell>
          <cell r="J259">
            <v>11826</v>
          </cell>
        </row>
        <row r="260">
          <cell r="H260">
            <v>65</v>
          </cell>
          <cell r="I260">
            <v>1583</v>
          </cell>
          <cell r="J260">
            <v>1625</v>
          </cell>
        </row>
        <row r="261">
          <cell r="H261">
            <v>66</v>
          </cell>
          <cell r="I261">
            <v>63277</v>
          </cell>
          <cell r="J261">
            <v>63169</v>
          </cell>
        </row>
        <row r="262">
          <cell r="H262">
            <v>67</v>
          </cell>
          <cell r="I262">
            <v>2716</v>
          </cell>
          <cell r="J262">
            <v>2751</v>
          </cell>
        </row>
        <row r="263">
          <cell r="H263">
            <v>68</v>
          </cell>
          <cell r="I263">
            <v>1350</v>
          </cell>
          <cell r="J263">
            <v>1351</v>
          </cell>
        </row>
        <row r="264">
          <cell r="H264">
            <v>69</v>
          </cell>
          <cell r="I264">
            <v>508</v>
          </cell>
          <cell r="J264">
            <v>513</v>
          </cell>
        </row>
      </sheetData>
      <sheetData sheetId="32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2022 SAMAE BNU - Água Pública</v>
          </cell>
          <cell r="H9">
            <v>0</v>
          </cell>
          <cell r="I9">
            <v>3.657</v>
          </cell>
          <cell r="J9">
            <v>7.05</v>
          </cell>
          <cell r="K9">
            <v>12.73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 Samae ARA - Água Pública</v>
          </cell>
          <cell r="H12">
            <v>0</v>
          </cell>
          <cell r="I12">
            <v>8.1329999999999991</v>
          </cell>
          <cell r="J12">
            <v>10.532</v>
          </cell>
          <cell r="K12">
            <v>11.5984</v>
          </cell>
          <cell r="L12">
            <v>12.7569</v>
          </cell>
          <cell r="M12">
            <v>14.0471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45078</v>
          </cell>
          <cell r="G23" t="str">
            <v>UNIVERSIDADE FEDERAL DE SANTA CATARINA</v>
          </cell>
          <cell r="H23">
            <v>1</v>
          </cell>
          <cell r="I23">
            <v>886</v>
          </cell>
          <cell r="J23">
            <v>923</v>
          </cell>
          <cell r="K23">
            <v>37</v>
          </cell>
          <cell r="L23">
            <v>477.91</v>
          </cell>
          <cell r="M23">
            <v>0</v>
          </cell>
          <cell r="N23">
            <v>-45.17</v>
          </cell>
          <cell r="O23">
            <v>0</v>
          </cell>
          <cell r="P23">
            <v>0</v>
          </cell>
          <cell r="Q23">
            <v>432.74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OK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45078</v>
          </cell>
          <cell r="G24" t="str">
            <v>UNIVERSIDADE FEDERAL DE SANTA CATARINA</v>
          </cell>
          <cell r="H24">
            <v>2</v>
          </cell>
          <cell r="I24">
            <v>2323</v>
          </cell>
          <cell r="J24">
            <v>2372</v>
          </cell>
          <cell r="K24">
            <v>49</v>
          </cell>
          <cell r="L24">
            <v>593.57000000000005</v>
          </cell>
          <cell r="M24">
            <v>0</v>
          </cell>
          <cell r="N24">
            <v>-56.1</v>
          </cell>
          <cell r="O24">
            <v>0</v>
          </cell>
          <cell r="P24">
            <v>0</v>
          </cell>
          <cell r="Q24">
            <v>537.47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45078</v>
          </cell>
          <cell r="G25" t="str">
            <v>BIOTERIO CENTRAL ALMOXARIFADO</v>
          </cell>
          <cell r="H25">
            <v>1</v>
          </cell>
          <cell r="I25">
            <v>4072</v>
          </cell>
          <cell r="J25">
            <v>4424</v>
          </cell>
          <cell r="K25">
            <v>352</v>
          </cell>
          <cell r="L25">
            <v>5042.26</v>
          </cell>
          <cell r="M25">
            <v>0</v>
          </cell>
          <cell r="N25">
            <v>-476.49</v>
          </cell>
          <cell r="O25">
            <v>0</v>
          </cell>
          <cell r="P25">
            <v>0</v>
          </cell>
          <cell r="Q25">
            <v>4565.7700000000004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OK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45078</v>
          </cell>
          <cell r="G26" t="str">
            <v>CENTRO DE CIENCIAS FISICAS E MATEMATICA</v>
          </cell>
          <cell r="H26">
            <v>1</v>
          </cell>
          <cell r="I26">
            <v>681</v>
          </cell>
          <cell r="J26">
            <v>755</v>
          </cell>
          <cell r="K26">
            <v>74</v>
          </cell>
          <cell r="L26">
            <v>1014.04</v>
          </cell>
          <cell r="M26">
            <v>0</v>
          </cell>
          <cell r="N26">
            <v>-95.82</v>
          </cell>
          <cell r="O26">
            <v>0</v>
          </cell>
          <cell r="P26">
            <v>0</v>
          </cell>
          <cell r="Q26">
            <v>918.22</v>
          </cell>
          <cell r="R26">
            <v>0</v>
          </cell>
          <cell r="S26" t="str">
            <v>ok</v>
          </cell>
          <cell r="T26" t="str">
            <v>LIDO/REVISÃO</v>
          </cell>
          <cell r="U26" t="str">
            <v>ALTO CONSUMO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45078</v>
          </cell>
          <cell r="G27" t="str">
            <v>CENTRO DE CIENCIAS FISICAS E MATEMATICA</v>
          </cell>
          <cell r="H27">
            <v>1</v>
          </cell>
          <cell r="I27">
            <v>4020</v>
          </cell>
          <cell r="J27">
            <v>4103</v>
          </cell>
          <cell r="K27">
            <v>83</v>
          </cell>
          <cell r="L27">
            <v>1144.45</v>
          </cell>
          <cell r="M27">
            <v>0</v>
          </cell>
          <cell r="N27">
            <v>-108.14</v>
          </cell>
          <cell r="O27">
            <v>0</v>
          </cell>
          <cell r="P27">
            <v>0</v>
          </cell>
          <cell r="Q27">
            <v>1036.31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45078</v>
          </cell>
          <cell r="G28" t="str">
            <v>ENGENHARIA CIVIL BL T</v>
          </cell>
          <cell r="H28">
            <v>1</v>
          </cell>
          <cell r="I28">
            <v>154</v>
          </cell>
          <cell r="J28">
            <v>161</v>
          </cell>
          <cell r="K28">
            <v>7</v>
          </cell>
          <cell r="L28">
            <v>71.2</v>
          </cell>
          <cell r="M28">
            <v>0</v>
          </cell>
          <cell r="N28">
            <v>-6.73</v>
          </cell>
          <cell r="O28">
            <v>0</v>
          </cell>
          <cell r="P28">
            <v>0</v>
          </cell>
          <cell r="Q28">
            <v>64.47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45078</v>
          </cell>
          <cell r="G29" t="str">
            <v>ENGENHARIA CIVIL BL V</v>
          </cell>
          <cell r="H29">
            <v>1</v>
          </cell>
          <cell r="I29">
            <v>5502</v>
          </cell>
          <cell r="J29">
            <v>5610</v>
          </cell>
          <cell r="K29">
            <v>108</v>
          </cell>
          <cell r="L29">
            <v>1506.7</v>
          </cell>
          <cell r="M29">
            <v>0</v>
          </cell>
          <cell r="N29">
            <v>-142.38</v>
          </cell>
          <cell r="O29">
            <v>0</v>
          </cell>
          <cell r="P29">
            <v>0</v>
          </cell>
          <cell r="Q29">
            <v>1364.32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ALTO CONSUMO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45078</v>
          </cell>
          <cell r="G30" t="str">
            <v>UNIVERSIDADE FEDERAL DE SANTA CATARINA</v>
          </cell>
          <cell r="H30">
            <v>1</v>
          </cell>
          <cell r="I30">
            <v>51504</v>
          </cell>
          <cell r="J30">
            <v>51713</v>
          </cell>
          <cell r="K30">
            <v>209</v>
          </cell>
          <cell r="L30">
            <v>2970.19</v>
          </cell>
          <cell r="M30">
            <v>0</v>
          </cell>
          <cell r="N30">
            <v>-280.69</v>
          </cell>
          <cell r="O30">
            <v>0</v>
          </cell>
          <cell r="P30">
            <v>0</v>
          </cell>
          <cell r="Q30">
            <v>2689.5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CONFIRMAÇÃO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45078</v>
          </cell>
          <cell r="G31" t="str">
            <v>UNIVERSIDADE FEDERAL DE SANTA CATARINA</v>
          </cell>
          <cell r="H31">
            <v>1</v>
          </cell>
          <cell r="I31">
            <v>20</v>
          </cell>
          <cell r="J31">
            <v>20</v>
          </cell>
          <cell r="K31">
            <v>0</v>
          </cell>
          <cell r="L31">
            <v>35.08</v>
          </cell>
          <cell r="M31">
            <v>0</v>
          </cell>
          <cell r="N31">
            <v>-3.31</v>
          </cell>
          <cell r="O31">
            <v>0</v>
          </cell>
          <cell r="P31">
            <v>0</v>
          </cell>
          <cell r="Q31">
            <v>31.77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HIDRÔMETRO PARADO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45078</v>
          </cell>
          <cell r="G32" t="str">
            <v>NUCLEO DE INSTRUÇÃO MODELO</v>
          </cell>
          <cell r="H32">
            <v>1</v>
          </cell>
          <cell r="I32">
            <v>2295</v>
          </cell>
          <cell r="J32">
            <v>2338</v>
          </cell>
          <cell r="K32">
            <v>43</v>
          </cell>
          <cell r="L32">
            <v>564.85</v>
          </cell>
          <cell r="M32">
            <v>0</v>
          </cell>
          <cell r="N32">
            <v>-53.38</v>
          </cell>
          <cell r="O32">
            <v>0</v>
          </cell>
          <cell r="P32">
            <v>0</v>
          </cell>
          <cell r="Q32">
            <v>511.47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ELIMINE A ANORMALIDADE COSNTRUINDO ABRIGO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45078</v>
          </cell>
          <cell r="G33" t="str">
            <v>DEPTO MICROBIOLOGIA UFSC</v>
          </cell>
          <cell r="H33">
            <v>1</v>
          </cell>
          <cell r="I33">
            <v>40817</v>
          </cell>
          <cell r="J33">
            <v>41163</v>
          </cell>
          <cell r="K33">
            <v>346</v>
          </cell>
          <cell r="L33">
            <v>4955.32</v>
          </cell>
          <cell r="M33">
            <v>0</v>
          </cell>
          <cell r="N33">
            <v>-468.28</v>
          </cell>
          <cell r="O33">
            <v>0</v>
          </cell>
          <cell r="P33">
            <v>0</v>
          </cell>
          <cell r="Q33">
            <v>4487.04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45078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210</v>
          </cell>
          <cell r="K34">
            <v>0</v>
          </cell>
          <cell r="L34">
            <v>35.08</v>
          </cell>
          <cell r="M34">
            <v>35.08</v>
          </cell>
          <cell r="N34">
            <v>-6.63</v>
          </cell>
          <cell r="O34">
            <v>0</v>
          </cell>
          <cell r="P34">
            <v>0</v>
          </cell>
          <cell r="Q34">
            <v>63.53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HIDRÔMETRO PARADO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45078</v>
          </cell>
          <cell r="G35" t="str">
            <v>UNIVERSIDADE FEDERAL DE SANTA CATARINA</v>
          </cell>
          <cell r="H35">
            <v>2</v>
          </cell>
          <cell r="I35">
            <v>1422</v>
          </cell>
          <cell r="J35">
            <v>1833</v>
          </cell>
          <cell r="K35">
            <v>411</v>
          </cell>
          <cell r="L35">
            <v>6420.53</v>
          </cell>
          <cell r="M35">
            <v>6420.53</v>
          </cell>
          <cell r="N35">
            <v>-1213.48</v>
          </cell>
          <cell r="O35">
            <v>0</v>
          </cell>
          <cell r="P35">
            <v>0</v>
          </cell>
          <cell r="Q35">
            <v>11627.58</v>
          </cell>
          <cell r="R35">
            <v>0</v>
          </cell>
          <cell r="S35" t="str">
            <v>ok</v>
          </cell>
          <cell r="T35" t="str">
            <v>LIDO</v>
          </cell>
          <cell r="U35" t="str">
            <v>OK</v>
          </cell>
          <cell r="V35">
            <v>2296950</v>
          </cell>
          <cell r="W35" t="str">
            <v>ok</v>
          </cell>
          <cell r="X35">
            <v>2</v>
          </cell>
          <cell r="Y35" t="str">
            <v>Não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45078</v>
          </cell>
          <cell r="G36" t="str">
            <v>D A E</v>
          </cell>
          <cell r="H36">
            <v>1</v>
          </cell>
          <cell r="I36">
            <v>4693</v>
          </cell>
          <cell r="J36">
            <v>4719</v>
          </cell>
          <cell r="K36">
            <v>26</v>
          </cell>
          <cell r="L36">
            <v>318.52</v>
          </cell>
          <cell r="M36">
            <v>318.52</v>
          </cell>
          <cell r="N36">
            <v>-60.2</v>
          </cell>
          <cell r="O36">
            <v>0</v>
          </cell>
          <cell r="P36">
            <v>0</v>
          </cell>
          <cell r="Q36">
            <v>576.84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OK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45078</v>
          </cell>
          <cell r="G37" t="str">
            <v>CENTRO ACAD SOCIO ECONOMICO UFSC</v>
          </cell>
          <cell r="H37">
            <v>3</v>
          </cell>
          <cell r="I37">
            <v>10912</v>
          </cell>
          <cell r="J37">
            <v>11011</v>
          </cell>
          <cell r="K37">
            <v>99</v>
          </cell>
          <cell r="L37">
            <v>1259.8499999999999</v>
          </cell>
          <cell r="M37">
            <v>1259.8499999999999</v>
          </cell>
          <cell r="N37">
            <v>-238.12</v>
          </cell>
          <cell r="O37">
            <v>0</v>
          </cell>
          <cell r="P37">
            <v>0</v>
          </cell>
          <cell r="Q37">
            <v>2281.58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Não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45078</v>
          </cell>
          <cell r="G38" t="str">
            <v>CENTRO SOCIO ECONOMICO-UFSC</v>
          </cell>
          <cell r="H38">
            <v>1</v>
          </cell>
          <cell r="I38">
            <v>1095</v>
          </cell>
          <cell r="J38">
            <v>1400</v>
          </cell>
          <cell r="K38">
            <v>305</v>
          </cell>
          <cell r="L38">
            <v>4361.2299999999996</v>
          </cell>
          <cell r="M38">
            <v>4361.2299999999996</v>
          </cell>
          <cell r="N38">
            <v>-824.27</v>
          </cell>
          <cell r="O38">
            <v>0</v>
          </cell>
          <cell r="P38">
            <v>0</v>
          </cell>
          <cell r="Q38">
            <v>7898.19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ALTO CONSUMO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45078</v>
          </cell>
          <cell r="G39" t="str">
            <v>IGREJA UFSC</v>
          </cell>
          <cell r="H39">
            <v>2</v>
          </cell>
          <cell r="I39">
            <v>6434</v>
          </cell>
          <cell r="J39">
            <v>6561</v>
          </cell>
          <cell r="K39">
            <v>127</v>
          </cell>
          <cell r="L39">
            <v>1723.79</v>
          </cell>
          <cell r="M39">
            <v>1723.79</v>
          </cell>
          <cell r="N39">
            <v>-1239.03</v>
          </cell>
          <cell r="O39">
            <v>0</v>
          </cell>
          <cell r="P39">
            <v>0</v>
          </cell>
          <cell r="Q39">
            <v>2208.5500000000002</v>
          </cell>
          <cell r="R39">
            <v>0</v>
          </cell>
          <cell r="S39" t="str">
            <v>ok</v>
          </cell>
          <cell r="T39" t="str">
            <v>LIDO</v>
          </cell>
          <cell r="U39" t="str">
            <v>ALTO CONSUMO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45078</v>
          </cell>
          <cell r="G40" t="str">
            <v>UNIVERSIDADE FEDERAL DE SANTA CATARINA</v>
          </cell>
          <cell r="H40">
            <v>2</v>
          </cell>
          <cell r="I40">
            <v>15300</v>
          </cell>
          <cell r="J40">
            <v>15665</v>
          </cell>
          <cell r="K40">
            <v>365</v>
          </cell>
          <cell r="L40">
            <v>5667.97</v>
          </cell>
          <cell r="M40">
            <v>5667.97</v>
          </cell>
          <cell r="N40">
            <v>-1071.25</v>
          </cell>
          <cell r="O40">
            <v>0</v>
          </cell>
          <cell r="P40">
            <v>0</v>
          </cell>
          <cell r="Q40">
            <v>10264.69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ALTO CONSUMO</v>
          </cell>
          <cell r="V40">
            <v>2296934</v>
          </cell>
          <cell r="W40" t="str">
            <v>ok</v>
          </cell>
          <cell r="X40">
            <v>2</v>
          </cell>
          <cell r="Y40" t="str">
            <v>Não</v>
          </cell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D41" t="str">
            <v>H024</v>
          </cell>
          <cell r="E41">
            <v>2296926</v>
          </cell>
          <cell r="F41">
            <v>45078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105.24</v>
          </cell>
          <cell r="M41">
            <v>105.24</v>
          </cell>
          <cell r="N41">
            <v>-19.88</v>
          </cell>
          <cell r="O41">
            <v>0</v>
          </cell>
          <cell r="P41">
            <v>0</v>
          </cell>
          <cell r="Q41">
            <v>190.6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</v>
          </cell>
          <cell r="V41">
            <v>2296926</v>
          </cell>
          <cell r="W41" t="str">
            <v>ok</v>
          </cell>
          <cell r="X41">
            <v>3</v>
          </cell>
          <cell r="Y41" t="str">
            <v>Não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45078</v>
          </cell>
          <cell r="G42" t="str">
            <v>CENTRO DE C FISICAS E MAT BL A UFSC</v>
          </cell>
          <cell r="H42">
            <v>1</v>
          </cell>
          <cell r="I42">
            <v>18651</v>
          </cell>
          <cell r="J42">
            <v>19044</v>
          </cell>
          <cell r="K42">
            <v>393</v>
          </cell>
          <cell r="L42">
            <v>5636.35</v>
          </cell>
          <cell r="M42">
            <v>5636.35</v>
          </cell>
          <cell r="N42">
            <v>-1065.27</v>
          </cell>
          <cell r="O42">
            <v>0</v>
          </cell>
          <cell r="P42">
            <v>0</v>
          </cell>
          <cell r="Q42">
            <v>10207.43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45078</v>
          </cell>
          <cell r="G43" t="str">
            <v>CTRO DE CIENCIA FIS E MAT BL B UFSC</v>
          </cell>
          <cell r="H43">
            <v>1</v>
          </cell>
          <cell r="I43">
            <v>2693</v>
          </cell>
          <cell r="J43">
            <v>2716</v>
          </cell>
          <cell r="K43">
            <v>23</v>
          </cell>
          <cell r="L43">
            <v>275.05</v>
          </cell>
          <cell r="M43">
            <v>275.05</v>
          </cell>
          <cell r="N43">
            <v>-51.98</v>
          </cell>
          <cell r="O43">
            <v>0</v>
          </cell>
          <cell r="P43">
            <v>0</v>
          </cell>
          <cell r="Q43">
            <v>498.12</v>
          </cell>
          <cell r="R43">
            <v>0</v>
          </cell>
          <cell r="S43" t="str">
            <v>ok</v>
          </cell>
          <cell r="T43" t="str">
            <v>LIDO</v>
          </cell>
          <cell r="U43" t="str">
            <v>OK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45078</v>
          </cell>
          <cell r="G44" t="str">
            <v>UFSC COLÉGIO DE APLICAÇÃO</v>
          </cell>
          <cell r="H44">
            <v>1</v>
          </cell>
          <cell r="I44">
            <v>62760</v>
          </cell>
          <cell r="J44">
            <v>63277</v>
          </cell>
          <cell r="K44">
            <v>517</v>
          </cell>
          <cell r="L44">
            <v>7433.11</v>
          </cell>
          <cell r="M44">
            <v>7433.11</v>
          </cell>
          <cell r="N44">
            <v>-1404.86</v>
          </cell>
          <cell r="O44">
            <v>0</v>
          </cell>
          <cell r="P44">
            <v>0</v>
          </cell>
          <cell r="Q44">
            <v>13461.36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ELIMINE A ANORMALIDADE COSNTRUINDO ABRIGO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45078</v>
          </cell>
          <cell r="G45" t="str">
            <v>NATIVAS DO HORTO BOTANICO UFSC</v>
          </cell>
          <cell r="H45">
            <v>1</v>
          </cell>
          <cell r="I45">
            <v>1500</v>
          </cell>
          <cell r="J45">
            <v>1539</v>
          </cell>
          <cell r="K45">
            <v>39</v>
          </cell>
          <cell r="L45">
            <v>506.89</v>
          </cell>
          <cell r="M45">
            <v>506.89</v>
          </cell>
          <cell r="N45">
            <v>-95.8</v>
          </cell>
          <cell r="O45">
            <v>0</v>
          </cell>
          <cell r="P45">
            <v>0</v>
          </cell>
          <cell r="Q45">
            <v>917.98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ELIMINE A ANORMALIDADE COSNTRUINDO ABRIGO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45078</v>
          </cell>
          <cell r="G46" t="str">
            <v>MORADIA ESTUDANTIL UFSC</v>
          </cell>
          <cell r="H46">
            <v>1</v>
          </cell>
          <cell r="I46">
            <v>237</v>
          </cell>
          <cell r="J46">
            <v>242</v>
          </cell>
          <cell r="K46">
            <v>5</v>
          </cell>
          <cell r="L46">
            <v>60.88</v>
          </cell>
          <cell r="M46">
            <v>60.88</v>
          </cell>
          <cell r="N46">
            <v>-11.5</v>
          </cell>
          <cell r="O46">
            <v>0</v>
          </cell>
          <cell r="P46">
            <v>0</v>
          </cell>
          <cell r="Q46">
            <v>110.26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45078</v>
          </cell>
          <cell r="G47" t="str">
            <v>UNIV FED DO ESTADO DE STA CAT</v>
          </cell>
          <cell r="H47">
            <v>30</v>
          </cell>
          <cell r="I47">
            <v>7450</v>
          </cell>
          <cell r="J47">
            <v>9388</v>
          </cell>
          <cell r="K47">
            <v>1938</v>
          </cell>
          <cell r="L47">
            <v>25481.64</v>
          </cell>
          <cell r="M47">
            <v>25481.64</v>
          </cell>
          <cell r="N47">
            <v>-4816.03</v>
          </cell>
          <cell r="O47">
            <v>0</v>
          </cell>
          <cell r="P47">
            <v>0</v>
          </cell>
          <cell r="Q47">
            <v>46147.25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ALTO CONSUMO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45078</v>
          </cell>
          <cell r="G48" t="str">
            <v>BIBLIOTECA CENTRAL</v>
          </cell>
          <cell r="H48">
            <v>1</v>
          </cell>
          <cell r="I48">
            <v>31232</v>
          </cell>
          <cell r="J48">
            <v>31818</v>
          </cell>
          <cell r="K48">
            <v>586</v>
          </cell>
          <cell r="L48">
            <v>8432.92</v>
          </cell>
          <cell r="M48">
            <v>8432.92</v>
          </cell>
          <cell r="N48">
            <v>-1593.83</v>
          </cell>
          <cell r="O48">
            <v>0</v>
          </cell>
          <cell r="P48">
            <v>0</v>
          </cell>
          <cell r="Q48">
            <v>15272.01</v>
          </cell>
          <cell r="R48">
            <v>0</v>
          </cell>
          <cell r="S48" t="str">
            <v>ok</v>
          </cell>
          <cell r="T48" t="str">
            <v>LIDO/REVISÃO</v>
          </cell>
          <cell r="U48" t="str">
            <v>CONFIRMAÇÃO LEITURA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45078</v>
          </cell>
          <cell r="G49" t="str">
            <v>CENTRO TECNOLOGICO-UFSC</v>
          </cell>
          <cell r="H49">
            <v>2</v>
          </cell>
          <cell r="I49">
            <v>2365</v>
          </cell>
          <cell r="J49">
            <v>2566</v>
          </cell>
          <cell r="K49">
            <v>201</v>
          </cell>
          <cell r="L49">
            <v>2984.93</v>
          </cell>
          <cell r="M49">
            <v>2984.93</v>
          </cell>
          <cell r="N49">
            <v>-564.15</v>
          </cell>
          <cell r="O49">
            <v>0</v>
          </cell>
          <cell r="P49">
            <v>0</v>
          </cell>
          <cell r="Q49">
            <v>5405.71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ALTO CONSUMO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45078</v>
          </cell>
          <cell r="G50" t="str">
            <v>CENTRO TECNOLOGICO BLOCO L UFSC</v>
          </cell>
          <cell r="H50">
            <v>1</v>
          </cell>
          <cell r="I50">
            <v>3199</v>
          </cell>
          <cell r="J50">
            <v>3596</v>
          </cell>
          <cell r="K50">
            <v>397</v>
          </cell>
          <cell r="L50">
            <v>5694.31</v>
          </cell>
          <cell r="M50">
            <v>5694.31</v>
          </cell>
          <cell r="N50">
            <v>-1076.23</v>
          </cell>
          <cell r="O50">
            <v>0</v>
          </cell>
          <cell r="P50">
            <v>0</v>
          </cell>
          <cell r="Q50">
            <v>10312.39</v>
          </cell>
          <cell r="R50">
            <v>0</v>
          </cell>
          <cell r="S50" t="str">
            <v>ok</v>
          </cell>
          <cell r="T50" t="str">
            <v>LIDO/REVISÃO</v>
          </cell>
          <cell r="U50" t="str">
            <v>ALTO CONSUMO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45078</v>
          </cell>
          <cell r="G51" t="str">
            <v>CENTRO TECNOLOGICO UFSC</v>
          </cell>
          <cell r="H51">
            <v>1</v>
          </cell>
          <cell r="I51">
            <v>291</v>
          </cell>
          <cell r="J51">
            <v>303</v>
          </cell>
          <cell r="K51">
            <v>12</v>
          </cell>
          <cell r="L51">
            <v>115.66</v>
          </cell>
          <cell r="M51">
            <v>115.66</v>
          </cell>
          <cell r="N51">
            <v>-21.85</v>
          </cell>
          <cell r="O51">
            <v>0</v>
          </cell>
          <cell r="P51">
            <v>0</v>
          </cell>
          <cell r="Q51">
            <v>209.47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45078</v>
          </cell>
          <cell r="G52" t="str">
            <v>CENTRO TECNOLOGICO (BL-A) UFSC</v>
          </cell>
          <cell r="H52">
            <v>1</v>
          </cell>
          <cell r="I52">
            <v>1930</v>
          </cell>
          <cell r="J52">
            <v>2063</v>
          </cell>
          <cell r="K52">
            <v>133</v>
          </cell>
          <cell r="L52">
            <v>1868.95</v>
          </cell>
          <cell r="M52">
            <v>1868.95</v>
          </cell>
          <cell r="N52">
            <v>-353.24</v>
          </cell>
          <cell r="O52">
            <v>0</v>
          </cell>
          <cell r="P52">
            <v>0</v>
          </cell>
          <cell r="Q52">
            <v>3384.66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ALTO CONSUMO</v>
          </cell>
          <cell r="V52">
            <v>6435548</v>
          </cell>
          <cell r="W52" t="str">
            <v>ok</v>
          </cell>
          <cell r="X52">
            <v>1</v>
          </cell>
          <cell r="Y52" t="str">
            <v>Não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45078</v>
          </cell>
          <cell r="G53" t="str">
            <v>PAV DE MECANICA BL MODULADOS</v>
          </cell>
          <cell r="H53">
            <v>1</v>
          </cell>
          <cell r="I53">
            <v>7005</v>
          </cell>
          <cell r="J53">
            <v>7137</v>
          </cell>
          <cell r="K53">
            <v>249</v>
          </cell>
          <cell r="L53">
            <v>3549.79</v>
          </cell>
          <cell r="M53">
            <v>3549.79</v>
          </cell>
          <cell r="N53">
            <v>-670.92</v>
          </cell>
          <cell r="O53">
            <v>0</v>
          </cell>
          <cell r="P53">
            <v>0</v>
          </cell>
          <cell r="Q53">
            <v>6428.66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45078</v>
          </cell>
          <cell r="G54" t="str">
            <v>REITORIA UFSC</v>
          </cell>
          <cell r="H54">
            <v>2</v>
          </cell>
          <cell r="I54">
            <v>46491</v>
          </cell>
          <cell r="J54">
            <v>46654</v>
          </cell>
          <cell r="K54">
            <v>163</v>
          </cell>
          <cell r="L54">
            <v>2245.44</v>
          </cell>
          <cell r="M54">
            <v>2245.44</v>
          </cell>
          <cell r="N54">
            <v>-424.39</v>
          </cell>
          <cell r="O54">
            <v>0</v>
          </cell>
          <cell r="P54">
            <v>0</v>
          </cell>
          <cell r="Q54">
            <v>4066.49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CONFIRMAÇÃO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Não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45078</v>
          </cell>
          <cell r="G55" t="str">
            <v>CENTRO DE E BASICOS UFSC</v>
          </cell>
          <cell r="H55">
            <v>2</v>
          </cell>
          <cell r="I55">
            <v>15385</v>
          </cell>
          <cell r="J55">
            <v>15627</v>
          </cell>
          <cell r="K55">
            <v>242</v>
          </cell>
          <cell r="L55">
            <v>3655.68</v>
          </cell>
          <cell r="M55">
            <v>3655.68</v>
          </cell>
          <cell r="N55">
            <v>-690.92</v>
          </cell>
          <cell r="O55">
            <v>0</v>
          </cell>
          <cell r="P55">
            <v>0</v>
          </cell>
          <cell r="Q55">
            <v>6620.44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OK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45078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35.08</v>
          </cell>
          <cell r="M56">
            <v>35.08</v>
          </cell>
          <cell r="N56">
            <v>-6.63</v>
          </cell>
          <cell r="O56">
            <v>0</v>
          </cell>
          <cell r="P56">
            <v>0</v>
          </cell>
          <cell r="Q56">
            <v>63.53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HIDRÔMETRO PARADO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45078</v>
          </cell>
          <cell r="G57" t="str">
            <v>CASA VEG DPTO MICRO UFSC</v>
          </cell>
          <cell r="H57">
            <v>1</v>
          </cell>
          <cell r="I57">
            <v>44</v>
          </cell>
          <cell r="J57">
            <v>48</v>
          </cell>
          <cell r="K57">
            <v>4</v>
          </cell>
          <cell r="L57">
            <v>55.72</v>
          </cell>
          <cell r="M57">
            <v>55.72</v>
          </cell>
          <cell r="N57">
            <v>-10.52</v>
          </cell>
          <cell r="O57">
            <v>0</v>
          </cell>
          <cell r="P57">
            <v>0</v>
          </cell>
          <cell r="Q57">
            <v>100.92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ALTO CONSUMO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45078</v>
          </cell>
          <cell r="G58" t="str">
            <v>LAB DE ENSINO E PESQUISA UFSC</v>
          </cell>
          <cell r="H58">
            <v>1</v>
          </cell>
          <cell r="I58">
            <v>134</v>
          </cell>
          <cell r="J58">
            <v>188</v>
          </cell>
          <cell r="K58">
            <v>54</v>
          </cell>
          <cell r="L58">
            <v>724.24</v>
          </cell>
          <cell r="M58">
            <v>724.24</v>
          </cell>
          <cell r="N58">
            <v>-136.88</v>
          </cell>
          <cell r="O58">
            <v>0</v>
          </cell>
          <cell r="P58">
            <v>0</v>
          </cell>
          <cell r="Q58">
            <v>1311.6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45078</v>
          </cell>
          <cell r="G59" t="str">
            <v>MUSEU DE ANTROPOLOGIA UFSC</v>
          </cell>
          <cell r="H59">
            <v>1</v>
          </cell>
          <cell r="I59">
            <v>808</v>
          </cell>
          <cell r="J59">
            <v>1070</v>
          </cell>
          <cell r="K59">
            <v>262</v>
          </cell>
          <cell r="L59">
            <v>3738.16</v>
          </cell>
          <cell r="M59">
            <v>3738.16</v>
          </cell>
          <cell r="N59">
            <v>-706.51</v>
          </cell>
          <cell r="O59">
            <v>0</v>
          </cell>
          <cell r="P59">
            <v>0</v>
          </cell>
          <cell r="Q59">
            <v>6769.81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45078</v>
          </cell>
          <cell r="G60" t="str">
            <v>HORTO BOTANICO UFSC</v>
          </cell>
          <cell r="H60">
            <v>1</v>
          </cell>
          <cell r="I60">
            <v>624</v>
          </cell>
          <cell r="J60">
            <v>754</v>
          </cell>
          <cell r="K60">
            <v>130</v>
          </cell>
          <cell r="L60">
            <v>1825.48</v>
          </cell>
          <cell r="M60">
            <v>1825.48</v>
          </cell>
          <cell r="N60">
            <v>-345.02</v>
          </cell>
          <cell r="O60">
            <v>0</v>
          </cell>
          <cell r="P60">
            <v>0</v>
          </cell>
          <cell r="Q60">
            <v>3305.94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ALTO CONSUMO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45078</v>
          </cell>
          <cell r="G61" t="str">
            <v>CRECHE UFSC</v>
          </cell>
          <cell r="H61">
            <v>1</v>
          </cell>
          <cell r="I61">
            <v>15612</v>
          </cell>
          <cell r="J61">
            <v>16012</v>
          </cell>
          <cell r="K61">
            <v>400</v>
          </cell>
          <cell r="L61">
            <v>5737.78</v>
          </cell>
          <cell r="M61">
            <v>5737.78</v>
          </cell>
          <cell r="N61">
            <v>-1084.45</v>
          </cell>
          <cell r="O61">
            <v>0</v>
          </cell>
          <cell r="P61">
            <v>0</v>
          </cell>
          <cell r="Q61">
            <v>10391.11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ALTO CONSUMO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45078</v>
          </cell>
          <cell r="G62" t="str">
            <v>CENTRO DE CIENCIAS HUMANAS UFSC</v>
          </cell>
          <cell r="H62">
            <v>1</v>
          </cell>
          <cell r="I62">
            <v>31633</v>
          </cell>
          <cell r="J62">
            <v>32473</v>
          </cell>
          <cell r="K62">
            <v>840</v>
          </cell>
          <cell r="L62">
            <v>12113.38</v>
          </cell>
          <cell r="M62">
            <v>12113.38</v>
          </cell>
          <cell r="N62">
            <v>-2289.42</v>
          </cell>
          <cell r="O62">
            <v>0</v>
          </cell>
          <cell r="P62">
            <v>0</v>
          </cell>
          <cell r="Q62">
            <v>21937.34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45078</v>
          </cell>
          <cell r="G63" t="str">
            <v>CENTRO DE EDUCACAO UFSC</v>
          </cell>
          <cell r="H63">
            <v>1</v>
          </cell>
          <cell r="I63">
            <v>1602</v>
          </cell>
          <cell r="J63">
            <v>1750</v>
          </cell>
          <cell r="K63">
            <v>148</v>
          </cell>
          <cell r="L63">
            <v>2086.3000000000002</v>
          </cell>
          <cell r="M63">
            <v>2086.3000000000002</v>
          </cell>
          <cell r="N63">
            <v>-394.31</v>
          </cell>
          <cell r="O63">
            <v>0</v>
          </cell>
          <cell r="P63">
            <v>0</v>
          </cell>
          <cell r="Q63">
            <v>3778.29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ELIMINE A ANORMALIDADE COSNTRUINDO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45078</v>
          </cell>
          <cell r="G64" t="str">
            <v>CENTRO DE EDUCACAO UFSC</v>
          </cell>
          <cell r="H64">
            <v>1</v>
          </cell>
          <cell r="I64">
            <v>5550</v>
          </cell>
          <cell r="J64">
            <v>5666</v>
          </cell>
          <cell r="K64">
            <v>116</v>
          </cell>
          <cell r="L64">
            <v>1622.62</v>
          </cell>
          <cell r="M64">
            <v>1622.62</v>
          </cell>
          <cell r="N64">
            <v>-306.67</v>
          </cell>
          <cell r="O64">
            <v>0</v>
          </cell>
          <cell r="P64">
            <v>0</v>
          </cell>
          <cell r="Q64">
            <v>2938.57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ELIMINE A ANORMALIDADE COSNTRUINDO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45078</v>
          </cell>
          <cell r="G65" t="str">
            <v>CENTRO DE CONVIVENCIA UFSC</v>
          </cell>
          <cell r="H65">
            <v>5</v>
          </cell>
          <cell r="I65">
            <v>517</v>
          </cell>
          <cell r="J65">
            <v>524</v>
          </cell>
          <cell r="K65">
            <v>7</v>
          </cell>
          <cell r="L65">
            <v>211.52</v>
          </cell>
          <cell r="M65">
            <v>211.52</v>
          </cell>
          <cell r="N65">
            <v>-39.979999999999997</v>
          </cell>
          <cell r="O65">
            <v>0</v>
          </cell>
          <cell r="P65">
            <v>0</v>
          </cell>
          <cell r="Q65">
            <v>383.06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45078</v>
          </cell>
          <cell r="G66" t="str">
            <v>IMPRENSA UNIVERSITARIA</v>
          </cell>
          <cell r="H66">
            <v>1</v>
          </cell>
          <cell r="I66">
            <v>22055</v>
          </cell>
          <cell r="J66">
            <v>23782</v>
          </cell>
          <cell r="K66">
            <v>1727</v>
          </cell>
          <cell r="L66">
            <v>24966.01</v>
          </cell>
          <cell r="M66">
            <v>24966.01</v>
          </cell>
          <cell r="N66">
            <v>-4718.58</v>
          </cell>
          <cell r="O66">
            <v>0</v>
          </cell>
          <cell r="P66">
            <v>0</v>
          </cell>
          <cell r="Q66">
            <v>45213.440000000002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45078</v>
          </cell>
          <cell r="G67" t="str">
            <v>ESPACO DO DEP DE AQUIT E URBAN UFSC</v>
          </cell>
          <cell r="H67">
            <v>1</v>
          </cell>
          <cell r="I67">
            <v>2869</v>
          </cell>
          <cell r="J67">
            <v>3214</v>
          </cell>
          <cell r="K67">
            <v>345</v>
          </cell>
          <cell r="L67">
            <v>4940.83</v>
          </cell>
          <cell r="M67">
            <v>4940.83</v>
          </cell>
          <cell r="N67">
            <v>-933.82</v>
          </cell>
          <cell r="O67">
            <v>0</v>
          </cell>
          <cell r="P67">
            <v>0</v>
          </cell>
          <cell r="Q67">
            <v>8947.84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ALTO CONSUMO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45078</v>
          </cell>
          <cell r="G68" t="str">
            <v>CENTRO DE ESPORTE</v>
          </cell>
          <cell r="H68">
            <v>2</v>
          </cell>
          <cell r="I68">
            <v>33032</v>
          </cell>
          <cell r="J68">
            <v>34350</v>
          </cell>
          <cell r="K68">
            <v>1318</v>
          </cell>
          <cell r="L68">
            <v>21259.040000000001</v>
          </cell>
          <cell r="M68">
            <v>21259.040000000001</v>
          </cell>
          <cell r="N68">
            <v>-4017.96</v>
          </cell>
          <cell r="O68">
            <v>0</v>
          </cell>
          <cell r="P68">
            <v>0</v>
          </cell>
          <cell r="Q68">
            <v>38500.120000000003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ALTO CONSUMO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45078</v>
          </cell>
          <cell r="G69" t="str">
            <v>RESTAURANTE UNIVERSITARIO</v>
          </cell>
          <cell r="H69">
            <v>2</v>
          </cell>
          <cell r="I69">
            <v>99527</v>
          </cell>
          <cell r="J69">
            <v>100844</v>
          </cell>
          <cell r="K69">
            <v>1317</v>
          </cell>
          <cell r="L69">
            <v>21242.69</v>
          </cell>
          <cell r="M69">
            <v>21242.69</v>
          </cell>
          <cell r="N69">
            <v>-4014.86</v>
          </cell>
          <cell r="O69">
            <v>0</v>
          </cell>
          <cell r="P69">
            <v>0</v>
          </cell>
          <cell r="Q69">
            <v>38470.519999999997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OK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45078</v>
          </cell>
          <cell r="G70" t="str">
            <v>UNIVERSIDADE FEDERAL DE SANTA CATARINA</v>
          </cell>
          <cell r="H70">
            <v>1</v>
          </cell>
          <cell r="I70">
            <v>1532</v>
          </cell>
          <cell r="J70">
            <v>1552</v>
          </cell>
          <cell r="K70">
            <v>20</v>
          </cell>
          <cell r="L70">
            <v>231.58</v>
          </cell>
          <cell r="M70">
            <v>0</v>
          </cell>
          <cell r="N70">
            <v>-21.9</v>
          </cell>
          <cell r="O70">
            <v>0</v>
          </cell>
          <cell r="P70">
            <v>0</v>
          </cell>
          <cell r="Q70">
            <v>209.68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45078</v>
          </cell>
          <cell r="G71" t="str">
            <v>CENTRO CIENCIAS BIOLOGICAS BL B</v>
          </cell>
          <cell r="H71">
            <v>1</v>
          </cell>
          <cell r="I71">
            <v>10798</v>
          </cell>
          <cell r="J71">
            <v>11296</v>
          </cell>
          <cell r="K71">
            <v>498</v>
          </cell>
          <cell r="L71">
            <v>7157.8</v>
          </cell>
          <cell r="M71">
            <v>7157.8</v>
          </cell>
          <cell r="N71">
            <v>-1352.83</v>
          </cell>
          <cell r="O71">
            <v>0</v>
          </cell>
          <cell r="P71">
            <v>0</v>
          </cell>
          <cell r="Q71">
            <v>12962.77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OK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45078</v>
          </cell>
          <cell r="G72" t="str">
            <v>CENTRO TECNOLOGICO</v>
          </cell>
          <cell r="H72">
            <v>1</v>
          </cell>
          <cell r="I72">
            <v>480</v>
          </cell>
          <cell r="J72">
            <v>492</v>
          </cell>
          <cell r="K72">
            <v>12</v>
          </cell>
          <cell r="L72">
            <v>115.66</v>
          </cell>
          <cell r="M72">
            <v>115.66</v>
          </cell>
          <cell r="N72">
            <v>-21.85</v>
          </cell>
          <cell r="O72">
            <v>0</v>
          </cell>
          <cell r="P72">
            <v>0</v>
          </cell>
          <cell r="Q72">
            <v>209.47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45078</v>
          </cell>
          <cell r="G73" t="str">
            <v>UNIVERSIDADE FEDERAL DE SANTA CATARINA</v>
          </cell>
          <cell r="H73">
            <v>1</v>
          </cell>
          <cell r="I73">
            <v>1006</v>
          </cell>
          <cell r="J73">
            <v>1112</v>
          </cell>
          <cell r="K73">
            <v>106</v>
          </cell>
          <cell r="L73">
            <v>1477.72</v>
          </cell>
          <cell r="M73">
            <v>1477.72</v>
          </cell>
          <cell r="N73">
            <v>-279.27999999999997</v>
          </cell>
          <cell r="O73">
            <v>0</v>
          </cell>
          <cell r="P73">
            <v>0</v>
          </cell>
          <cell r="Q73">
            <v>2676.16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45078</v>
          </cell>
          <cell r="G74" t="str">
            <v>CENTRO ANATOMICO UFSC</v>
          </cell>
          <cell r="H74">
            <v>2</v>
          </cell>
          <cell r="I74">
            <v>2587</v>
          </cell>
          <cell r="J74">
            <v>2611</v>
          </cell>
          <cell r="K74">
            <v>24</v>
          </cell>
          <cell r="L74">
            <v>231.32</v>
          </cell>
          <cell r="M74">
            <v>231.32</v>
          </cell>
          <cell r="N74">
            <v>-43.73</v>
          </cell>
          <cell r="O74">
            <v>0</v>
          </cell>
          <cell r="P74">
            <v>0</v>
          </cell>
          <cell r="Q74">
            <v>418.91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OK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45078</v>
          </cell>
          <cell r="G75" t="str">
            <v>CENTRO DE CIENCIAS FISICAS E MATEMATICA</v>
          </cell>
          <cell r="H75">
            <v>1</v>
          </cell>
          <cell r="I75">
            <v>10369</v>
          </cell>
          <cell r="J75">
            <v>10716</v>
          </cell>
          <cell r="K75">
            <v>347</v>
          </cell>
          <cell r="L75">
            <v>4969.8100000000004</v>
          </cell>
          <cell r="M75">
            <v>4969.8100000000004</v>
          </cell>
          <cell r="N75">
            <v>-939.3</v>
          </cell>
          <cell r="O75">
            <v>0</v>
          </cell>
          <cell r="P75">
            <v>0</v>
          </cell>
          <cell r="Q75">
            <v>9000.32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CONFIRMAÇÃO LEITURA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45078</v>
          </cell>
          <cell r="G76" t="str">
            <v>CCB - Blocos E, F e G</v>
          </cell>
          <cell r="H76">
            <v>1</v>
          </cell>
          <cell r="I76">
            <v>18455</v>
          </cell>
          <cell r="J76">
            <v>19081</v>
          </cell>
          <cell r="K76">
            <v>626</v>
          </cell>
          <cell r="L76">
            <v>9012.52</v>
          </cell>
          <cell r="M76">
            <v>0</v>
          </cell>
          <cell r="N76">
            <v>-851.69</v>
          </cell>
          <cell r="O76">
            <v>0</v>
          </cell>
          <cell r="P76">
            <v>0</v>
          </cell>
          <cell r="Q76">
            <v>8160.83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45078</v>
          </cell>
          <cell r="G77" t="str">
            <v>UNIVERSIDADE FEDERAL DE SANTA CATARINA</v>
          </cell>
          <cell r="H77">
            <v>1</v>
          </cell>
          <cell r="I77">
            <v>9841</v>
          </cell>
          <cell r="J77">
            <v>812</v>
          </cell>
          <cell r="K77">
            <v>971</v>
          </cell>
          <cell r="L77">
            <v>14011.57</v>
          </cell>
          <cell r="M77">
            <v>0</v>
          </cell>
          <cell r="N77">
            <v>-1324.11</v>
          </cell>
          <cell r="O77">
            <v>0</v>
          </cell>
          <cell r="P77">
            <v>0</v>
          </cell>
          <cell r="Q77">
            <v>12687.46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45078</v>
          </cell>
          <cell r="G78" t="str">
            <v>UNIVERSIDADE FEDERAL DE SANTA CATARINA</v>
          </cell>
          <cell r="H78">
            <v>1</v>
          </cell>
          <cell r="I78">
            <v>3231</v>
          </cell>
          <cell r="J78">
            <v>3303</v>
          </cell>
          <cell r="K78">
            <v>72</v>
          </cell>
          <cell r="L78">
            <v>985.06</v>
          </cell>
          <cell r="M78">
            <v>0</v>
          </cell>
          <cell r="N78">
            <v>-93.08</v>
          </cell>
          <cell r="O78">
            <v>0</v>
          </cell>
          <cell r="P78">
            <v>0</v>
          </cell>
          <cell r="Q78">
            <v>891.98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OK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45078</v>
          </cell>
          <cell r="G79" t="str">
            <v>UNIVERSIDADE FEDERAL DE SANTA CATARINA</v>
          </cell>
          <cell r="H79">
            <v>1</v>
          </cell>
          <cell r="I79">
            <v>708</v>
          </cell>
          <cell r="J79">
            <v>1368</v>
          </cell>
          <cell r="K79">
            <v>660</v>
          </cell>
          <cell r="L79">
            <v>9505.18</v>
          </cell>
          <cell r="M79">
            <v>0</v>
          </cell>
          <cell r="N79">
            <v>-898.24</v>
          </cell>
          <cell r="O79">
            <v>0</v>
          </cell>
          <cell r="P79">
            <v>0</v>
          </cell>
          <cell r="Q79">
            <v>8606.94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OK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45078</v>
          </cell>
          <cell r="G80" t="str">
            <v>UFSC - UNIVERSIDADE FEDERAL DE SC</v>
          </cell>
          <cell r="H80">
            <v>1</v>
          </cell>
          <cell r="I80">
            <v>940</v>
          </cell>
          <cell r="J80">
            <v>947</v>
          </cell>
          <cell r="K80">
            <v>7</v>
          </cell>
          <cell r="L80">
            <v>71.2</v>
          </cell>
          <cell r="M80">
            <v>0</v>
          </cell>
          <cell r="N80">
            <v>-6.73</v>
          </cell>
          <cell r="O80">
            <v>0</v>
          </cell>
          <cell r="P80">
            <v>0</v>
          </cell>
          <cell r="Q80">
            <v>64.47</v>
          </cell>
          <cell r="R80">
            <v>0</v>
          </cell>
          <cell r="S80" t="str">
            <v>ok</v>
          </cell>
          <cell r="T80" t="str">
            <v>LIDO</v>
          </cell>
          <cell r="U80" t="str">
            <v>OK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45078</v>
          </cell>
          <cell r="G81" t="str">
            <v>MINISTERIO DA EDUCACAO</v>
          </cell>
          <cell r="H81">
            <v>1</v>
          </cell>
          <cell r="I81">
            <v>1910</v>
          </cell>
          <cell r="J81">
            <v>2017</v>
          </cell>
          <cell r="K81">
            <v>107</v>
          </cell>
          <cell r="L81">
            <v>1492.21</v>
          </cell>
          <cell r="M81">
            <v>1492.21</v>
          </cell>
          <cell r="N81">
            <v>-282.02</v>
          </cell>
          <cell r="O81">
            <v>0</v>
          </cell>
          <cell r="P81">
            <v>0</v>
          </cell>
          <cell r="Q81">
            <v>2702.4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45078</v>
          </cell>
          <cell r="G82" t="str">
            <v>UNIVERSIDADE FEDERAL DE SANTA CATARINA</v>
          </cell>
          <cell r="H82">
            <v>1</v>
          </cell>
          <cell r="I82">
            <v>22691</v>
          </cell>
          <cell r="J82">
            <v>23194</v>
          </cell>
          <cell r="K82">
            <v>503</v>
          </cell>
          <cell r="L82">
            <v>7230.25</v>
          </cell>
          <cell r="M82">
            <v>0</v>
          </cell>
          <cell r="N82">
            <v>-683.26</v>
          </cell>
          <cell r="O82">
            <v>0</v>
          </cell>
          <cell r="P82">
            <v>0</v>
          </cell>
          <cell r="Q82">
            <v>6546.99</v>
          </cell>
          <cell r="R82">
            <v>0</v>
          </cell>
          <cell r="S82" t="str">
            <v>ok</v>
          </cell>
          <cell r="T82" t="str">
            <v>LIDO/REVISÃO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45078</v>
          </cell>
          <cell r="G83" t="str">
            <v>CASA DA ARTE</v>
          </cell>
          <cell r="H83">
            <v>1</v>
          </cell>
          <cell r="I83">
            <v>422</v>
          </cell>
          <cell r="J83">
            <v>429</v>
          </cell>
          <cell r="K83">
            <v>7</v>
          </cell>
          <cell r="L83">
            <v>71.2</v>
          </cell>
          <cell r="M83">
            <v>71.2</v>
          </cell>
          <cell r="N83">
            <v>-13.46</v>
          </cell>
          <cell r="O83">
            <v>0</v>
          </cell>
          <cell r="P83">
            <v>0</v>
          </cell>
          <cell r="Q83">
            <v>128.94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45078</v>
          </cell>
          <cell r="G84" t="str">
            <v>CENTRO DE PESQUISA UFSC</v>
          </cell>
          <cell r="H84">
            <v>1</v>
          </cell>
          <cell r="I84">
            <v>9334</v>
          </cell>
          <cell r="J84">
            <v>9667</v>
          </cell>
          <cell r="K84">
            <v>333</v>
          </cell>
          <cell r="L84">
            <v>4766.95</v>
          </cell>
          <cell r="M84">
            <v>4766.95</v>
          </cell>
          <cell r="N84">
            <v>-900.96</v>
          </cell>
          <cell r="O84">
            <v>0</v>
          </cell>
          <cell r="P84">
            <v>0</v>
          </cell>
          <cell r="Q84">
            <v>8632.94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OK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45078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1350</v>
          </cell>
          <cell r="K85">
            <v>0</v>
          </cell>
          <cell r="L85">
            <v>35.08</v>
          </cell>
          <cell r="M85">
            <v>0</v>
          </cell>
          <cell r="N85">
            <v>-3.31</v>
          </cell>
          <cell r="O85">
            <v>0</v>
          </cell>
          <cell r="P85">
            <v>0</v>
          </cell>
          <cell r="Q85">
            <v>31.77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HIDRÔMETRO PARADO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45078</v>
          </cell>
          <cell r="G86" t="str">
            <v>UNIVERSIDADE FEDERAL DE SANTA CATARINA</v>
          </cell>
          <cell r="H86">
            <v>1</v>
          </cell>
          <cell r="I86">
            <v>508</v>
          </cell>
          <cell r="J86">
            <v>508</v>
          </cell>
          <cell r="K86">
            <v>0</v>
          </cell>
          <cell r="L86">
            <v>35.08</v>
          </cell>
          <cell r="M86">
            <v>0</v>
          </cell>
          <cell r="N86">
            <v>-3.31</v>
          </cell>
          <cell r="O86">
            <v>0</v>
          </cell>
          <cell r="P86">
            <v>0</v>
          </cell>
          <cell r="Q86">
            <v>31.77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45078</v>
          </cell>
          <cell r="G87" t="str">
            <v>UNIVERSIDADE FEDERAL DE SANTA CATARINA</v>
          </cell>
          <cell r="H87">
            <v>1</v>
          </cell>
          <cell r="I87">
            <v>1519</v>
          </cell>
          <cell r="J87">
            <v>1583</v>
          </cell>
          <cell r="K87">
            <v>64</v>
          </cell>
          <cell r="L87">
            <v>869.14</v>
          </cell>
          <cell r="M87">
            <v>0</v>
          </cell>
          <cell r="N87">
            <v>-82.13</v>
          </cell>
          <cell r="O87">
            <v>0</v>
          </cell>
          <cell r="P87">
            <v>0</v>
          </cell>
          <cell r="Q87">
            <v>787.01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ALTO CONSUMO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45078</v>
          </cell>
          <cell r="G88" t="str">
            <v>UFSC - UNIVERSIDADE FEDERAL DE SC</v>
          </cell>
          <cell r="H88">
            <v>1</v>
          </cell>
          <cell r="I88">
            <v>140</v>
          </cell>
          <cell r="J88">
            <v>142</v>
          </cell>
          <cell r="K88">
            <v>2</v>
          </cell>
          <cell r="L88">
            <v>45.4</v>
          </cell>
          <cell r="M88">
            <v>45.4</v>
          </cell>
          <cell r="N88">
            <v>-8.58</v>
          </cell>
          <cell r="O88">
            <v>0</v>
          </cell>
          <cell r="P88">
            <v>0</v>
          </cell>
          <cell r="Q88">
            <v>82.22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OK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45078</v>
          </cell>
          <cell r="G89" t="str">
            <v>ESTAÇÃO DE MARICULTURA DA UFSC</v>
          </cell>
          <cell r="H89">
            <v>1</v>
          </cell>
          <cell r="I89">
            <v>6354</v>
          </cell>
          <cell r="J89">
            <v>6508</v>
          </cell>
          <cell r="K89">
            <v>154</v>
          </cell>
          <cell r="L89">
            <v>2173.2399999999998</v>
          </cell>
          <cell r="M89">
            <v>2173.2399999999998</v>
          </cell>
          <cell r="N89">
            <v>-410.73</v>
          </cell>
          <cell r="O89">
            <v>0</v>
          </cell>
          <cell r="P89">
            <v>0</v>
          </cell>
          <cell r="Q89">
            <v>3935.75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OK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45078</v>
          </cell>
          <cell r="G90" t="str">
            <v>ESTAÇÃO DE MARICULTURA DA UFSC</v>
          </cell>
          <cell r="H90">
            <v>1</v>
          </cell>
          <cell r="I90">
            <v>302</v>
          </cell>
          <cell r="J90">
            <v>308</v>
          </cell>
          <cell r="K90">
            <v>6</v>
          </cell>
          <cell r="L90">
            <v>66.040000000000006</v>
          </cell>
          <cell r="M90">
            <v>66.040000000000006</v>
          </cell>
          <cell r="N90">
            <v>-12.48</v>
          </cell>
          <cell r="O90">
            <v>0</v>
          </cell>
          <cell r="P90">
            <v>0</v>
          </cell>
          <cell r="Q90">
            <v>119.6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OK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45078</v>
          </cell>
          <cell r="G91" t="str">
            <v>UNIVERSIDADE FEDERAL DE SANTA CATARINA</v>
          </cell>
          <cell r="H91">
            <v>1</v>
          </cell>
          <cell r="I91">
            <v>3492</v>
          </cell>
          <cell r="J91">
            <v>3498</v>
          </cell>
          <cell r="K91">
            <v>6</v>
          </cell>
          <cell r="L91">
            <v>66.040000000000006</v>
          </cell>
          <cell r="M91">
            <v>0</v>
          </cell>
          <cell r="N91">
            <v>-6.24</v>
          </cell>
          <cell r="O91">
            <v>0</v>
          </cell>
          <cell r="P91">
            <v>0</v>
          </cell>
          <cell r="Q91">
            <v>59.8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271388.28000000003</v>
          </cell>
          <cell r="M92">
            <v>210960.01</v>
          </cell>
          <cell r="N92">
            <v>-46495.150000000009</v>
          </cell>
          <cell r="O92">
            <v>0</v>
          </cell>
          <cell r="P92">
            <v>0</v>
          </cell>
          <cell r="Q92">
            <v>435853.14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122209</v>
          </cell>
          <cell r="J95">
            <v>132388</v>
          </cell>
          <cell r="K95">
            <v>10179</v>
          </cell>
          <cell r="L95">
            <v>147876.09</v>
          </cell>
          <cell r="M95">
            <v>147876.09</v>
          </cell>
          <cell r="N95">
            <v>-27948.579999999998</v>
          </cell>
          <cell r="Q95">
            <v>267803.59999999998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1457</v>
          </cell>
          <cell r="J96">
            <v>1542</v>
          </cell>
          <cell r="K96">
            <v>85</v>
          </cell>
          <cell r="L96">
            <v>1173.4299999999998</v>
          </cell>
          <cell r="N96">
            <v>-110.88000000000001</v>
          </cell>
          <cell r="Q96">
            <v>1062.55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OK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3685</v>
          </cell>
          <cell r="J101">
            <v>3730</v>
          </cell>
          <cell r="K101">
            <v>45</v>
          </cell>
          <cell r="L101">
            <v>595.51</v>
          </cell>
          <cell r="Q101">
            <v>595.51</v>
          </cell>
          <cell r="S101" t="str">
            <v>ok</v>
          </cell>
          <cell r="T101" t="str">
            <v>lido</v>
          </cell>
          <cell r="U101" t="str">
            <v>OK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>
            <v>107568</v>
          </cell>
          <cell r="G102" t="str">
            <v>SAMAE Araranguá  R. Pedro M. Pacheco (Medicina)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88.74</v>
          </cell>
          <cell r="Q102">
            <v>88.74</v>
          </cell>
          <cell r="R102">
            <v>0</v>
          </cell>
          <cell r="S102" t="str">
            <v>ok</v>
          </cell>
          <cell r="U102" t="str">
            <v>religação de ligação suprimida</v>
          </cell>
          <cell r="V102">
            <v>107568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2288</v>
          </cell>
          <cell r="J106">
            <v>2420</v>
          </cell>
          <cell r="K106">
            <v>132</v>
          </cell>
          <cell r="L106">
            <v>969.18</v>
          </cell>
          <cell r="M106">
            <v>1141.68</v>
          </cell>
          <cell r="N106">
            <v>-107.89</v>
          </cell>
          <cell r="Q106">
            <v>2002.97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1783</v>
          </cell>
          <cell r="J108">
            <v>1820</v>
          </cell>
          <cell r="K108">
            <v>37</v>
          </cell>
          <cell r="L108">
            <v>245.28</v>
          </cell>
          <cell r="M108">
            <v>288.67</v>
          </cell>
          <cell r="N108">
            <v>-27.28</v>
          </cell>
          <cell r="Q108">
            <v>506.67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3400.76</v>
          </cell>
          <cell r="J112">
            <v>3471.15</v>
          </cell>
          <cell r="K112">
            <v>70.39</v>
          </cell>
          <cell r="L112">
            <v>798.93</v>
          </cell>
          <cell r="M112">
            <v>639.14</v>
          </cell>
          <cell r="Q112">
            <v>1438.07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637.66999999999996</v>
          </cell>
          <cell r="J113">
            <v>694.84100000000001</v>
          </cell>
          <cell r="K113">
            <v>57.170999999999999</v>
          </cell>
          <cell r="L113">
            <v>648.89</v>
          </cell>
          <cell r="M113">
            <v>519.11</v>
          </cell>
          <cell r="Q113">
            <v>1168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4201.07</v>
          </cell>
          <cell r="J114">
            <v>4337.96</v>
          </cell>
          <cell r="K114">
            <v>136.88999999999999</v>
          </cell>
          <cell r="L114">
            <v>1553.7</v>
          </cell>
          <cell r="M114">
            <v>1242.96</v>
          </cell>
          <cell r="Q114">
            <v>2796.66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2511.88</v>
          </cell>
          <cell r="J115">
            <v>2697.78</v>
          </cell>
          <cell r="K115">
            <v>185.9</v>
          </cell>
          <cell r="L115">
            <v>2110.0100000000002</v>
          </cell>
          <cell r="M115">
            <v>1688.01</v>
          </cell>
          <cell r="Q115">
            <v>3798.0200000000004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20.437000000000001</v>
          </cell>
          <cell r="J116">
            <v>36.222999999999999</v>
          </cell>
          <cell r="K116">
            <v>15.786</v>
          </cell>
          <cell r="L116">
            <v>179.17</v>
          </cell>
          <cell r="M116">
            <v>143.34</v>
          </cell>
          <cell r="Q116">
            <v>322.51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45078</v>
          </cell>
          <cell r="G126" t="str">
            <v>UFSC - UNIVERSIDADE FEDERAL DE SC</v>
          </cell>
          <cell r="H126">
            <v>1</v>
          </cell>
          <cell r="I126">
            <v>140</v>
          </cell>
          <cell r="J126">
            <v>142</v>
          </cell>
          <cell r="K126">
            <v>2</v>
          </cell>
          <cell r="L126">
            <v>45.4</v>
          </cell>
          <cell r="M126">
            <v>45.4</v>
          </cell>
          <cell r="N126">
            <v>-8.58</v>
          </cell>
          <cell r="O126">
            <v>0</v>
          </cell>
          <cell r="P126">
            <v>0</v>
          </cell>
          <cell r="Q126">
            <v>82.22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45078</v>
          </cell>
          <cell r="G127" t="str">
            <v>UNIVERSIDADE FEDERAL DE SANTA CATARINA</v>
          </cell>
          <cell r="H127">
            <v>1</v>
          </cell>
          <cell r="I127">
            <v>1910</v>
          </cell>
          <cell r="J127">
            <v>2017</v>
          </cell>
          <cell r="K127">
            <v>107</v>
          </cell>
          <cell r="L127">
            <v>1492.21</v>
          </cell>
          <cell r="M127">
            <v>1492.21</v>
          </cell>
          <cell r="N127">
            <v>-282.02</v>
          </cell>
          <cell r="O127">
            <v>0</v>
          </cell>
          <cell r="P127">
            <v>0</v>
          </cell>
          <cell r="Q127">
            <v>2702.4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45078</v>
          </cell>
          <cell r="G128" t="str">
            <v>IMPRENSA UNIVERSITARIA</v>
          </cell>
          <cell r="H128">
            <v>1</v>
          </cell>
          <cell r="I128">
            <v>22055</v>
          </cell>
          <cell r="J128">
            <v>23782</v>
          </cell>
          <cell r="K128">
            <v>1727</v>
          </cell>
          <cell r="L128">
            <v>24966.01</v>
          </cell>
          <cell r="M128">
            <v>24966.01</v>
          </cell>
          <cell r="N128">
            <v>-4718.58</v>
          </cell>
          <cell r="O128">
            <v>0</v>
          </cell>
          <cell r="P128">
            <v>0</v>
          </cell>
          <cell r="Q128">
            <v>45213.440000000002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45078</v>
          </cell>
          <cell r="G129" t="str">
            <v>UNIV FED DO ESTADO DE STA CAT</v>
          </cell>
          <cell r="H129">
            <v>30</v>
          </cell>
          <cell r="I129">
            <v>7450</v>
          </cell>
          <cell r="J129">
            <v>9388</v>
          </cell>
          <cell r="K129">
            <v>1938</v>
          </cell>
          <cell r="L129">
            <v>25481.64</v>
          </cell>
          <cell r="M129">
            <v>25481.64</v>
          </cell>
          <cell r="N129">
            <v>-4816.03</v>
          </cell>
          <cell r="O129">
            <v>0</v>
          </cell>
          <cell r="P129">
            <v>0</v>
          </cell>
          <cell r="Q129">
            <v>46147.25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45078</v>
          </cell>
          <cell r="G130" t="str">
            <v>BIBLIOTECA CENTRAL</v>
          </cell>
          <cell r="H130">
            <v>1</v>
          </cell>
          <cell r="I130">
            <v>31232</v>
          </cell>
          <cell r="J130">
            <v>31818</v>
          </cell>
          <cell r="K130">
            <v>586</v>
          </cell>
          <cell r="L130">
            <v>8432.92</v>
          </cell>
          <cell r="M130">
            <v>8432.92</v>
          </cell>
          <cell r="N130">
            <v>-1593.83</v>
          </cell>
          <cell r="O130">
            <v>0</v>
          </cell>
          <cell r="P130">
            <v>0</v>
          </cell>
          <cell r="Q130">
            <v>15272.01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45078</v>
          </cell>
          <cell r="G131" t="str">
            <v>IGREJA UFSC</v>
          </cell>
          <cell r="H131">
            <v>2</v>
          </cell>
          <cell r="I131">
            <v>6434</v>
          </cell>
          <cell r="J131">
            <v>6561</v>
          </cell>
          <cell r="K131">
            <v>127</v>
          </cell>
          <cell r="L131">
            <v>1723.79</v>
          </cell>
          <cell r="M131">
            <v>1723.79</v>
          </cell>
          <cell r="N131">
            <v>-1239.03</v>
          </cell>
          <cell r="O131">
            <v>0</v>
          </cell>
          <cell r="P131">
            <v>0</v>
          </cell>
          <cell r="Q131">
            <v>2208.5500000000002</v>
          </cell>
          <cell r="R131" t="str">
            <v>Pendente</v>
          </cell>
        </row>
        <row r="132">
          <cell r="D132" t="str">
            <v>H040</v>
          </cell>
          <cell r="E132">
            <v>2296691</v>
          </cell>
          <cell r="F132">
            <v>45078</v>
          </cell>
          <cell r="G132" t="str">
            <v>REITORIA UFSC</v>
          </cell>
          <cell r="H132">
            <v>2</v>
          </cell>
          <cell r="I132">
            <v>46491</v>
          </cell>
          <cell r="J132">
            <v>46654</v>
          </cell>
          <cell r="K132">
            <v>163</v>
          </cell>
          <cell r="L132">
            <v>2245.44</v>
          </cell>
          <cell r="M132">
            <v>2245.44</v>
          </cell>
          <cell r="N132">
            <v>-424.39</v>
          </cell>
          <cell r="O132">
            <v>0</v>
          </cell>
          <cell r="P132">
            <v>0</v>
          </cell>
          <cell r="Q132">
            <v>4066.49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45078</v>
          </cell>
          <cell r="G133" t="str">
            <v>CENTRO TECNOLOGICO-UFSC</v>
          </cell>
          <cell r="H133">
            <v>2</v>
          </cell>
          <cell r="I133">
            <v>2365</v>
          </cell>
          <cell r="J133">
            <v>2566</v>
          </cell>
          <cell r="K133">
            <v>201</v>
          </cell>
          <cell r="L133">
            <v>2984.93</v>
          </cell>
          <cell r="M133">
            <v>2984.93</v>
          </cell>
          <cell r="N133">
            <v>-564.15</v>
          </cell>
          <cell r="O133">
            <v>0</v>
          </cell>
          <cell r="P133">
            <v>0</v>
          </cell>
          <cell r="Q133">
            <v>5405.71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45078</v>
          </cell>
          <cell r="G134" t="str">
            <v>CENTRO TECNOLOGICO</v>
          </cell>
          <cell r="H134">
            <v>1</v>
          </cell>
          <cell r="I134">
            <v>480</v>
          </cell>
          <cell r="J134">
            <v>492</v>
          </cell>
          <cell r="K134">
            <v>12</v>
          </cell>
          <cell r="L134">
            <v>115.66</v>
          </cell>
          <cell r="M134">
            <v>115.66</v>
          </cell>
          <cell r="N134">
            <v>-21.85</v>
          </cell>
          <cell r="O134">
            <v>0</v>
          </cell>
          <cell r="P134">
            <v>0</v>
          </cell>
          <cell r="Q134">
            <v>209.47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45078</v>
          </cell>
          <cell r="G135" t="str">
            <v>PAV DE MECANICA BL MODULADOS</v>
          </cell>
          <cell r="H135">
            <v>1</v>
          </cell>
          <cell r="I135">
            <v>7005</v>
          </cell>
          <cell r="J135">
            <v>7137</v>
          </cell>
          <cell r="K135">
            <v>249</v>
          </cell>
          <cell r="L135">
            <v>3549.79</v>
          </cell>
          <cell r="M135">
            <v>3549.79</v>
          </cell>
          <cell r="N135">
            <v>-670.92</v>
          </cell>
          <cell r="O135">
            <v>0</v>
          </cell>
          <cell r="P135">
            <v>0</v>
          </cell>
          <cell r="Q135">
            <v>6428.66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45078</v>
          </cell>
          <cell r="G136" t="str">
            <v>CENTRO DE ESPORTE</v>
          </cell>
          <cell r="H136">
            <v>2</v>
          </cell>
          <cell r="I136">
            <v>33032</v>
          </cell>
          <cell r="J136">
            <v>34350</v>
          </cell>
          <cell r="K136">
            <v>1318</v>
          </cell>
          <cell r="L136">
            <v>21259.040000000001</v>
          </cell>
          <cell r="M136">
            <v>21259.040000000001</v>
          </cell>
          <cell r="N136">
            <v>-4017.96</v>
          </cell>
          <cell r="O136">
            <v>0</v>
          </cell>
          <cell r="P136">
            <v>0</v>
          </cell>
          <cell r="Q136">
            <v>38500.120000000003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45078</v>
          </cell>
          <cell r="G137" t="str">
            <v>RESTAURANTE UNIVERSITARIO</v>
          </cell>
          <cell r="H137">
            <v>2</v>
          </cell>
          <cell r="I137">
            <v>99527</v>
          </cell>
          <cell r="J137">
            <v>100844</v>
          </cell>
          <cell r="K137">
            <v>1317</v>
          </cell>
          <cell r="L137">
            <v>21242.69</v>
          </cell>
          <cell r="M137">
            <v>21242.69</v>
          </cell>
          <cell r="N137">
            <v>-4014.86</v>
          </cell>
          <cell r="O137">
            <v>0</v>
          </cell>
          <cell r="P137">
            <v>0</v>
          </cell>
          <cell r="Q137">
            <v>38470.519999999997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45078</v>
          </cell>
          <cell r="G138" t="str">
            <v>CENTRO DE EDUCACAO UFSC</v>
          </cell>
          <cell r="H138">
            <v>1</v>
          </cell>
          <cell r="I138">
            <v>5550</v>
          </cell>
          <cell r="J138">
            <v>5666</v>
          </cell>
          <cell r="K138">
            <v>116</v>
          </cell>
          <cell r="L138">
            <v>1622.62</v>
          </cell>
          <cell r="M138">
            <v>1622.62</v>
          </cell>
          <cell r="N138">
            <v>-306.67</v>
          </cell>
          <cell r="O138">
            <v>0</v>
          </cell>
          <cell r="P138">
            <v>0</v>
          </cell>
          <cell r="Q138">
            <v>2938.57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45078</v>
          </cell>
          <cell r="G139" t="str">
            <v>CENTRO DE CONVIVENCIA UFSC</v>
          </cell>
          <cell r="H139">
            <v>5</v>
          </cell>
          <cell r="I139">
            <v>517</v>
          </cell>
          <cell r="J139">
            <v>524</v>
          </cell>
          <cell r="K139">
            <v>7</v>
          </cell>
          <cell r="L139">
            <v>211.52</v>
          </cell>
          <cell r="M139">
            <v>211.52</v>
          </cell>
          <cell r="N139">
            <v>-39.979999999999997</v>
          </cell>
          <cell r="O139">
            <v>0</v>
          </cell>
          <cell r="P139">
            <v>0</v>
          </cell>
          <cell r="Q139">
            <v>383.06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45078</v>
          </cell>
          <cell r="G140" t="str">
            <v>CENTRO DE CIENCIAS HUMANAS UFSC</v>
          </cell>
          <cell r="H140">
            <v>1</v>
          </cell>
          <cell r="I140">
            <v>31633</v>
          </cell>
          <cell r="J140">
            <v>32473</v>
          </cell>
          <cell r="K140">
            <v>840</v>
          </cell>
          <cell r="L140">
            <v>12113.38</v>
          </cell>
          <cell r="M140">
            <v>12113.38</v>
          </cell>
          <cell r="N140">
            <v>-2289.42</v>
          </cell>
          <cell r="O140">
            <v>0</v>
          </cell>
          <cell r="P140">
            <v>0</v>
          </cell>
          <cell r="Q140">
            <v>21937.34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45078</v>
          </cell>
          <cell r="G141" t="str">
            <v>CENTRO SOCIO ECONOMICO-UFSC</v>
          </cell>
          <cell r="H141">
            <v>1</v>
          </cell>
          <cell r="I141">
            <v>1095</v>
          </cell>
          <cell r="J141">
            <v>1400</v>
          </cell>
          <cell r="K141">
            <v>305</v>
          </cell>
          <cell r="L141">
            <v>4361.2299999999996</v>
          </cell>
          <cell r="M141">
            <v>4361.2299999999996</v>
          </cell>
          <cell r="N141">
            <v>-824.27</v>
          </cell>
          <cell r="O141">
            <v>0</v>
          </cell>
          <cell r="P141">
            <v>0</v>
          </cell>
          <cell r="Q141">
            <v>7898.19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45078</v>
          </cell>
          <cell r="G142" t="str">
            <v>D A E</v>
          </cell>
          <cell r="H142">
            <v>1</v>
          </cell>
          <cell r="I142">
            <v>4693</v>
          </cell>
          <cell r="J142">
            <v>4719</v>
          </cell>
          <cell r="K142">
            <v>26</v>
          </cell>
          <cell r="L142">
            <v>318.52</v>
          </cell>
          <cell r="M142">
            <v>318.52</v>
          </cell>
          <cell r="N142">
            <v>-60.2</v>
          </cell>
          <cell r="O142">
            <v>0</v>
          </cell>
          <cell r="P142">
            <v>0</v>
          </cell>
          <cell r="Q142">
            <v>576.84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45078</v>
          </cell>
          <cell r="G143" t="str">
            <v>MUSEU DE ANTROPOLOGIA UFSC</v>
          </cell>
          <cell r="H143">
            <v>1</v>
          </cell>
          <cell r="I143">
            <v>808</v>
          </cell>
          <cell r="J143">
            <v>1070</v>
          </cell>
          <cell r="K143">
            <v>262</v>
          </cell>
          <cell r="L143">
            <v>3738.16</v>
          </cell>
          <cell r="M143">
            <v>3738.16</v>
          </cell>
          <cell r="N143">
            <v>-706.51</v>
          </cell>
          <cell r="O143">
            <v>0</v>
          </cell>
          <cell r="P143">
            <v>0</v>
          </cell>
          <cell r="Q143">
            <v>6769.81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45078</v>
          </cell>
          <cell r="G144" t="str">
            <v>HORTO BOTANICO UFSC</v>
          </cell>
          <cell r="H144">
            <v>1</v>
          </cell>
          <cell r="I144">
            <v>624</v>
          </cell>
          <cell r="J144">
            <v>754</v>
          </cell>
          <cell r="K144">
            <v>130</v>
          </cell>
          <cell r="L144">
            <v>1825.48</v>
          </cell>
          <cell r="M144">
            <v>1825.48</v>
          </cell>
          <cell r="N144">
            <v>-345.02</v>
          </cell>
          <cell r="O144">
            <v>0</v>
          </cell>
          <cell r="P144">
            <v>0</v>
          </cell>
          <cell r="Q144">
            <v>3305.94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45078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35.08</v>
          </cell>
          <cell r="M145">
            <v>35.08</v>
          </cell>
          <cell r="N145">
            <v>-6.63</v>
          </cell>
          <cell r="O145">
            <v>0</v>
          </cell>
          <cell r="P145">
            <v>0</v>
          </cell>
          <cell r="Q145">
            <v>63.53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45078</v>
          </cell>
          <cell r="G146" t="str">
            <v>CENTRO DE E BASICOS UFSC</v>
          </cell>
          <cell r="H146">
            <v>2</v>
          </cell>
          <cell r="I146">
            <v>15385</v>
          </cell>
          <cell r="J146">
            <v>15627</v>
          </cell>
          <cell r="K146">
            <v>242</v>
          </cell>
          <cell r="L146">
            <v>3655.68</v>
          </cell>
          <cell r="M146">
            <v>3655.68</v>
          </cell>
          <cell r="N146">
            <v>-690.92</v>
          </cell>
          <cell r="O146">
            <v>0</v>
          </cell>
          <cell r="P146">
            <v>0</v>
          </cell>
          <cell r="Q146">
            <v>6620.44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45078</v>
          </cell>
          <cell r="G147" t="str">
            <v>CRECHE UFSC</v>
          </cell>
          <cell r="H147">
            <v>1</v>
          </cell>
          <cell r="I147">
            <v>15612</v>
          </cell>
          <cell r="J147">
            <v>16012</v>
          </cell>
          <cell r="K147">
            <v>400</v>
          </cell>
          <cell r="L147">
            <v>5737.78</v>
          </cell>
          <cell r="M147">
            <v>5737.78</v>
          </cell>
          <cell r="N147">
            <v>-1084.45</v>
          </cell>
          <cell r="O147">
            <v>0</v>
          </cell>
          <cell r="P147">
            <v>0</v>
          </cell>
          <cell r="Q147">
            <v>10391.11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45078</v>
          </cell>
          <cell r="G148" t="str">
            <v>UNIV FEDERAL DO ESTADO DE SC</v>
          </cell>
          <cell r="H148">
            <v>1</v>
          </cell>
          <cell r="I148">
            <v>210</v>
          </cell>
          <cell r="J148">
            <v>210</v>
          </cell>
          <cell r="K148">
            <v>0</v>
          </cell>
          <cell r="L148">
            <v>35.08</v>
          </cell>
          <cell r="M148">
            <v>35.08</v>
          </cell>
          <cell r="N148">
            <v>-6.63</v>
          </cell>
          <cell r="O148">
            <v>0</v>
          </cell>
          <cell r="P148">
            <v>0</v>
          </cell>
          <cell r="Q148">
            <v>63.53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45078</v>
          </cell>
          <cell r="G149" t="str">
            <v>UNIVERSIDADE FEDERAL DE SANTA CATARINA</v>
          </cell>
          <cell r="H149">
            <v>2</v>
          </cell>
          <cell r="I149">
            <v>15300</v>
          </cell>
          <cell r="J149">
            <v>15665</v>
          </cell>
          <cell r="K149">
            <v>365</v>
          </cell>
          <cell r="L149">
            <v>5667.97</v>
          </cell>
          <cell r="M149">
            <v>5667.97</v>
          </cell>
          <cell r="N149">
            <v>-1071.25</v>
          </cell>
          <cell r="O149">
            <v>0</v>
          </cell>
          <cell r="P149">
            <v>0</v>
          </cell>
          <cell r="Q149">
            <v>10264.69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45078</v>
          </cell>
          <cell r="G150" t="str">
            <v>UNIVERSIDADE FEDERAL DE SANTA CATARINA</v>
          </cell>
          <cell r="H150">
            <v>2</v>
          </cell>
          <cell r="I150">
            <v>1422</v>
          </cell>
          <cell r="J150">
            <v>1833</v>
          </cell>
          <cell r="K150">
            <v>411</v>
          </cell>
          <cell r="L150">
            <v>6420.53</v>
          </cell>
          <cell r="M150">
            <v>6420.53</v>
          </cell>
          <cell r="N150">
            <v>-1213.48</v>
          </cell>
          <cell r="O150">
            <v>0</v>
          </cell>
          <cell r="P150">
            <v>0</v>
          </cell>
          <cell r="Q150">
            <v>11627.58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45078</v>
          </cell>
          <cell r="G151" t="str">
            <v>UNIVERSIDADE FEDERAL DE SANTA CATARINA</v>
          </cell>
          <cell r="H151">
            <v>1</v>
          </cell>
          <cell r="I151">
            <v>886</v>
          </cell>
          <cell r="J151">
            <v>923</v>
          </cell>
          <cell r="K151">
            <v>37</v>
          </cell>
          <cell r="L151">
            <v>477.91</v>
          </cell>
          <cell r="M151">
            <v>0</v>
          </cell>
          <cell r="N151">
            <v>-45.17</v>
          </cell>
          <cell r="O151">
            <v>0</v>
          </cell>
          <cell r="P151">
            <v>0</v>
          </cell>
          <cell r="Q151">
            <v>432.74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45078</v>
          </cell>
          <cell r="G152" t="str">
            <v>UNIVERSIDADE FEDERAL DE SANTA CATARINA</v>
          </cell>
          <cell r="H152">
            <v>2</v>
          </cell>
          <cell r="I152">
            <v>2323</v>
          </cell>
          <cell r="J152">
            <v>2372</v>
          </cell>
          <cell r="K152">
            <v>49</v>
          </cell>
          <cell r="L152">
            <v>593.57000000000005</v>
          </cell>
          <cell r="M152">
            <v>0</v>
          </cell>
          <cell r="N152">
            <v>-56.1</v>
          </cell>
          <cell r="O152">
            <v>0</v>
          </cell>
          <cell r="P152">
            <v>0</v>
          </cell>
          <cell r="Q152">
            <v>537.47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45078</v>
          </cell>
          <cell r="G153" t="str">
            <v>UNIVERSIDADE FEDERAL DE SANTA CATARINA</v>
          </cell>
          <cell r="H153">
            <v>1</v>
          </cell>
          <cell r="I153">
            <v>9841</v>
          </cell>
          <cell r="J153">
            <v>812</v>
          </cell>
          <cell r="K153">
            <v>971</v>
          </cell>
          <cell r="L153">
            <v>14011.57</v>
          </cell>
          <cell r="M153">
            <v>0</v>
          </cell>
          <cell r="N153">
            <v>-1324.11</v>
          </cell>
          <cell r="O153">
            <v>0</v>
          </cell>
          <cell r="P153">
            <v>0</v>
          </cell>
          <cell r="Q153">
            <v>12687.46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45078</v>
          </cell>
          <cell r="G154" t="str">
            <v>UNIVERSIDADE FEDERAL DE SANTA CATARINA</v>
          </cell>
          <cell r="H154">
            <v>1</v>
          </cell>
          <cell r="I154">
            <v>3231</v>
          </cell>
          <cell r="J154">
            <v>3303</v>
          </cell>
          <cell r="K154">
            <v>72</v>
          </cell>
          <cell r="L154">
            <v>985.06</v>
          </cell>
          <cell r="M154">
            <v>0</v>
          </cell>
          <cell r="N154">
            <v>-93.08</v>
          </cell>
          <cell r="O154">
            <v>0</v>
          </cell>
          <cell r="P154">
            <v>0</v>
          </cell>
          <cell r="Q154">
            <v>891.98</v>
          </cell>
          <cell r="R154" t="str">
            <v>Pendente</v>
          </cell>
        </row>
        <row r="155">
          <cell r="D155" t="str">
            <v>H076</v>
          </cell>
          <cell r="E155">
            <v>2297361</v>
          </cell>
          <cell r="F155">
            <v>45078</v>
          </cell>
          <cell r="G155" t="str">
            <v>UFSC - UNIVERSIDADE FEDERAL DE SC</v>
          </cell>
          <cell r="H155">
            <v>1</v>
          </cell>
          <cell r="I155">
            <v>940</v>
          </cell>
          <cell r="J155">
            <v>947</v>
          </cell>
          <cell r="K155">
            <v>7</v>
          </cell>
          <cell r="L155">
            <v>71.2</v>
          </cell>
          <cell r="M155">
            <v>0</v>
          </cell>
          <cell r="N155">
            <v>-6.73</v>
          </cell>
          <cell r="O155">
            <v>0</v>
          </cell>
          <cell r="P155">
            <v>0</v>
          </cell>
          <cell r="Q155">
            <v>64.47</v>
          </cell>
          <cell r="R155" t="str">
            <v>Pendente</v>
          </cell>
        </row>
        <row r="156">
          <cell r="D156" t="str">
            <v>H028</v>
          </cell>
          <cell r="E156">
            <v>6205615</v>
          </cell>
          <cell r="F156">
            <v>45078</v>
          </cell>
          <cell r="G156" t="str">
            <v>NATIVAS DO HORTO BOTANICO UFSC</v>
          </cell>
          <cell r="H156">
            <v>1</v>
          </cell>
          <cell r="I156">
            <v>1500</v>
          </cell>
          <cell r="J156">
            <v>1539</v>
          </cell>
          <cell r="K156">
            <v>39</v>
          </cell>
          <cell r="L156">
            <v>506.89</v>
          </cell>
          <cell r="M156">
            <v>506.89</v>
          </cell>
          <cell r="N156">
            <v>-95.8</v>
          </cell>
          <cell r="O156">
            <v>0</v>
          </cell>
          <cell r="P156">
            <v>0</v>
          </cell>
          <cell r="Q156">
            <v>917.98</v>
          </cell>
          <cell r="R156" t="str">
            <v>Pendente</v>
          </cell>
        </row>
        <row r="157">
          <cell r="D157" t="str">
            <v>H043</v>
          </cell>
          <cell r="E157">
            <v>6816860</v>
          </cell>
          <cell r="F157">
            <v>45078</v>
          </cell>
          <cell r="G157" t="str">
            <v>CASA VEG DPTO MICRO UFSC</v>
          </cell>
          <cell r="H157">
            <v>1</v>
          </cell>
          <cell r="I157">
            <v>44</v>
          </cell>
          <cell r="J157">
            <v>48</v>
          </cell>
          <cell r="K157">
            <v>4</v>
          </cell>
          <cell r="L157">
            <v>55.72</v>
          </cell>
          <cell r="M157">
            <v>55.72</v>
          </cell>
          <cell r="N157">
            <v>-10.52</v>
          </cell>
          <cell r="O157">
            <v>0</v>
          </cell>
          <cell r="P157">
            <v>0</v>
          </cell>
          <cell r="Q157">
            <v>100.92</v>
          </cell>
          <cell r="R157" t="str">
            <v>Pendente</v>
          </cell>
        </row>
        <row r="158">
          <cell r="D158" t="str">
            <v>H054</v>
          </cell>
          <cell r="E158">
            <v>6923020</v>
          </cell>
          <cell r="F158">
            <v>45078</v>
          </cell>
          <cell r="G158" t="str">
            <v>ESPACO DO DEP DE AQUIT E URBAN UFSC</v>
          </cell>
          <cell r="H158">
            <v>1</v>
          </cell>
          <cell r="I158">
            <v>2869</v>
          </cell>
          <cell r="J158">
            <v>3214</v>
          </cell>
          <cell r="K158">
            <v>345</v>
          </cell>
          <cell r="L158">
            <v>4940.83</v>
          </cell>
          <cell r="M158">
            <v>4940.83</v>
          </cell>
          <cell r="N158">
            <v>-933.82</v>
          </cell>
          <cell r="O158">
            <v>0</v>
          </cell>
          <cell r="P158">
            <v>0</v>
          </cell>
          <cell r="Q158">
            <v>8947.84</v>
          </cell>
          <cell r="R158" t="str">
            <v>Pendente</v>
          </cell>
        </row>
        <row r="159">
          <cell r="D159" t="str">
            <v>H007</v>
          </cell>
          <cell r="E159">
            <v>9185550</v>
          </cell>
          <cell r="F159">
            <v>45078</v>
          </cell>
          <cell r="G159" t="str">
            <v>ENGENHARIA CIVIL BL V</v>
          </cell>
          <cell r="H159">
            <v>1</v>
          </cell>
          <cell r="I159">
            <v>5502</v>
          </cell>
          <cell r="J159">
            <v>5610</v>
          </cell>
          <cell r="K159">
            <v>108</v>
          </cell>
          <cell r="L159">
            <v>1506.7</v>
          </cell>
          <cell r="M159">
            <v>0</v>
          </cell>
          <cell r="N159">
            <v>-142.38</v>
          </cell>
          <cell r="O159">
            <v>0</v>
          </cell>
          <cell r="P159">
            <v>0</v>
          </cell>
          <cell r="Q159">
            <v>1364.32</v>
          </cell>
          <cell r="R159" t="str">
            <v>Pendente</v>
          </cell>
        </row>
        <row r="160">
          <cell r="D160" t="str">
            <v>H035</v>
          </cell>
          <cell r="E160">
            <v>2296845</v>
          </cell>
          <cell r="F160">
            <v>45078</v>
          </cell>
          <cell r="G160" t="str">
            <v>CENTRO TECNOLOGICO UFSC</v>
          </cell>
          <cell r="H160">
            <v>1</v>
          </cell>
          <cell r="I160">
            <v>291</v>
          </cell>
          <cell r="J160">
            <v>303</v>
          </cell>
          <cell r="K160">
            <v>12</v>
          </cell>
          <cell r="L160">
            <v>115.66</v>
          </cell>
          <cell r="M160">
            <v>115.66</v>
          </cell>
          <cell r="N160">
            <v>-21.85</v>
          </cell>
          <cell r="O160">
            <v>0</v>
          </cell>
          <cell r="P160">
            <v>0</v>
          </cell>
          <cell r="Q160">
            <v>209.47</v>
          </cell>
          <cell r="R160" t="str">
            <v>Pendente</v>
          </cell>
        </row>
        <row r="161">
          <cell r="D161" t="str">
            <v>H061</v>
          </cell>
          <cell r="E161">
            <v>2296870</v>
          </cell>
          <cell r="F161">
            <v>45078</v>
          </cell>
          <cell r="G161" t="str">
            <v>CENTRO ANATOMICO UFSC</v>
          </cell>
          <cell r="H161">
            <v>2</v>
          </cell>
          <cell r="I161">
            <v>2587</v>
          </cell>
          <cell r="J161">
            <v>2611</v>
          </cell>
          <cell r="K161">
            <v>24</v>
          </cell>
          <cell r="L161">
            <v>231.32</v>
          </cell>
          <cell r="M161">
            <v>231.32</v>
          </cell>
          <cell r="N161">
            <v>-43.73</v>
          </cell>
          <cell r="O161">
            <v>0</v>
          </cell>
          <cell r="P161">
            <v>0</v>
          </cell>
          <cell r="Q161">
            <v>418.91</v>
          </cell>
          <cell r="R161" t="str">
            <v>Pendente</v>
          </cell>
        </row>
        <row r="162">
          <cell r="D162" t="str">
            <v>H025</v>
          </cell>
          <cell r="E162">
            <v>2296900</v>
          </cell>
          <cell r="F162">
            <v>45078</v>
          </cell>
          <cell r="G162" t="str">
            <v>CENTRO DE C FISICAS E MAT BL A UFSC</v>
          </cell>
          <cell r="H162">
            <v>1</v>
          </cell>
          <cell r="I162">
            <v>18651</v>
          </cell>
          <cell r="J162">
            <v>19044</v>
          </cell>
          <cell r="K162">
            <v>393</v>
          </cell>
          <cell r="L162">
            <v>5636.35</v>
          </cell>
          <cell r="M162">
            <v>5636.35</v>
          </cell>
          <cell r="N162">
            <v>-1065.27</v>
          </cell>
          <cell r="O162">
            <v>0</v>
          </cell>
          <cell r="P162">
            <v>0</v>
          </cell>
          <cell r="Q162">
            <v>10207.43</v>
          </cell>
          <cell r="R162" t="str">
            <v>Pendente</v>
          </cell>
        </row>
        <row r="163">
          <cell r="D163" t="str">
            <v>H024</v>
          </cell>
          <cell r="E163">
            <v>2296926</v>
          </cell>
          <cell r="F163">
            <v>45078</v>
          </cell>
          <cell r="G163" t="str">
            <v>UNIVERSIDADE FEDERAL DE SANTA CATARINA</v>
          </cell>
          <cell r="H163">
            <v>3</v>
          </cell>
          <cell r="I163">
            <v>24</v>
          </cell>
          <cell r="J163">
            <v>24</v>
          </cell>
          <cell r="K163">
            <v>0</v>
          </cell>
          <cell r="L163">
            <v>105.24</v>
          </cell>
          <cell r="M163">
            <v>105.24</v>
          </cell>
          <cell r="N163">
            <v>-19.88</v>
          </cell>
          <cell r="O163">
            <v>0</v>
          </cell>
          <cell r="P163">
            <v>0</v>
          </cell>
          <cell r="Q163">
            <v>190.6</v>
          </cell>
          <cell r="R163" t="str">
            <v>Pendente</v>
          </cell>
        </row>
        <row r="164">
          <cell r="D164" t="str">
            <v>H060</v>
          </cell>
          <cell r="E164">
            <v>5329663</v>
          </cell>
          <cell r="F164">
            <v>45078</v>
          </cell>
          <cell r="G164" t="str">
            <v>UNIVERSIDADE FEDERAL DE SANTA CATARINA</v>
          </cell>
          <cell r="H164">
            <v>1</v>
          </cell>
          <cell r="I164">
            <v>1006</v>
          </cell>
          <cell r="J164">
            <v>1112</v>
          </cell>
          <cell r="K164">
            <v>106</v>
          </cell>
          <cell r="L164">
            <v>1477.72</v>
          </cell>
          <cell r="M164">
            <v>1477.72</v>
          </cell>
          <cell r="N164">
            <v>-279.27999999999997</v>
          </cell>
          <cell r="O164">
            <v>0</v>
          </cell>
          <cell r="P164">
            <v>0</v>
          </cell>
          <cell r="Q164">
            <v>2676.16</v>
          </cell>
          <cell r="R164" t="str">
            <v>Pendente</v>
          </cell>
        </row>
        <row r="165">
          <cell r="D165" t="str">
            <v>H037</v>
          </cell>
          <cell r="E165">
            <v>6435548</v>
          </cell>
          <cell r="F165">
            <v>45078</v>
          </cell>
          <cell r="G165" t="str">
            <v>CENTRO TECNOLOGICO (BL-A) UFSC</v>
          </cell>
          <cell r="H165">
            <v>1</v>
          </cell>
          <cell r="I165">
            <v>1930</v>
          </cell>
          <cell r="J165">
            <v>2063</v>
          </cell>
          <cell r="K165">
            <v>133</v>
          </cell>
          <cell r="L165">
            <v>1868.95</v>
          </cell>
          <cell r="M165">
            <v>1868.95</v>
          </cell>
          <cell r="N165">
            <v>-353.24</v>
          </cell>
          <cell r="O165">
            <v>0</v>
          </cell>
          <cell r="P165">
            <v>0</v>
          </cell>
          <cell r="Q165">
            <v>3384.66</v>
          </cell>
          <cell r="R165" t="str">
            <v>Pendente</v>
          </cell>
        </row>
        <row r="166">
          <cell r="D166" t="str">
            <v>H034</v>
          </cell>
          <cell r="E166">
            <v>8416621</v>
          </cell>
          <cell r="F166">
            <v>45078</v>
          </cell>
          <cell r="G166" t="str">
            <v>CENTRO TECNOLOGICO BLOCO L UFSC</v>
          </cell>
          <cell r="H166">
            <v>1</v>
          </cell>
          <cell r="I166">
            <v>3199</v>
          </cell>
          <cell r="J166">
            <v>3596</v>
          </cell>
          <cell r="K166">
            <v>397</v>
          </cell>
          <cell r="L166">
            <v>5694.31</v>
          </cell>
          <cell r="M166">
            <v>5694.31</v>
          </cell>
          <cell r="N166">
            <v>-1076.23</v>
          </cell>
          <cell r="O166">
            <v>0</v>
          </cell>
          <cell r="P166">
            <v>0</v>
          </cell>
          <cell r="Q166">
            <v>10312.39</v>
          </cell>
          <cell r="R166" t="str">
            <v>Pendente</v>
          </cell>
        </row>
        <row r="167">
          <cell r="D167" t="str">
            <v>H019</v>
          </cell>
          <cell r="E167">
            <v>9097821</v>
          </cell>
          <cell r="F167">
            <v>45078</v>
          </cell>
          <cell r="G167" t="str">
            <v>CENTRO ACAD SOCIO ECONOMICO UFSC</v>
          </cell>
          <cell r="H167">
            <v>3</v>
          </cell>
          <cell r="I167">
            <v>10912</v>
          </cell>
          <cell r="J167">
            <v>11011</v>
          </cell>
          <cell r="K167">
            <v>99</v>
          </cell>
          <cell r="L167">
            <v>1259.8499999999999</v>
          </cell>
          <cell r="M167">
            <v>1259.8499999999999</v>
          </cell>
          <cell r="N167">
            <v>-238.12</v>
          </cell>
          <cell r="O167">
            <v>0</v>
          </cell>
          <cell r="P167">
            <v>0</v>
          </cell>
          <cell r="Q167">
            <v>2281.58</v>
          </cell>
          <cell r="R167" t="str">
            <v>Pendente</v>
          </cell>
        </row>
        <row r="168">
          <cell r="D168" t="str">
            <v>H005</v>
          </cell>
          <cell r="E168">
            <v>2297078</v>
          </cell>
          <cell r="F168">
            <v>45078</v>
          </cell>
          <cell r="G168" t="str">
            <v>CENTRO DE CIENCIAS FISICAS E MATEMATICA</v>
          </cell>
          <cell r="H168">
            <v>1</v>
          </cell>
          <cell r="I168">
            <v>4020</v>
          </cell>
          <cell r="J168">
            <v>4103</v>
          </cell>
          <cell r="K168">
            <v>83</v>
          </cell>
          <cell r="L168">
            <v>1144.45</v>
          </cell>
          <cell r="M168">
            <v>0</v>
          </cell>
          <cell r="N168">
            <v>-108.14</v>
          </cell>
          <cell r="O168">
            <v>0</v>
          </cell>
          <cell r="P168">
            <v>0</v>
          </cell>
          <cell r="Q168">
            <v>1036.31</v>
          </cell>
          <cell r="R168" t="str">
            <v>Pendente</v>
          </cell>
        </row>
        <row r="169">
          <cell r="D169" t="str">
            <v>H004</v>
          </cell>
          <cell r="E169">
            <v>2297086</v>
          </cell>
          <cell r="F169">
            <v>45078</v>
          </cell>
          <cell r="G169" t="str">
            <v>CENTRO DE CIENCIAS FISICAS E MATEMATICA</v>
          </cell>
          <cell r="H169">
            <v>1</v>
          </cell>
          <cell r="I169">
            <v>681</v>
          </cell>
          <cell r="J169">
            <v>755</v>
          </cell>
          <cell r="K169">
            <v>74</v>
          </cell>
          <cell r="L169">
            <v>1014.04</v>
          </cell>
          <cell r="M169">
            <v>0</v>
          </cell>
          <cell r="N169">
            <v>-95.82</v>
          </cell>
          <cell r="O169">
            <v>0</v>
          </cell>
          <cell r="P169">
            <v>0</v>
          </cell>
          <cell r="Q169">
            <v>918.22</v>
          </cell>
          <cell r="R169" t="str">
            <v>Pendente</v>
          </cell>
        </row>
        <row r="170">
          <cell r="D170" t="str">
            <v>H009</v>
          </cell>
          <cell r="E170">
            <v>2297140</v>
          </cell>
          <cell r="F170">
            <v>45078</v>
          </cell>
          <cell r="G170" t="str">
            <v>UNIVERSIDADE FEDERAL DE SANTA CATARINA</v>
          </cell>
          <cell r="H170">
            <v>1</v>
          </cell>
          <cell r="I170">
            <v>20</v>
          </cell>
          <cell r="J170">
            <v>20</v>
          </cell>
          <cell r="K170">
            <v>0</v>
          </cell>
          <cell r="L170">
            <v>35.08</v>
          </cell>
          <cell r="M170">
            <v>0</v>
          </cell>
          <cell r="N170">
            <v>-3.31</v>
          </cell>
          <cell r="O170">
            <v>0</v>
          </cell>
          <cell r="P170">
            <v>0</v>
          </cell>
          <cell r="Q170">
            <v>31.77</v>
          </cell>
          <cell r="R170" t="str">
            <v>Pendente</v>
          </cell>
        </row>
        <row r="171">
          <cell r="D171" t="str">
            <v>H008</v>
          </cell>
          <cell r="E171">
            <v>2297159</v>
          </cell>
          <cell r="F171">
            <v>45078</v>
          </cell>
          <cell r="G171" t="str">
            <v>UNIVERSIDADE FEDERAL DE SANTA CATARINA</v>
          </cell>
          <cell r="H171">
            <v>1</v>
          </cell>
          <cell r="I171">
            <v>51504</v>
          </cell>
          <cell r="J171">
            <v>51713</v>
          </cell>
          <cell r="K171">
            <v>209</v>
          </cell>
          <cell r="L171">
            <v>2970.19</v>
          </cell>
          <cell r="M171">
            <v>0</v>
          </cell>
          <cell r="N171">
            <v>-280.69</v>
          </cell>
          <cell r="O171">
            <v>0</v>
          </cell>
          <cell r="P171">
            <v>0</v>
          </cell>
          <cell r="Q171">
            <v>2689.5</v>
          </cell>
          <cell r="R171" t="str">
            <v>Pendente</v>
          </cell>
        </row>
        <row r="172">
          <cell r="D172" t="str">
            <v>H029</v>
          </cell>
          <cell r="E172">
            <v>7297220</v>
          </cell>
          <cell r="F172">
            <v>45078</v>
          </cell>
          <cell r="G172" t="str">
            <v>MORADIA ESTUDANTIL UFSC</v>
          </cell>
          <cell r="H172">
            <v>1</v>
          </cell>
          <cell r="I172">
            <v>237</v>
          </cell>
          <cell r="J172">
            <v>242</v>
          </cell>
          <cell r="K172">
            <v>5</v>
          </cell>
          <cell r="L172">
            <v>60.88</v>
          </cell>
          <cell r="M172">
            <v>60.88</v>
          </cell>
          <cell r="N172">
            <v>-11.5</v>
          </cell>
          <cell r="O172">
            <v>0</v>
          </cell>
          <cell r="P172">
            <v>0</v>
          </cell>
          <cell r="Q172">
            <v>110.26</v>
          </cell>
          <cell r="R172" t="str">
            <v>Pendente</v>
          </cell>
        </row>
        <row r="173">
          <cell r="D173" t="str">
            <v>H011</v>
          </cell>
          <cell r="E173">
            <v>8149615</v>
          </cell>
          <cell r="F173">
            <v>45078</v>
          </cell>
          <cell r="G173" t="str">
            <v>DEPTO MICROBIOLOGIA UFSC</v>
          </cell>
          <cell r="H173">
            <v>1</v>
          </cell>
          <cell r="I173">
            <v>40817</v>
          </cell>
          <cell r="J173">
            <v>41163</v>
          </cell>
          <cell r="K173">
            <v>346</v>
          </cell>
          <cell r="L173">
            <v>4955.32</v>
          </cell>
          <cell r="M173">
            <v>0</v>
          </cell>
          <cell r="N173">
            <v>-468.28</v>
          </cell>
          <cell r="O173">
            <v>0</v>
          </cell>
          <cell r="P173">
            <v>0</v>
          </cell>
          <cell r="Q173">
            <v>4487.04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45078</v>
          </cell>
          <cell r="G174" t="str">
            <v>UNIVERSIDADE FEDERAL DE SANTA CATARINA</v>
          </cell>
          <cell r="H174">
            <v>1</v>
          </cell>
          <cell r="I174">
            <v>1532</v>
          </cell>
          <cell r="J174">
            <v>1552</v>
          </cell>
          <cell r="K174">
            <v>20</v>
          </cell>
          <cell r="L174">
            <v>231.58</v>
          </cell>
          <cell r="M174">
            <v>0</v>
          </cell>
          <cell r="N174">
            <v>-21.9</v>
          </cell>
          <cell r="O174">
            <v>0</v>
          </cell>
          <cell r="P174">
            <v>0</v>
          </cell>
          <cell r="Q174">
            <v>209.68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45078</v>
          </cell>
          <cell r="G175" t="str">
            <v>BIOTERIO CENTRAL ALMOXARIFADO</v>
          </cell>
          <cell r="H175">
            <v>1</v>
          </cell>
          <cell r="I175">
            <v>4072</v>
          </cell>
          <cell r="J175">
            <v>4424</v>
          </cell>
          <cell r="K175">
            <v>352</v>
          </cell>
          <cell r="L175">
            <v>5042.26</v>
          </cell>
          <cell r="M175">
            <v>0</v>
          </cell>
          <cell r="N175">
            <v>-476.49</v>
          </cell>
          <cell r="O175">
            <v>0</v>
          </cell>
          <cell r="P175">
            <v>0</v>
          </cell>
          <cell r="Q175">
            <v>4565.7700000000004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45078</v>
          </cell>
          <cell r="G176" t="str">
            <v>NUCLEO DE INSTRUÇÃO MODELO</v>
          </cell>
          <cell r="H176">
            <v>1</v>
          </cell>
          <cell r="I176">
            <v>2295</v>
          </cell>
          <cell r="J176">
            <v>2338</v>
          </cell>
          <cell r="K176">
            <v>43</v>
          </cell>
          <cell r="L176">
            <v>564.85</v>
          </cell>
          <cell r="M176">
            <v>0</v>
          </cell>
          <cell r="N176">
            <v>-53.38</v>
          </cell>
          <cell r="O176">
            <v>0</v>
          </cell>
          <cell r="P176">
            <v>0</v>
          </cell>
          <cell r="Q176">
            <v>511.47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45078</v>
          </cell>
          <cell r="G177" t="str">
            <v>UNIVERSIDADE FEDERAL DE SANTA CATARINA</v>
          </cell>
          <cell r="H177">
            <v>1</v>
          </cell>
          <cell r="I177">
            <v>708</v>
          </cell>
          <cell r="J177">
            <v>1368</v>
          </cell>
          <cell r="K177">
            <v>660</v>
          </cell>
          <cell r="L177">
            <v>9505.18</v>
          </cell>
          <cell r="M177">
            <v>0</v>
          </cell>
          <cell r="N177">
            <v>-898.24</v>
          </cell>
          <cell r="O177">
            <v>0</v>
          </cell>
          <cell r="P177">
            <v>0</v>
          </cell>
          <cell r="Q177">
            <v>8606.94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45078</v>
          </cell>
          <cell r="G178" t="str">
            <v>CASA DA ARTE</v>
          </cell>
          <cell r="H178">
            <v>1</v>
          </cell>
          <cell r="I178">
            <v>422</v>
          </cell>
          <cell r="J178">
            <v>429</v>
          </cell>
          <cell r="K178">
            <v>7</v>
          </cell>
          <cell r="L178">
            <v>71.2</v>
          </cell>
          <cell r="M178">
            <v>71.2</v>
          </cell>
          <cell r="N178">
            <v>-13.46</v>
          </cell>
          <cell r="O178">
            <v>0</v>
          </cell>
          <cell r="P178">
            <v>0</v>
          </cell>
          <cell r="Q178">
            <v>128.94</v>
          </cell>
          <cell r="R178" t="str">
            <v>Pendente</v>
          </cell>
        </row>
        <row r="179">
          <cell r="D179" t="str">
            <v>H006</v>
          </cell>
          <cell r="E179">
            <v>9185569</v>
          </cell>
          <cell r="F179">
            <v>45078</v>
          </cell>
          <cell r="G179" t="str">
            <v>ENGENHARIA CIVIL BL T</v>
          </cell>
          <cell r="H179">
            <v>1</v>
          </cell>
          <cell r="I179">
            <v>154</v>
          </cell>
          <cell r="J179">
            <v>161</v>
          </cell>
          <cell r="K179">
            <v>7</v>
          </cell>
          <cell r="L179">
            <v>71.2</v>
          </cell>
          <cell r="M179">
            <v>0</v>
          </cell>
          <cell r="N179">
            <v>-6.73</v>
          </cell>
          <cell r="O179">
            <v>0</v>
          </cell>
          <cell r="P179">
            <v>0</v>
          </cell>
          <cell r="Q179">
            <v>64.47</v>
          </cell>
          <cell r="R179" t="str">
            <v>Pendente</v>
          </cell>
        </row>
        <row r="180">
          <cell r="D180" t="str">
            <v>H049</v>
          </cell>
          <cell r="E180">
            <v>9197478</v>
          </cell>
          <cell r="F180">
            <v>45078</v>
          </cell>
          <cell r="G180" t="str">
            <v>CENTRO DE EDUCACAO UFSC</v>
          </cell>
          <cell r="H180">
            <v>1</v>
          </cell>
          <cell r="I180">
            <v>1602</v>
          </cell>
          <cell r="J180">
            <v>1750</v>
          </cell>
          <cell r="K180">
            <v>148</v>
          </cell>
          <cell r="L180">
            <v>2086.3000000000002</v>
          </cell>
          <cell r="M180">
            <v>2086.3000000000002</v>
          </cell>
          <cell r="N180">
            <v>-394.31</v>
          </cell>
          <cell r="O180">
            <v>0</v>
          </cell>
          <cell r="P180">
            <v>0</v>
          </cell>
          <cell r="Q180">
            <v>3778.29</v>
          </cell>
          <cell r="R180" t="str">
            <v>Pendente</v>
          </cell>
        </row>
        <row r="181">
          <cell r="D181" t="str">
            <v>H106</v>
          </cell>
          <cell r="E181">
            <v>14948508</v>
          </cell>
          <cell r="F181">
            <v>45078</v>
          </cell>
          <cell r="G181" t="str">
            <v>UNIVERSIDADE FEDERAL DE SANTA CATARINA</v>
          </cell>
          <cell r="H181">
            <v>1</v>
          </cell>
          <cell r="I181">
            <v>3492</v>
          </cell>
          <cell r="J181">
            <v>3498</v>
          </cell>
          <cell r="K181">
            <v>6</v>
          </cell>
          <cell r="L181">
            <v>66.040000000000006</v>
          </cell>
          <cell r="M181">
            <v>0</v>
          </cell>
          <cell r="N181">
            <v>-6.24</v>
          </cell>
          <cell r="O181">
            <v>0</v>
          </cell>
          <cell r="P181">
            <v>0</v>
          </cell>
          <cell r="Q181">
            <v>59.8</v>
          </cell>
          <cell r="R181" t="str">
            <v>Pendente</v>
          </cell>
        </row>
        <row r="182">
          <cell r="D182" t="str">
            <v>H062</v>
          </cell>
          <cell r="E182">
            <v>15023672</v>
          </cell>
          <cell r="F182">
            <v>45078</v>
          </cell>
          <cell r="G182" t="str">
            <v>CENTRO DE CIENCIAS FISICAS E MATEMATICA</v>
          </cell>
          <cell r="H182">
            <v>1</v>
          </cell>
          <cell r="I182">
            <v>10369</v>
          </cell>
          <cell r="J182">
            <v>10716</v>
          </cell>
          <cell r="K182">
            <v>347</v>
          </cell>
          <cell r="L182">
            <v>4969.8100000000004</v>
          </cell>
          <cell r="M182">
            <v>4969.8100000000004</v>
          </cell>
          <cell r="N182">
            <v>-939.3</v>
          </cell>
          <cell r="O182">
            <v>0</v>
          </cell>
          <cell r="P182">
            <v>0</v>
          </cell>
          <cell r="Q182">
            <v>9000.32</v>
          </cell>
          <cell r="R182" t="str">
            <v>Pendente</v>
          </cell>
        </row>
        <row r="183">
          <cell r="D183" t="str">
            <v>H066</v>
          </cell>
          <cell r="E183">
            <v>17091764</v>
          </cell>
          <cell r="F183">
            <v>45078</v>
          </cell>
          <cell r="G183" t="str">
            <v>UNIV FED DO ESTADO DE STA CAT</v>
          </cell>
          <cell r="H183">
            <v>1</v>
          </cell>
          <cell r="I183">
            <v>18455</v>
          </cell>
          <cell r="J183">
            <v>19081</v>
          </cell>
          <cell r="K183">
            <v>626</v>
          </cell>
          <cell r="L183">
            <v>9012.52</v>
          </cell>
          <cell r="M183">
            <v>0</v>
          </cell>
          <cell r="N183">
            <v>-851.69</v>
          </cell>
          <cell r="O183">
            <v>0</v>
          </cell>
          <cell r="P183">
            <v>0</v>
          </cell>
          <cell r="Q183">
            <v>8160.83</v>
          </cell>
          <cell r="R183" t="str">
            <v>Pendente</v>
          </cell>
        </row>
        <row r="184">
          <cell r="D184" t="str">
            <v>H044</v>
          </cell>
          <cell r="E184">
            <v>2296896</v>
          </cell>
          <cell r="F184">
            <v>45078</v>
          </cell>
          <cell r="G184" t="str">
            <v>LAB DE ENSINO E PESQUISA UFSC</v>
          </cell>
          <cell r="H184">
            <v>1</v>
          </cell>
          <cell r="I184">
            <v>134</v>
          </cell>
          <cell r="J184">
            <v>188</v>
          </cell>
          <cell r="K184">
            <v>54</v>
          </cell>
          <cell r="L184">
            <v>724.24</v>
          </cell>
          <cell r="M184">
            <v>724.24</v>
          </cell>
          <cell r="N184">
            <v>-136.88</v>
          </cell>
          <cell r="O184">
            <v>0</v>
          </cell>
          <cell r="P184">
            <v>0</v>
          </cell>
          <cell r="Q184">
            <v>1311.6</v>
          </cell>
          <cell r="R184" t="str">
            <v>Pendente</v>
          </cell>
        </row>
        <row r="185">
          <cell r="D185" t="str">
            <v>H089</v>
          </cell>
          <cell r="E185">
            <v>2347660</v>
          </cell>
          <cell r="F185">
            <v>45078</v>
          </cell>
          <cell r="G185" t="str">
            <v>ESTAÇÃO DE MARICULTURA DA UFSC</v>
          </cell>
          <cell r="H185">
            <v>1</v>
          </cell>
          <cell r="I185">
            <v>6354</v>
          </cell>
          <cell r="J185">
            <v>6508</v>
          </cell>
          <cell r="K185">
            <v>154</v>
          </cell>
          <cell r="L185">
            <v>2173.2399999999998</v>
          </cell>
          <cell r="M185">
            <v>2173.2399999999998</v>
          </cell>
          <cell r="N185">
            <v>-410.73</v>
          </cell>
          <cell r="O185">
            <v>0</v>
          </cell>
          <cell r="P185">
            <v>0</v>
          </cell>
          <cell r="Q185">
            <v>3935.75</v>
          </cell>
          <cell r="R185" t="str">
            <v>Pendente</v>
          </cell>
        </row>
        <row r="186">
          <cell r="D186" t="str">
            <v>H090</v>
          </cell>
          <cell r="E186">
            <v>2347679</v>
          </cell>
          <cell r="F186">
            <v>45078</v>
          </cell>
          <cell r="G186" t="str">
            <v>ESTAÇÃO DE MARICULTURA DA UFSC</v>
          </cell>
          <cell r="H186">
            <v>1</v>
          </cell>
          <cell r="I186">
            <v>302</v>
          </cell>
          <cell r="J186">
            <v>308</v>
          </cell>
          <cell r="K186">
            <v>6</v>
          </cell>
          <cell r="L186">
            <v>66.040000000000006</v>
          </cell>
          <cell r="M186">
            <v>66.040000000000006</v>
          </cell>
          <cell r="N186">
            <v>-12.48</v>
          </cell>
          <cell r="O186">
            <v>0</v>
          </cell>
          <cell r="P186">
            <v>0</v>
          </cell>
          <cell r="Q186">
            <v>119.6</v>
          </cell>
          <cell r="R186" t="str">
            <v>Pendente</v>
          </cell>
        </row>
        <row r="187">
          <cell r="D187" t="str">
            <v>H084</v>
          </cell>
          <cell r="E187">
            <v>9197419</v>
          </cell>
          <cell r="F187">
            <v>45078</v>
          </cell>
          <cell r="G187" t="str">
            <v>CENTRO DE PESQUISA UFSC</v>
          </cell>
          <cell r="H187">
            <v>1</v>
          </cell>
          <cell r="I187">
            <v>9334</v>
          </cell>
          <cell r="J187">
            <v>9667</v>
          </cell>
          <cell r="K187">
            <v>333</v>
          </cell>
          <cell r="L187">
            <v>4766.95</v>
          </cell>
          <cell r="M187">
            <v>4766.95</v>
          </cell>
          <cell r="N187">
            <v>-900.96</v>
          </cell>
          <cell r="O187">
            <v>0</v>
          </cell>
          <cell r="P187">
            <v>0</v>
          </cell>
          <cell r="Q187">
            <v>8632.94</v>
          </cell>
          <cell r="R187" t="str">
            <v>Pendente</v>
          </cell>
        </row>
        <row r="188">
          <cell r="D188" t="str">
            <v>H082</v>
          </cell>
          <cell r="E188">
            <v>5716594</v>
          </cell>
          <cell r="F188">
            <v>45078</v>
          </cell>
          <cell r="G188" t="str">
            <v>UNIVERSIDADE FEDERAL DE SANTA CATARINA</v>
          </cell>
          <cell r="H188">
            <v>1</v>
          </cell>
          <cell r="I188">
            <v>22691</v>
          </cell>
          <cell r="J188">
            <v>23194</v>
          </cell>
          <cell r="K188">
            <v>503</v>
          </cell>
          <cell r="L188">
            <v>7230.25</v>
          </cell>
          <cell r="M188">
            <v>0</v>
          </cell>
          <cell r="N188">
            <v>-683.26</v>
          </cell>
          <cell r="O188">
            <v>0</v>
          </cell>
          <cell r="P188">
            <v>0</v>
          </cell>
          <cell r="Q188">
            <v>6546.99</v>
          </cell>
          <cell r="R188" t="str">
            <v>Pendente</v>
          </cell>
        </row>
        <row r="189">
          <cell r="D189" t="str">
            <v>H058</v>
          </cell>
          <cell r="E189">
            <v>9611070</v>
          </cell>
          <cell r="F189">
            <v>45078</v>
          </cell>
          <cell r="G189" t="str">
            <v>CENTRO CIENCIAS BIOLOGICAS BL B</v>
          </cell>
          <cell r="H189">
            <v>1</v>
          </cell>
          <cell r="I189">
            <v>10798</v>
          </cell>
          <cell r="J189">
            <v>11296</v>
          </cell>
          <cell r="K189">
            <v>498</v>
          </cell>
          <cell r="L189">
            <v>7157.8</v>
          </cell>
          <cell r="M189">
            <v>7157.8</v>
          </cell>
          <cell r="N189">
            <v>-1352.83</v>
          </cell>
          <cell r="O189">
            <v>0</v>
          </cell>
          <cell r="P189">
            <v>0</v>
          </cell>
          <cell r="Q189">
            <v>12962.77</v>
          </cell>
          <cell r="R189" t="str">
            <v>Pendente</v>
          </cell>
        </row>
        <row r="190">
          <cell r="D190" t="str">
            <v>H087</v>
          </cell>
          <cell r="E190">
            <v>13018540</v>
          </cell>
          <cell r="F190">
            <v>45078</v>
          </cell>
          <cell r="G190" t="str">
            <v>UNIVERSIDADE FEDERAL DE SANTA CATARINA</v>
          </cell>
          <cell r="H190">
            <v>1</v>
          </cell>
          <cell r="I190">
            <v>1519</v>
          </cell>
          <cell r="J190">
            <v>1583</v>
          </cell>
          <cell r="K190">
            <v>64</v>
          </cell>
          <cell r="L190">
            <v>869.14</v>
          </cell>
          <cell r="M190">
            <v>0</v>
          </cell>
          <cell r="N190">
            <v>-82.13</v>
          </cell>
          <cell r="O190">
            <v>0</v>
          </cell>
          <cell r="P190">
            <v>0</v>
          </cell>
          <cell r="Q190">
            <v>787.01</v>
          </cell>
          <cell r="R190" t="str">
            <v>Pendente</v>
          </cell>
        </row>
        <row r="191">
          <cell r="D191" t="str">
            <v>H027</v>
          </cell>
          <cell r="E191">
            <v>16701186</v>
          </cell>
          <cell r="F191">
            <v>45078</v>
          </cell>
          <cell r="G191" t="str">
            <v>UFSC COLÉGIO DE APLICAÇÃO</v>
          </cell>
          <cell r="H191">
            <v>1</v>
          </cell>
          <cell r="I191">
            <v>62760</v>
          </cell>
          <cell r="J191">
            <v>63277</v>
          </cell>
          <cell r="K191">
            <v>517</v>
          </cell>
          <cell r="L191">
            <v>7433.11</v>
          </cell>
          <cell r="M191">
            <v>7433.11</v>
          </cell>
          <cell r="N191">
            <v>-1404.86</v>
          </cell>
          <cell r="O191">
            <v>0</v>
          </cell>
          <cell r="P191">
            <v>0</v>
          </cell>
          <cell r="Q191">
            <v>13461.36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45078</v>
          </cell>
          <cell r="G192" t="str">
            <v>CTRO DE CIENCIA FIS E MAT BL B UFSC</v>
          </cell>
          <cell r="H192">
            <v>1</v>
          </cell>
          <cell r="I192">
            <v>2693</v>
          </cell>
          <cell r="J192">
            <v>2716</v>
          </cell>
          <cell r="K192">
            <v>23</v>
          </cell>
          <cell r="L192">
            <v>275.05</v>
          </cell>
          <cell r="M192">
            <v>275.05</v>
          </cell>
          <cell r="N192">
            <v>-51.98</v>
          </cell>
          <cell r="O192">
            <v>0</v>
          </cell>
          <cell r="P192">
            <v>0</v>
          </cell>
          <cell r="Q192">
            <v>498.12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45078</v>
          </cell>
          <cell r="G193" t="str">
            <v>UNIVERSIDADE FEDERAL DE SANTA CATARINA</v>
          </cell>
          <cell r="H193">
            <v>1</v>
          </cell>
          <cell r="I193">
            <v>1350</v>
          </cell>
          <cell r="J193">
            <v>1350</v>
          </cell>
          <cell r="K193">
            <v>0</v>
          </cell>
          <cell r="L193">
            <v>35.08</v>
          </cell>
          <cell r="M193">
            <v>0</v>
          </cell>
          <cell r="N193">
            <v>-3.31</v>
          </cell>
          <cell r="O193">
            <v>0</v>
          </cell>
          <cell r="P193">
            <v>0</v>
          </cell>
          <cell r="Q193">
            <v>31.77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45078</v>
          </cell>
          <cell r="G194" t="str">
            <v>UNIVERSIDADE FEDERAL DE SANTA CATARINA</v>
          </cell>
          <cell r="H194">
            <v>1</v>
          </cell>
          <cell r="I194">
            <v>508</v>
          </cell>
          <cell r="J194">
            <v>508</v>
          </cell>
          <cell r="K194">
            <v>0</v>
          </cell>
          <cell r="L194">
            <v>35.08</v>
          </cell>
          <cell r="M194">
            <v>0</v>
          </cell>
          <cell r="N194">
            <v>-3.31</v>
          </cell>
          <cell r="O194">
            <v>0</v>
          </cell>
          <cell r="P194">
            <v>0</v>
          </cell>
          <cell r="Q194">
            <v>31.77</v>
          </cell>
          <cell r="R194" t="str">
            <v>Pendente</v>
          </cell>
        </row>
        <row r="196">
          <cell r="H196">
            <v>1</v>
          </cell>
        </row>
        <row r="197">
          <cell r="H197">
            <v>2</v>
          </cell>
        </row>
        <row r="198">
          <cell r="H198">
            <v>3</v>
          </cell>
        </row>
        <row r="199">
          <cell r="H199">
            <v>4</v>
          </cell>
        </row>
        <row r="200">
          <cell r="H200">
            <v>5</v>
          </cell>
        </row>
        <row r="201">
          <cell r="H201">
            <v>6</v>
          </cell>
        </row>
        <row r="202">
          <cell r="H202">
            <v>7</v>
          </cell>
        </row>
        <row r="203">
          <cell r="H203">
            <v>8</v>
          </cell>
        </row>
        <row r="204">
          <cell r="H204">
            <v>9</v>
          </cell>
        </row>
        <row r="205">
          <cell r="H205">
            <v>10</v>
          </cell>
        </row>
        <row r="206">
          <cell r="H206">
            <v>11</v>
          </cell>
        </row>
        <row r="207">
          <cell r="H207">
            <v>12</v>
          </cell>
        </row>
        <row r="208">
          <cell r="H208">
            <v>13</v>
          </cell>
        </row>
        <row r="209">
          <cell r="H209">
            <v>14</v>
          </cell>
          <cell r="K209">
            <v>2015</v>
          </cell>
        </row>
        <row r="210">
          <cell r="H210">
            <v>15</v>
          </cell>
        </row>
        <row r="211">
          <cell r="H211">
            <v>16</v>
          </cell>
        </row>
        <row r="212">
          <cell r="H212">
            <v>17</v>
          </cell>
        </row>
        <row r="213">
          <cell r="H213">
            <v>18</v>
          </cell>
        </row>
        <row r="214">
          <cell r="H214">
            <v>19</v>
          </cell>
        </row>
        <row r="215">
          <cell r="H215">
            <v>20</v>
          </cell>
        </row>
        <row r="216">
          <cell r="H216">
            <v>21</v>
          </cell>
        </row>
        <row r="217">
          <cell r="H217">
            <v>22</v>
          </cell>
        </row>
        <row r="218">
          <cell r="H218">
            <v>23</v>
          </cell>
        </row>
        <row r="219">
          <cell r="H219">
            <v>24</v>
          </cell>
        </row>
        <row r="220">
          <cell r="H220">
            <v>25</v>
          </cell>
        </row>
        <row r="221">
          <cell r="H221">
            <v>26</v>
          </cell>
        </row>
        <row r="222">
          <cell r="H222">
            <v>27</v>
          </cell>
        </row>
        <row r="223">
          <cell r="H223">
            <v>28</v>
          </cell>
        </row>
        <row r="224">
          <cell r="H224">
            <v>29</v>
          </cell>
        </row>
        <row r="225">
          <cell r="H225">
            <v>30</v>
          </cell>
        </row>
        <row r="226">
          <cell r="H226">
            <v>31</v>
          </cell>
        </row>
        <row r="227">
          <cell r="H227">
            <v>32</v>
          </cell>
        </row>
        <row r="228">
          <cell r="H228">
            <v>33</v>
          </cell>
        </row>
        <row r="229">
          <cell r="H229">
            <v>34</v>
          </cell>
        </row>
        <row r="230">
          <cell r="H230">
            <v>35</v>
          </cell>
        </row>
        <row r="231">
          <cell r="H231">
            <v>36</v>
          </cell>
        </row>
        <row r="232">
          <cell r="H232">
            <v>37</v>
          </cell>
        </row>
        <row r="233">
          <cell r="H233">
            <v>38</v>
          </cell>
        </row>
        <row r="234">
          <cell r="H234">
            <v>39</v>
          </cell>
        </row>
        <row r="235">
          <cell r="H235">
            <v>40</v>
          </cell>
        </row>
        <row r="236">
          <cell r="H236">
            <v>41</v>
          </cell>
        </row>
        <row r="237">
          <cell r="H237">
            <v>42</v>
          </cell>
        </row>
        <row r="238">
          <cell r="H238">
            <v>43</v>
          </cell>
        </row>
        <row r="239">
          <cell r="H239">
            <v>44</v>
          </cell>
        </row>
        <row r="240">
          <cell r="H240">
            <v>45</v>
          </cell>
        </row>
        <row r="241">
          <cell r="H241">
            <v>46</v>
          </cell>
        </row>
        <row r="242">
          <cell r="H242">
            <v>47</v>
          </cell>
        </row>
        <row r="243">
          <cell r="H243">
            <v>48</v>
          </cell>
        </row>
        <row r="244">
          <cell r="H244">
            <v>49</v>
          </cell>
        </row>
        <row r="245">
          <cell r="H245">
            <v>50</v>
          </cell>
        </row>
        <row r="246">
          <cell r="H246">
            <v>51</v>
          </cell>
        </row>
        <row r="247">
          <cell r="H247">
            <v>52</v>
          </cell>
        </row>
        <row r="248">
          <cell r="H248">
            <v>53</v>
          </cell>
        </row>
        <row r="249">
          <cell r="H249">
            <v>54</v>
          </cell>
        </row>
        <row r="250">
          <cell r="H250">
            <v>55</v>
          </cell>
        </row>
        <row r="251">
          <cell r="H251">
            <v>56</v>
          </cell>
        </row>
        <row r="252">
          <cell r="H252">
            <v>57</v>
          </cell>
        </row>
        <row r="253">
          <cell r="H253">
            <v>58</v>
          </cell>
        </row>
        <row r="254">
          <cell r="H254">
            <v>59</v>
          </cell>
        </row>
        <row r="255">
          <cell r="H255">
            <v>60</v>
          </cell>
        </row>
        <row r="256">
          <cell r="H256">
            <v>61</v>
          </cell>
        </row>
        <row r="257">
          <cell r="H257">
            <v>62</v>
          </cell>
        </row>
        <row r="258">
          <cell r="H258">
            <v>63</v>
          </cell>
        </row>
        <row r="259">
          <cell r="H259">
            <v>64</v>
          </cell>
        </row>
        <row r="260">
          <cell r="H260">
            <v>65</v>
          </cell>
        </row>
        <row r="261">
          <cell r="H261">
            <v>66</v>
          </cell>
        </row>
        <row r="262">
          <cell r="H262">
            <v>67</v>
          </cell>
        </row>
        <row r="263">
          <cell r="H263">
            <v>68</v>
          </cell>
        </row>
        <row r="264">
          <cell r="H264">
            <v>69</v>
          </cell>
        </row>
      </sheetData>
      <sheetData sheetId="33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2022 SAMAE BNU - Água Pública</v>
          </cell>
          <cell r="H9">
            <v>0</v>
          </cell>
          <cell r="I9">
            <v>3.657</v>
          </cell>
          <cell r="J9">
            <v>7.05</v>
          </cell>
          <cell r="K9">
            <v>12.73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 Samae ARA - Água Pública</v>
          </cell>
          <cell r="H12">
            <v>0</v>
          </cell>
          <cell r="I12">
            <v>8.1329999999999991</v>
          </cell>
          <cell r="J12">
            <v>10.532</v>
          </cell>
          <cell r="K12">
            <v>11.5984</v>
          </cell>
          <cell r="L12">
            <v>12.7569</v>
          </cell>
          <cell r="M12">
            <v>14.0471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Pública</v>
          </cell>
          <cell r="AA22" t="str">
            <v>Residencial B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45047</v>
          </cell>
          <cell r="G23" t="str">
            <v>UNIVERSIDADE FEDERAL DE SANTA CATARINA</v>
          </cell>
          <cell r="H23">
            <v>1</v>
          </cell>
          <cell r="I23">
            <v>844</v>
          </cell>
          <cell r="J23">
            <v>886</v>
          </cell>
          <cell r="K23">
            <v>42</v>
          </cell>
          <cell r="L23">
            <v>550.36</v>
          </cell>
          <cell r="M23">
            <v>0</v>
          </cell>
          <cell r="N23">
            <v>-52.01</v>
          </cell>
          <cell r="O23">
            <v>0</v>
          </cell>
          <cell r="P23">
            <v>0</v>
          </cell>
          <cell r="Q23">
            <v>498.35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45047</v>
          </cell>
          <cell r="G24" t="str">
            <v>UNIVERSIDADE FEDERAL DE SANTA CATARINA</v>
          </cell>
          <cell r="H24">
            <v>2</v>
          </cell>
          <cell r="I24">
            <v>2273</v>
          </cell>
          <cell r="J24">
            <v>2323</v>
          </cell>
          <cell r="K24">
            <v>50</v>
          </cell>
          <cell r="L24">
            <v>608.05999999999995</v>
          </cell>
          <cell r="M24">
            <v>0</v>
          </cell>
          <cell r="N24">
            <v>-57.46</v>
          </cell>
          <cell r="O24">
            <v>0</v>
          </cell>
          <cell r="P24">
            <v>0</v>
          </cell>
          <cell r="Q24">
            <v>550.6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45047</v>
          </cell>
          <cell r="G25" t="str">
            <v>BIOTERIO CENTRAL ALMOXARIFADO</v>
          </cell>
          <cell r="H25">
            <v>1</v>
          </cell>
          <cell r="I25">
            <v>3784</v>
          </cell>
          <cell r="J25">
            <v>4072</v>
          </cell>
          <cell r="K25">
            <v>288</v>
          </cell>
          <cell r="L25">
            <v>4114.8999999999996</v>
          </cell>
          <cell r="M25">
            <v>0</v>
          </cell>
          <cell r="N25">
            <v>-388.87</v>
          </cell>
          <cell r="O25">
            <v>0</v>
          </cell>
          <cell r="P25">
            <v>0</v>
          </cell>
          <cell r="Q25">
            <v>3726.03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OK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45047</v>
          </cell>
          <cell r="G26" t="str">
            <v>CENTRO DE CIENCIAS FISICAS E MATEMATICA</v>
          </cell>
          <cell r="H26">
            <v>1</v>
          </cell>
          <cell r="I26">
            <v>652</v>
          </cell>
          <cell r="J26">
            <v>681</v>
          </cell>
          <cell r="K26">
            <v>29</v>
          </cell>
          <cell r="L26">
            <v>361.99</v>
          </cell>
          <cell r="M26">
            <v>0</v>
          </cell>
          <cell r="N26">
            <v>-34.21</v>
          </cell>
          <cell r="O26">
            <v>0</v>
          </cell>
          <cell r="P26">
            <v>0</v>
          </cell>
          <cell r="Q26">
            <v>327.78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ALTO CONSUMO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45047</v>
          </cell>
          <cell r="G27" t="str">
            <v>CENTRO DE CIENCIAS FISICAS E MATEMATICA</v>
          </cell>
          <cell r="H27">
            <v>1</v>
          </cell>
          <cell r="I27">
            <v>3924</v>
          </cell>
          <cell r="J27">
            <v>4020</v>
          </cell>
          <cell r="K27">
            <v>96</v>
          </cell>
          <cell r="L27">
            <v>1332.82</v>
          </cell>
          <cell r="M27">
            <v>0</v>
          </cell>
          <cell r="N27">
            <v>-125.95</v>
          </cell>
          <cell r="O27">
            <v>0</v>
          </cell>
          <cell r="P27">
            <v>0</v>
          </cell>
          <cell r="Q27">
            <v>1206.8699999999999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45047</v>
          </cell>
          <cell r="G28" t="str">
            <v>ENGENHARIA CIVIL BL T</v>
          </cell>
          <cell r="H28">
            <v>1</v>
          </cell>
          <cell r="I28">
            <v>154</v>
          </cell>
          <cell r="J28">
            <v>154</v>
          </cell>
          <cell r="K28">
            <v>3</v>
          </cell>
          <cell r="L28">
            <v>50.56</v>
          </cell>
          <cell r="M28">
            <v>0</v>
          </cell>
          <cell r="N28">
            <v>-4.79</v>
          </cell>
          <cell r="O28">
            <v>0</v>
          </cell>
          <cell r="P28">
            <v>0</v>
          </cell>
          <cell r="Q28">
            <v>45.77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45047</v>
          </cell>
          <cell r="G29" t="str">
            <v>ENGENHARIA CIVIL BL V</v>
          </cell>
          <cell r="H29">
            <v>1</v>
          </cell>
          <cell r="I29">
            <v>5416</v>
          </cell>
          <cell r="J29">
            <v>5502</v>
          </cell>
          <cell r="K29">
            <v>86</v>
          </cell>
          <cell r="L29">
            <v>1187.92</v>
          </cell>
          <cell r="M29">
            <v>0</v>
          </cell>
          <cell r="N29">
            <v>-112.26</v>
          </cell>
          <cell r="O29">
            <v>0</v>
          </cell>
          <cell r="P29">
            <v>0</v>
          </cell>
          <cell r="Q29">
            <v>1075.6600000000001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45047</v>
          </cell>
          <cell r="G30" t="str">
            <v>UNIVERSIDADE FEDERAL DE SANTA CATARINA</v>
          </cell>
          <cell r="H30">
            <v>1</v>
          </cell>
          <cell r="I30">
            <v>51242</v>
          </cell>
          <cell r="J30">
            <v>51504</v>
          </cell>
          <cell r="K30">
            <v>262</v>
          </cell>
          <cell r="L30">
            <v>3738.16</v>
          </cell>
          <cell r="M30">
            <v>0</v>
          </cell>
          <cell r="N30">
            <v>-353.25</v>
          </cell>
          <cell r="O30">
            <v>0</v>
          </cell>
          <cell r="P30">
            <v>0</v>
          </cell>
          <cell r="Q30">
            <v>3384.91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ALTO CONSUMO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45047</v>
          </cell>
          <cell r="G31" t="str">
            <v>UNIVERSIDADE FEDERAL DE SANTA CATARINA</v>
          </cell>
          <cell r="H31">
            <v>1</v>
          </cell>
          <cell r="I31">
            <v>20</v>
          </cell>
          <cell r="J31">
            <v>20</v>
          </cell>
          <cell r="K31">
            <v>0</v>
          </cell>
          <cell r="L31">
            <v>35.08</v>
          </cell>
          <cell r="M31">
            <v>0</v>
          </cell>
          <cell r="N31">
            <v>-3.31</v>
          </cell>
          <cell r="O31">
            <v>0</v>
          </cell>
          <cell r="P31">
            <v>0</v>
          </cell>
          <cell r="Q31">
            <v>31.77</v>
          </cell>
          <cell r="R31">
            <v>0</v>
          </cell>
          <cell r="S31" t="str">
            <v>ok</v>
          </cell>
          <cell r="T31" t="str">
            <v>LIDO/REVISÃO</v>
          </cell>
          <cell r="U31" t="str">
            <v>CONFIRMAÇÃO LEITURA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45047</v>
          </cell>
          <cell r="G32" t="str">
            <v>NUCLEO DE INSTRUÇÃO MODELO</v>
          </cell>
          <cell r="H32">
            <v>1</v>
          </cell>
          <cell r="I32">
            <v>2203</v>
          </cell>
          <cell r="J32">
            <v>2295</v>
          </cell>
          <cell r="K32">
            <v>92</v>
          </cell>
          <cell r="L32">
            <v>1274.8599999999999</v>
          </cell>
          <cell r="M32">
            <v>0</v>
          </cell>
          <cell r="N32">
            <v>-120.48</v>
          </cell>
          <cell r="O32">
            <v>0</v>
          </cell>
          <cell r="P32">
            <v>0</v>
          </cell>
          <cell r="Q32">
            <v>1154.3800000000001</v>
          </cell>
          <cell r="R32">
            <v>0</v>
          </cell>
          <cell r="S32" t="str">
            <v>ok</v>
          </cell>
          <cell r="T32" t="str">
            <v>LIDO/REVISÃO</v>
          </cell>
          <cell r="U32" t="str">
            <v>ALTO CONSUMO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45047</v>
          </cell>
          <cell r="G33" t="str">
            <v>DEPTO MICROBIOLOGIA UFSC</v>
          </cell>
          <cell r="H33">
            <v>1</v>
          </cell>
          <cell r="I33">
            <v>40495</v>
          </cell>
          <cell r="J33">
            <v>40817</v>
          </cell>
          <cell r="K33">
            <v>322</v>
          </cell>
          <cell r="L33">
            <v>4607.5600000000004</v>
          </cell>
          <cell r="M33">
            <v>0</v>
          </cell>
          <cell r="N33">
            <v>-435.42</v>
          </cell>
          <cell r="O33">
            <v>0</v>
          </cell>
          <cell r="P33">
            <v>0</v>
          </cell>
          <cell r="Q33">
            <v>4172.1400000000003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OK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45047</v>
          </cell>
          <cell r="G34" t="str">
            <v>UNIV FEDERAL DO ESTADO DE SC</v>
          </cell>
          <cell r="H34">
            <v>1</v>
          </cell>
          <cell r="I34">
            <v>210</v>
          </cell>
          <cell r="J34">
            <v>210</v>
          </cell>
          <cell r="K34">
            <v>0</v>
          </cell>
          <cell r="L34">
            <v>35.08</v>
          </cell>
          <cell r="M34">
            <v>35.08</v>
          </cell>
          <cell r="N34">
            <v>-6.63</v>
          </cell>
          <cell r="O34">
            <v>0</v>
          </cell>
          <cell r="P34">
            <v>0</v>
          </cell>
          <cell r="Q34">
            <v>63.53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HIDRÔMETRO PARADO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45047</v>
          </cell>
          <cell r="G35" t="str">
            <v>UNIVERSIDADE FEDERAL DE SANTA CATARINA</v>
          </cell>
          <cell r="H35">
            <v>2</v>
          </cell>
          <cell r="I35">
            <v>994</v>
          </cell>
          <cell r="J35">
            <v>1422</v>
          </cell>
          <cell r="K35">
            <v>428</v>
          </cell>
          <cell r="L35">
            <v>6698.64</v>
          </cell>
          <cell r="M35">
            <v>6698.64</v>
          </cell>
          <cell r="N35">
            <v>-1266.04</v>
          </cell>
          <cell r="O35">
            <v>0</v>
          </cell>
          <cell r="P35">
            <v>0</v>
          </cell>
          <cell r="Q35">
            <v>12131.24</v>
          </cell>
          <cell r="R35">
            <v>0</v>
          </cell>
          <cell r="S35" t="str">
            <v>ok</v>
          </cell>
          <cell r="T35" t="str">
            <v>LIDO</v>
          </cell>
          <cell r="U35" t="str">
            <v>OK</v>
          </cell>
          <cell r="V35">
            <v>2296950</v>
          </cell>
          <cell r="W35" t="str">
            <v>ok</v>
          </cell>
          <cell r="X35">
            <v>2</v>
          </cell>
          <cell r="Y35" t="str">
            <v>Não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45047</v>
          </cell>
          <cell r="G36" t="str">
            <v>D A E</v>
          </cell>
          <cell r="H36">
            <v>1</v>
          </cell>
          <cell r="I36">
            <v>4673</v>
          </cell>
          <cell r="J36">
            <v>4693</v>
          </cell>
          <cell r="K36">
            <v>20</v>
          </cell>
          <cell r="L36">
            <v>231.58</v>
          </cell>
          <cell r="M36">
            <v>231.58</v>
          </cell>
          <cell r="N36">
            <v>-43.76</v>
          </cell>
          <cell r="O36">
            <v>0</v>
          </cell>
          <cell r="P36">
            <v>0</v>
          </cell>
          <cell r="Q36">
            <v>419.4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OK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45047</v>
          </cell>
          <cell r="G37" t="str">
            <v>CENTRO ACAD SOCIO ECONOMICO UFSC</v>
          </cell>
          <cell r="H37">
            <v>3</v>
          </cell>
          <cell r="I37">
            <v>10799</v>
          </cell>
          <cell r="J37">
            <v>10912</v>
          </cell>
          <cell r="K37">
            <v>113</v>
          </cell>
          <cell r="L37">
            <v>1462.71</v>
          </cell>
          <cell r="M37">
            <v>1462.71</v>
          </cell>
          <cell r="N37">
            <v>-276.45</v>
          </cell>
          <cell r="O37">
            <v>0</v>
          </cell>
          <cell r="P37">
            <v>0</v>
          </cell>
          <cell r="Q37">
            <v>2648.97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Não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45047</v>
          </cell>
          <cell r="G38" t="str">
            <v>CENTRO SOCIO ECONOMICO-UFSC</v>
          </cell>
          <cell r="H38">
            <v>1</v>
          </cell>
          <cell r="I38">
            <v>835</v>
          </cell>
          <cell r="J38">
            <v>1095</v>
          </cell>
          <cell r="K38">
            <v>260</v>
          </cell>
          <cell r="L38">
            <v>3709.18</v>
          </cell>
          <cell r="M38">
            <v>3709.18</v>
          </cell>
          <cell r="N38">
            <v>-701.03</v>
          </cell>
          <cell r="O38">
            <v>0</v>
          </cell>
          <cell r="P38">
            <v>0</v>
          </cell>
          <cell r="Q38">
            <v>6717.33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ALTO CONSUMO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45047</v>
          </cell>
          <cell r="G39" t="str">
            <v>IGREJA UFSC</v>
          </cell>
          <cell r="H39">
            <v>2</v>
          </cell>
          <cell r="I39">
            <v>6497</v>
          </cell>
          <cell r="J39">
            <v>6434</v>
          </cell>
          <cell r="K39">
            <v>0</v>
          </cell>
          <cell r="L39">
            <v>70.16</v>
          </cell>
          <cell r="M39">
            <v>70.16</v>
          </cell>
          <cell r="N39">
            <v>-140.32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>ok</v>
          </cell>
          <cell r="T39" t="str">
            <v>LIDO/REVISÃO</v>
          </cell>
          <cell r="U39" t="str">
            <v>CONFIRMAÇÃO LEITURA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45047</v>
          </cell>
          <cell r="G40" t="str">
            <v>UNIVERSIDADE FEDERAL DE SANTA CATARINA</v>
          </cell>
          <cell r="H40">
            <v>2</v>
          </cell>
          <cell r="I40">
            <v>15122</v>
          </cell>
          <cell r="J40">
            <v>15300</v>
          </cell>
          <cell r="K40">
            <v>178</v>
          </cell>
          <cell r="L40">
            <v>2608.64</v>
          </cell>
          <cell r="M40">
            <v>2608.64</v>
          </cell>
          <cell r="N40">
            <v>-493.03</v>
          </cell>
          <cell r="O40">
            <v>0</v>
          </cell>
          <cell r="P40">
            <v>0</v>
          </cell>
          <cell r="Q40">
            <v>4724.25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ELIMINE A ANORMALIDADE CONSTRUINDO ABRIGO</v>
          </cell>
          <cell r="V40">
            <v>2296934</v>
          </cell>
          <cell r="W40" t="str">
            <v>ok</v>
          </cell>
          <cell r="X40">
            <v>2</v>
          </cell>
          <cell r="Y40" t="str">
            <v>Não</v>
          </cell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D41" t="str">
            <v>H024</v>
          </cell>
          <cell r="E41">
            <v>2296926</v>
          </cell>
          <cell r="F41">
            <v>45047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105.24</v>
          </cell>
          <cell r="M41">
            <v>105.24</v>
          </cell>
          <cell r="N41">
            <v>-19.88</v>
          </cell>
          <cell r="O41">
            <v>0</v>
          </cell>
          <cell r="P41">
            <v>0</v>
          </cell>
          <cell r="Q41">
            <v>190.6</v>
          </cell>
          <cell r="R41">
            <v>0</v>
          </cell>
          <cell r="S41" t="str">
            <v>ok</v>
          </cell>
          <cell r="T41" t="str">
            <v>LIDO/REVISÃO</v>
          </cell>
          <cell r="U41" t="str">
            <v>ELIMINE A ANORMALIDADE CONSTRUINDO ABRIGO</v>
          </cell>
          <cell r="V41">
            <v>2296926</v>
          </cell>
          <cell r="W41" t="str">
            <v>ok</v>
          </cell>
          <cell r="X41">
            <v>3</v>
          </cell>
          <cell r="Y41" t="str">
            <v>Não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45047</v>
          </cell>
          <cell r="G42" t="str">
            <v>CENTRO DE C FISICAS E MAT BL A UFSC</v>
          </cell>
          <cell r="H42">
            <v>1</v>
          </cell>
          <cell r="I42">
            <v>18289</v>
          </cell>
          <cell r="J42">
            <v>18651</v>
          </cell>
          <cell r="K42">
            <v>362</v>
          </cell>
          <cell r="L42">
            <v>5187.16</v>
          </cell>
          <cell r="M42">
            <v>5187.16</v>
          </cell>
          <cell r="N42">
            <v>-980.37</v>
          </cell>
          <cell r="O42">
            <v>0</v>
          </cell>
          <cell r="P42">
            <v>0</v>
          </cell>
          <cell r="Q42">
            <v>9393.9500000000007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VIDRO DO HIDRÔMETRO SUADO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45047</v>
          </cell>
          <cell r="G43" t="str">
            <v>CTRO DE CIENCIA FIS E MAT BL B UFSC</v>
          </cell>
          <cell r="H43">
            <v>1</v>
          </cell>
          <cell r="I43">
            <v>2657</v>
          </cell>
          <cell r="J43">
            <v>2693</v>
          </cell>
          <cell r="K43">
            <v>36</v>
          </cell>
          <cell r="L43">
            <v>463.42</v>
          </cell>
          <cell r="M43">
            <v>463.42</v>
          </cell>
          <cell r="N43">
            <v>-87.59</v>
          </cell>
          <cell r="O43">
            <v>0</v>
          </cell>
          <cell r="P43">
            <v>0</v>
          </cell>
          <cell r="Q43">
            <v>839.25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ELIMINE A ANORMALIDADE CONSTRUINDO ABRIGO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45047</v>
          </cell>
          <cell r="G44" t="str">
            <v>UFSC COLÉGIO DE APLICAÇÃO</v>
          </cell>
          <cell r="H44">
            <v>1</v>
          </cell>
          <cell r="I44">
            <v>62231</v>
          </cell>
          <cell r="J44">
            <v>62760</v>
          </cell>
          <cell r="K44">
            <v>529</v>
          </cell>
          <cell r="L44">
            <v>7606.99</v>
          </cell>
          <cell r="M44">
            <v>7606.99</v>
          </cell>
          <cell r="N44">
            <v>-1437.72</v>
          </cell>
          <cell r="O44">
            <v>0</v>
          </cell>
          <cell r="P44">
            <v>0</v>
          </cell>
          <cell r="Q44">
            <v>13776.26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VIDRO DO HIDRÔMETRO SUADO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45047</v>
          </cell>
          <cell r="G45" t="str">
            <v>NATIVAS DO HORTO BOTANICO UFSC</v>
          </cell>
          <cell r="H45">
            <v>1</v>
          </cell>
          <cell r="I45">
            <v>1466</v>
          </cell>
          <cell r="J45">
            <v>1500</v>
          </cell>
          <cell r="K45">
            <v>34</v>
          </cell>
          <cell r="L45">
            <v>434.44</v>
          </cell>
          <cell r="M45">
            <v>434.44</v>
          </cell>
          <cell r="N45">
            <v>-82.12</v>
          </cell>
          <cell r="O45">
            <v>0</v>
          </cell>
          <cell r="P45">
            <v>0</v>
          </cell>
          <cell r="Q45">
            <v>786.76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HIDRÔMETRO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45047</v>
          </cell>
          <cell r="G46" t="str">
            <v>MORADIA ESTUDANTIL UFSC</v>
          </cell>
          <cell r="H46">
            <v>1</v>
          </cell>
          <cell r="I46">
            <v>235</v>
          </cell>
          <cell r="J46">
            <v>237</v>
          </cell>
          <cell r="K46">
            <v>2</v>
          </cell>
          <cell r="L46">
            <v>45.4</v>
          </cell>
          <cell r="M46">
            <v>45.4</v>
          </cell>
          <cell r="N46">
            <v>-8.58</v>
          </cell>
          <cell r="O46">
            <v>0</v>
          </cell>
          <cell r="P46">
            <v>0</v>
          </cell>
          <cell r="Q46">
            <v>82.22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OK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45047</v>
          </cell>
          <cell r="G47" t="str">
            <v>UNIV FED DO ESTADO DE STA CAT</v>
          </cell>
          <cell r="H47">
            <v>30</v>
          </cell>
          <cell r="I47">
            <v>4680</v>
          </cell>
          <cell r="J47">
            <v>7450</v>
          </cell>
          <cell r="K47">
            <v>2770</v>
          </cell>
          <cell r="L47">
            <v>40649</v>
          </cell>
          <cell r="M47">
            <v>40649</v>
          </cell>
          <cell r="N47">
            <v>-7682.66</v>
          </cell>
          <cell r="O47">
            <v>0</v>
          </cell>
          <cell r="P47">
            <v>0</v>
          </cell>
          <cell r="Q47">
            <v>73615.34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ALTO CONSUMO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45047</v>
          </cell>
          <cell r="G48" t="str">
            <v>BIBLIOTECA CENTRAL</v>
          </cell>
          <cell r="H48">
            <v>1</v>
          </cell>
          <cell r="I48">
            <v>30782</v>
          </cell>
          <cell r="J48">
            <v>31232</v>
          </cell>
          <cell r="K48">
            <v>450</v>
          </cell>
          <cell r="L48">
            <v>6462.28</v>
          </cell>
          <cell r="M48">
            <v>6462.28</v>
          </cell>
          <cell r="N48">
            <v>-1221.3800000000001</v>
          </cell>
          <cell r="O48">
            <v>0</v>
          </cell>
          <cell r="P48">
            <v>0</v>
          </cell>
          <cell r="Q48">
            <v>11703.18</v>
          </cell>
          <cell r="R48">
            <v>0</v>
          </cell>
          <cell r="S48" t="str">
            <v>ok</v>
          </cell>
          <cell r="T48" t="str">
            <v>LIDO/REVISÃO</v>
          </cell>
          <cell r="U48" t="str">
            <v>CONFIRMAÇÃO LEITURA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45047</v>
          </cell>
          <cell r="G49" t="str">
            <v>CENTRO TECNOLOGICO-UFSC</v>
          </cell>
          <cell r="H49">
            <v>2</v>
          </cell>
          <cell r="I49">
            <v>2209</v>
          </cell>
          <cell r="J49">
            <v>2365</v>
          </cell>
          <cell r="K49">
            <v>156</v>
          </cell>
          <cell r="L49">
            <v>2248.7199999999998</v>
          </cell>
          <cell r="M49">
            <v>2248.7199999999998</v>
          </cell>
          <cell r="N49">
            <v>-425</v>
          </cell>
          <cell r="O49">
            <v>0</v>
          </cell>
          <cell r="P49">
            <v>0</v>
          </cell>
          <cell r="Q49">
            <v>4072.44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ELIMINE A ANORMALIDADE CONSTRUINDO ABRIGO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45047</v>
          </cell>
          <cell r="G50" t="str">
            <v>CENTRO TECNOLOGICO BLOCO L UFSC</v>
          </cell>
          <cell r="H50">
            <v>1</v>
          </cell>
          <cell r="I50">
            <v>3034</v>
          </cell>
          <cell r="J50">
            <v>3199</v>
          </cell>
          <cell r="K50">
            <v>165</v>
          </cell>
          <cell r="L50">
            <v>2332.63</v>
          </cell>
          <cell r="M50">
            <v>2332.63</v>
          </cell>
          <cell r="N50">
            <v>-440.86</v>
          </cell>
          <cell r="O50">
            <v>0</v>
          </cell>
          <cell r="P50">
            <v>0</v>
          </cell>
          <cell r="Q50">
            <v>4224.3999999999996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ELIMINE A ANORMALIDADE CONSTRUINDO ABRIGO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45047</v>
          </cell>
          <cell r="G51" t="str">
            <v>CENTRO TECNOLOGICO UFSC</v>
          </cell>
          <cell r="H51">
            <v>1</v>
          </cell>
          <cell r="I51">
            <v>281</v>
          </cell>
          <cell r="J51">
            <v>291</v>
          </cell>
          <cell r="K51">
            <v>10</v>
          </cell>
          <cell r="L51">
            <v>86.68</v>
          </cell>
          <cell r="M51">
            <v>86.68</v>
          </cell>
          <cell r="N51">
            <v>-16.38</v>
          </cell>
          <cell r="O51">
            <v>0</v>
          </cell>
          <cell r="P51">
            <v>0</v>
          </cell>
          <cell r="Q51">
            <v>156.97999999999999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45047</v>
          </cell>
          <cell r="G52" t="str">
            <v>CENTRO TECNOLOGICO (BL-A) UFSC</v>
          </cell>
          <cell r="H52">
            <v>2</v>
          </cell>
          <cell r="I52">
            <v>1843</v>
          </cell>
          <cell r="J52">
            <v>1930</v>
          </cell>
          <cell r="K52">
            <v>87</v>
          </cell>
          <cell r="L52">
            <v>1144.2</v>
          </cell>
          <cell r="M52">
            <v>1144.2</v>
          </cell>
          <cell r="N52">
            <v>-216.24</v>
          </cell>
          <cell r="O52">
            <v>0</v>
          </cell>
          <cell r="P52">
            <v>0</v>
          </cell>
          <cell r="Q52">
            <v>2072.16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2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45047</v>
          </cell>
          <cell r="G53" t="str">
            <v>PAV DE MECANICA BL MODULADOS</v>
          </cell>
          <cell r="H53">
            <v>1</v>
          </cell>
          <cell r="I53">
            <v>432</v>
          </cell>
          <cell r="J53">
            <v>602</v>
          </cell>
          <cell r="K53">
            <v>170</v>
          </cell>
          <cell r="L53">
            <v>2405.08</v>
          </cell>
          <cell r="M53">
            <v>2405.08</v>
          </cell>
          <cell r="N53">
            <v>-454.56</v>
          </cell>
          <cell r="O53">
            <v>0</v>
          </cell>
          <cell r="P53">
            <v>0</v>
          </cell>
          <cell r="Q53">
            <v>4355.6000000000004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45047</v>
          </cell>
          <cell r="G54" t="str">
            <v>REITORIA UFSC</v>
          </cell>
          <cell r="H54">
            <v>2</v>
          </cell>
          <cell r="I54">
            <v>46350</v>
          </cell>
          <cell r="J54">
            <v>46491</v>
          </cell>
          <cell r="K54">
            <v>141</v>
          </cell>
          <cell r="L54">
            <v>1926.66</v>
          </cell>
          <cell r="M54">
            <v>1926.66</v>
          </cell>
          <cell r="N54">
            <v>-364.14</v>
          </cell>
          <cell r="O54">
            <v>0</v>
          </cell>
          <cell r="P54">
            <v>0</v>
          </cell>
          <cell r="Q54">
            <v>3489.18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CONFIRMAÇÃO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Não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45047</v>
          </cell>
          <cell r="G55" t="str">
            <v>CENTRO DE E BASICOS UFSC</v>
          </cell>
          <cell r="H55">
            <v>2</v>
          </cell>
          <cell r="I55">
            <v>15256</v>
          </cell>
          <cell r="J55">
            <v>15385</v>
          </cell>
          <cell r="K55">
            <v>129</v>
          </cell>
          <cell r="L55">
            <v>1807.01</v>
          </cell>
          <cell r="M55">
            <v>1807.01</v>
          </cell>
          <cell r="N55">
            <v>-341.52</v>
          </cell>
          <cell r="O55">
            <v>0</v>
          </cell>
          <cell r="P55">
            <v>0</v>
          </cell>
          <cell r="Q55">
            <v>3272.5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ok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45047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35.08</v>
          </cell>
          <cell r="M56">
            <v>35.08</v>
          </cell>
          <cell r="N56">
            <v>-6.63</v>
          </cell>
          <cell r="O56">
            <v>0</v>
          </cell>
          <cell r="P56">
            <v>0</v>
          </cell>
          <cell r="Q56">
            <v>63.53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HIDRÔMETRO PARADO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45047</v>
          </cell>
          <cell r="G57" t="str">
            <v>CASA VEG DPTO MICRO UFSC</v>
          </cell>
          <cell r="H57">
            <v>1</v>
          </cell>
          <cell r="I57">
            <v>38</v>
          </cell>
          <cell r="J57">
            <v>44</v>
          </cell>
          <cell r="K57">
            <v>6</v>
          </cell>
          <cell r="L57">
            <v>66.040000000000006</v>
          </cell>
          <cell r="M57">
            <v>66.040000000000006</v>
          </cell>
          <cell r="N57">
            <v>-12.48</v>
          </cell>
          <cell r="O57">
            <v>0</v>
          </cell>
          <cell r="P57">
            <v>0</v>
          </cell>
          <cell r="Q57">
            <v>119.6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ALTO CONSUMO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45047</v>
          </cell>
          <cell r="G58" t="str">
            <v>LAB DE ENSINO E PESQUISA UFSC</v>
          </cell>
          <cell r="H58">
            <v>1</v>
          </cell>
          <cell r="I58">
            <v>88</v>
          </cell>
          <cell r="J58">
            <v>134</v>
          </cell>
          <cell r="K58">
            <v>46</v>
          </cell>
          <cell r="L58">
            <v>608.32000000000005</v>
          </cell>
          <cell r="M58">
            <v>608.32000000000005</v>
          </cell>
          <cell r="N58">
            <v>-114.98</v>
          </cell>
          <cell r="O58">
            <v>0</v>
          </cell>
          <cell r="P58">
            <v>0</v>
          </cell>
          <cell r="Q58">
            <v>1101.6600000000001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45047</v>
          </cell>
          <cell r="G59" t="str">
            <v>MUSEU DE ANTROPOLOGIA UFSC</v>
          </cell>
          <cell r="H59">
            <v>1</v>
          </cell>
          <cell r="I59">
            <v>658</v>
          </cell>
          <cell r="J59">
            <v>808</v>
          </cell>
          <cell r="K59">
            <v>150</v>
          </cell>
          <cell r="L59">
            <v>2115.2800000000002</v>
          </cell>
          <cell r="M59">
            <v>2115.2800000000002</v>
          </cell>
          <cell r="N59">
            <v>-399.8</v>
          </cell>
          <cell r="O59">
            <v>0</v>
          </cell>
          <cell r="P59">
            <v>0</v>
          </cell>
          <cell r="Q59">
            <v>3830.76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45047</v>
          </cell>
          <cell r="G60" t="str">
            <v>HORTO BOTANICO UFSC</v>
          </cell>
          <cell r="H60">
            <v>1</v>
          </cell>
          <cell r="I60">
            <v>489</v>
          </cell>
          <cell r="J60">
            <v>624</v>
          </cell>
          <cell r="K60">
            <v>135</v>
          </cell>
          <cell r="L60">
            <v>1897.93</v>
          </cell>
          <cell r="M60">
            <v>1897.93</v>
          </cell>
          <cell r="N60">
            <v>-358.71</v>
          </cell>
          <cell r="O60">
            <v>0</v>
          </cell>
          <cell r="P60">
            <v>0</v>
          </cell>
          <cell r="Q60">
            <v>3437.15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ALTO CONSUMO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45047</v>
          </cell>
          <cell r="G61" t="str">
            <v>CRECHE UFSC</v>
          </cell>
          <cell r="H61">
            <v>1</v>
          </cell>
          <cell r="I61">
            <v>15328</v>
          </cell>
          <cell r="J61">
            <v>15612</v>
          </cell>
          <cell r="K61">
            <v>284</v>
          </cell>
          <cell r="L61">
            <v>4056.94</v>
          </cell>
          <cell r="M61">
            <v>4056.94</v>
          </cell>
          <cell r="N61">
            <v>-766.77</v>
          </cell>
          <cell r="O61">
            <v>0</v>
          </cell>
          <cell r="P61">
            <v>0</v>
          </cell>
          <cell r="Q61">
            <v>7347.11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OK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45047</v>
          </cell>
          <cell r="G62" t="str">
            <v>CENTRO DE CIENCIAS HUMANAS UFSC</v>
          </cell>
          <cell r="H62">
            <v>1</v>
          </cell>
          <cell r="I62">
            <v>31453</v>
          </cell>
          <cell r="J62">
            <v>31633</v>
          </cell>
          <cell r="K62">
            <v>180</v>
          </cell>
          <cell r="L62">
            <v>2549.98</v>
          </cell>
          <cell r="M62">
            <v>2549.98</v>
          </cell>
          <cell r="N62">
            <v>-481.95</v>
          </cell>
          <cell r="O62">
            <v>0</v>
          </cell>
          <cell r="P62">
            <v>0</v>
          </cell>
          <cell r="Q62">
            <v>4618.01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ELIMINE A ANORMALIDADE CONSTRUINDO ABRIGO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45047</v>
          </cell>
          <cell r="G63" t="str">
            <v>CENTRO DE EDUCACAO UFSC</v>
          </cell>
          <cell r="H63">
            <v>1</v>
          </cell>
          <cell r="I63">
            <v>1434</v>
          </cell>
          <cell r="J63">
            <v>1602</v>
          </cell>
          <cell r="K63">
            <v>168</v>
          </cell>
          <cell r="L63">
            <v>2376.1</v>
          </cell>
          <cell r="M63">
            <v>2376.1</v>
          </cell>
          <cell r="N63">
            <v>-449.09</v>
          </cell>
          <cell r="O63">
            <v>0</v>
          </cell>
          <cell r="P63">
            <v>0</v>
          </cell>
          <cell r="Q63">
            <v>4303.1099999999997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ELIMINE A ANORMALIDADE CONSTRUINDO ABRIGO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45047</v>
          </cell>
          <cell r="G64" t="str">
            <v>CENTRO DE EDUCACAO UFSC</v>
          </cell>
          <cell r="H64">
            <v>1</v>
          </cell>
          <cell r="I64">
            <v>5405</v>
          </cell>
          <cell r="J64">
            <v>5550</v>
          </cell>
          <cell r="K64">
            <v>145</v>
          </cell>
          <cell r="L64">
            <v>2042.83</v>
          </cell>
          <cell r="M64">
            <v>2042.83</v>
          </cell>
          <cell r="N64">
            <v>-386.1</v>
          </cell>
          <cell r="O64">
            <v>0</v>
          </cell>
          <cell r="P64">
            <v>0</v>
          </cell>
          <cell r="Q64">
            <v>3699.56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ELIMINE A ANORMALIDADE CONSTRUINDO ABRIGO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45047</v>
          </cell>
          <cell r="G65" t="str">
            <v>CENTRO DE CONVIVENCIA UFSC</v>
          </cell>
          <cell r="H65">
            <v>5</v>
          </cell>
          <cell r="I65">
            <v>510</v>
          </cell>
          <cell r="J65">
            <v>517</v>
          </cell>
          <cell r="K65">
            <v>7</v>
          </cell>
          <cell r="L65">
            <v>211.52</v>
          </cell>
          <cell r="M65">
            <v>211.52</v>
          </cell>
          <cell r="N65">
            <v>-39.979999999999997</v>
          </cell>
          <cell r="O65">
            <v>0</v>
          </cell>
          <cell r="P65">
            <v>0</v>
          </cell>
          <cell r="Q65">
            <v>383.06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45047</v>
          </cell>
          <cell r="G66" t="str">
            <v>IMPRENSA UNIVERSITARIA</v>
          </cell>
          <cell r="H66">
            <v>1</v>
          </cell>
          <cell r="I66">
            <v>20493</v>
          </cell>
          <cell r="J66">
            <v>22055</v>
          </cell>
          <cell r="K66">
            <v>1562</v>
          </cell>
          <cell r="L66">
            <v>22575.16</v>
          </cell>
          <cell r="M66">
            <v>22575.16</v>
          </cell>
          <cell r="N66">
            <v>-4266.71</v>
          </cell>
          <cell r="O66">
            <v>0</v>
          </cell>
          <cell r="P66">
            <v>0</v>
          </cell>
          <cell r="Q66">
            <v>40883.61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45047</v>
          </cell>
          <cell r="G67" t="str">
            <v>ESPACO DO DEP DE AQUIT E URBAN UFSC</v>
          </cell>
          <cell r="H67">
            <v>1</v>
          </cell>
          <cell r="I67">
            <v>2636</v>
          </cell>
          <cell r="J67">
            <v>2869</v>
          </cell>
          <cell r="K67">
            <v>233</v>
          </cell>
          <cell r="L67">
            <v>3317.95</v>
          </cell>
          <cell r="M67">
            <v>3317.95</v>
          </cell>
          <cell r="N67">
            <v>-627.09</v>
          </cell>
          <cell r="O67">
            <v>0</v>
          </cell>
          <cell r="P67">
            <v>0</v>
          </cell>
          <cell r="Q67">
            <v>6008.81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ALTO CONSUMO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45047</v>
          </cell>
          <cell r="G68" t="str">
            <v>CENTRO DE ESPORTE</v>
          </cell>
          <cell r="H68">
            <v>3</v>
          </cell>
          <cell r="I68">
            <v>32222</v>
          </cell>
          <cell r="J68">
            <v>33032</v>
          </cell>
          <cell r="K68">
            <v>810</v>
          </cell>
          <cell r="L68">
            <v>12385.04</v>
          </cell>
          <cell r="M68">
            <v>12385.04</v>
          </cell>
          <cell r="N68">
            <v>-2340.77</v>
          </cell>
          <cell r="O68">
            <v>0</v>
          </cell>
          <cell r="P68">
            <v>0</v>
          </cell>
          <cell r="Q68">
            <v>22429.31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OK</v>
          </cell>
          <cell r="V68">
            <v>2296705</v>
          </cell>
          <cell r="W68" t="str">
            <v>ok</v>
          </cell>
          <cell r="X68">
            <v>3</v>
          </cell>
          <cell r="Y68" t="str">
            <v>Não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45047</v>
          </cell>
          <cell r="G69" t="str">
            <v>RESTAURANTE UNIVERSITARIO</v>
          </cell>
          <cell r="H69">
            <v>2</v>
          </cell>
          <cell r="I69">
            <v>98576</v>
          </cell>
          <cell r="J69">
            <v>99527</v>
          </cell>
          <cell r="K69">
            <v>951</v>
          </cell>
          <cell r="L69">
            <v>15254.93</v>
          </cell>
          <cell r="M69">
            <v>15254.93</v>
          </cell>
          <cell r="N69">
            <v>-2883.18</v>
          </cell>
          <cell r="O69">
            <v>0</v>
          </cell>
          <cell r="P69">
            <v>0</v>
          </cell>
          <cell r="Q69">
            <v>27626.68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CONFIRMAÇÃO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45047</v>
          </cell>
          <cell r="G70" t="str">
            <v>UNIVERSIDADE FEDERAL DE SANTA CATARINA</v>
          </cell>
          <cell r="H70">
            <v>1</v>
          </cell>
          <cell r="I70">
            <v>1518</v>
          </cell>
          <cell r="J70">
            <v>1532</v>
          </cell>
          <cell r="K70">
            <v>14</v>
          </cell>
          <cell r="L70">
            <v>144.63999999999999</v>
          </cell>
          <cell r="M70">
            <v>0</v>
          </cell>
          <cell r="N70">
            <v>-13.67</v>
          </cell>
          <cell r="O70">
            <v>0</v>
          </cell>
          <cell r="P70">
            <v>0</v>
          </cell>
          <cell r="Q70">
            <v>130.97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45047</v>
          </cell>
          <cell r="G71" t="str">
            <v>CENTRO CIENCIAS BIOLOGICAS BL B</v>
          </cell>
          <cell r="H71">
            <v>1</v>
          </cell>
          <cell r="I71">
            <v>10323</v>
          </cell>
          <cell r="J71">
            <v>10798</v>
          </cell>
          <cell r="K71">
            <v>475</v>
          </cell>
          <cell r="L71">
            <v>6824.53</v>
          </cell>
          <cell r="M71">
            <v>6824.53</v>
          </cell>
          <cell r="N71">
            <v>-1289.83</v>
          </cell>
          <cell r="O71">
            <v>0</v>
          </cell>
          <cell r="P71">
            <v>0</v>
          </cell>
          <cell r="Q71">
            <v>12359.23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OK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45047</v>
          </cell>
          <cell r="G72" t="str">
            <v>CENTRO TECNOLOGICO</v>
          </cell>
          <cell r="H72">
            <v>1</v>
          </cell>
          <cell r="I72">
            <v>467</v>
          </cell>
          <cell r="J72">
            <v>480</v>
          </cell>
          <cell r="K72">
            <v>13</v>
          </cell>
          <cell r="L72">
            <v>130.15</v>
          </cell>
          <cell r="M72">
            <v>130.15</v>
          </cell>
          <cell r="N72">
            <v>-24.59</v>
          </cell>
          <cell r="O72">
            <v>0</v>
          </cell>
          <cell r="P72">
            <v>0</v>
          </cell>
          <cell r="Q72">
            <v>235.71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45047</v>
          </cell>
          <cell r="G73" t="str">
            <v>UNIVERSIDADE FEDERAL DE SANTA CATARINA</v>
          </cell>
          <cell r="H73">
            <v>1</v>
          </cell>
          <cell r="I73">
            <v>898</v>
          </cell>
          <cell r="J73">
            <v>1006</v>
          </cell>
          <cell r="K73">
            <v>108</v>
          </cell>
          <cell r="L73">
            <v>1506.7</v>
          </cell>
          <cell r="M73">
            <v>1506.7</v>
          </cell>
          <cell r="N73">
            <v>-284.76</v>
          </cell>
          <cell r="O73">
            <v>0</v>
          </cell>
          <cell r="P73">
            <v>0</v>
          </cell>
          <cell r="Q73">
            <v>2728.64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45047</v>
          </cell>
          <cell r="G74" t="str">
            <v>CENTRO ANATOMICO UFSC</v>
          </cell>
          <cell r="H74">
            <v>2</v>
          </cell>
          <cell r="I74">
            <v>2564</v>
          </cell>
          <cell r="J74">
            <v>2587</v>
          </cell>
          <cell r="K74">
            <v>23</v>
          </cell>
          <cell r="L74">
            <v>216.84</v>
          </cell>
          <cell r="M74">
            <v>216.84</v>
          </cell>
          <cell r="N74">
            <v>-40.99</v>
          </cell>
          <cell r="O74">
            <v>0</v>
          </cell>
          <cell r="P74">
            <v>0</v>
          </cell>
          <cell r="Q74">
            <v>392.69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OK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45047</v>
          </cell>
          <cell r="G75" t="str">
            <v>CENTRO DE CIENCIAS FISICAS E MATEMATICA</v>
          </cell>
          <cell r="H75">
            <v>1</v>
          </cell>
          <cell r="I75">
            <v>10020</v>
          </cell>
          <cell r="J75">
            <v>10369</v>
          </cell>
          <cell r="K75">
            <v>349</v>
          </cell>
          <cell r="L75">
            <v>4998.79</v>
          </cell>
          <cell r="M75">
            <v>4998.79</v>
          </cell>
          <cell r="N75">
            <v>-944.77</v>
          </cell>
          <cell r="O75">
            <v>0</v>
          </cell>
          <cell r="P75">
            <v>0</v>
          </cell>
          <cell r="Q75">
            <v>9052.81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OK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45047</v>
          </cell>
          <cell r="G76" t="str">
            <v>CCB - Blocos E, F e G</v>
          </cell>
          <cell r="H76">
            <v>1</v>
          </cell>
          <cell r="I76">
            <v>17799</v>
          </cell>
          <cell r="J76">
            <v>18455</v>
          </cell>
          <cell r="K76">
            <v>656</v>
          </cell>
          <cell r="L76">
            <v>9447.2199999999993</v>
          </cell>
          <cell r="M76">
            <v>0</v>
          </cell>
          <cell r="N76">
            <v>-892.77</v>
          </cell>
          <cell r="O76">
            <v>0</v>
          </cell>
          <cell r="P76">
            <v>0</v>
          </cell>
          <cell r="Q76">
            <v>8554.4500000000007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CONFIRMAÇÃO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45047</v>
          </cell>
          <cell r="G77" t="str">
            <v>UNIVERSIDADE FEDERAL DE SANTA CATARINA</v>
          </cell>
          <cell r="H77">
            <v>1</v>
          </cell>
          <cell r="I77">
            <v>9541</v>
          </cell>
          <cell r="J77">
            <v>9841</v>
          </cell>
          <cell r="K77">
            <v>300</v>
          </cell>
          <cell r="L77">
            <v>4288.78</v>
          </cell>
          <cell r="M77">
            <v>0</v>
          </cell>
          <cell r="N77">
            <v>-405.29</v>
          </cell>
          <cell r="O77">
            <v>0</v>
          </cell>
          <cell r="P77">
            <v>0</v>
          </cell>
          <cell r="Q77">
            <v>3883.49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VIDRO DO HIDRÔMETRO SUADO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45047</v>
          </cell>
          <cell r="G78" t="str">
            <v>UNIVERSIDADE FEDERAL DE SANTA CATARINA</v>
          </cell>
          <cell r="H78">
            <v>1</v>
          </cell>
          <cell r="I78">
            <v>3190</v>
          </cell>
          <cell r="J78">
            <v>3231</v>
          </cell>
          <cell r="K78">
            <v>41</v>
          </cell>
          <cell r="L78">
            <v>535.87</v>
          </cell>
          <cell r="M78">
            <v>0</v>
          </cell>
          <cell r="N78">
            <v>-50.64</v>
          </cell>
          <cell r="O78">
            <v>0</v>
          </cell>
          <cell r="P78">
            <v>0</v>
          </cell>
          <cell r="Q78">
            <v>485.23</v>
          </cell>
          <cell r="R78">
            <v>0</v>
          </cell>
          <cell r="S78" t="str">
            <v>ok</v>
          </cell>
          <cell r="T78" t="str">
            <v>LIDO/REVISÃO</v>
          </cell>
          <cell r="U78" t="str">
            <v>CONFIRMAÇÃO LEITURA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45047</v>
          </cell>
          <cell r="G79" t="str">
            <v>UNIVERSIDADE FEDERAL DE SANTA CATARINA</v>
          </cell>
          <cell r="H79">
            <v>1</v>
          </cell>
          <cell r="I79">
            <v>82</v>
          </cell>
          <cell r="J79">
            <v>708</v>
          </cell>
          <cell r="K79">
            <v>626</v>
          </cell>
          <cell r="L79">
            <v>9012.52</v>
          </cell>
          <cell r="M79">
            <v>0</v>
          </cell>
          <cell r="N79">
            <v>-851.69</v>
          </cell>
          <cell r="O79">
            <v>0</v>
          </cell>
          <cell r="P79">
            <v>0</v>
          </cell>
          <cell r="Q79">
            <v>8160.83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VIDRO DO HIDRÔMETRO SUADO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45047</v>
          </cell>
          <cell r="G80" t="str">
            <v>UFSC - UNIVERSIDADE FEDERAL DE SC</v>
          </cell>
          <cell r="H80">
            <v>1</v>
          </cell>
          <cell r="I80">
            <v>935</v>
          </cell>
          <cell r="J80">
            <v>940</v>
          </cell>
          <cell r="K80">
            <v>5</v>
          </cell>
          <cell r="L80">
            <v>60.88</v>
          </cell>
          <cell r="M80">
            <v>0</v>
          </cell>
          <cell r="N80">
            <v>-5.76</v>
          </cell>
          <cell r="O80">
            <v>0</v>
          </cell>
          <cell r="P80">
            <v>0</v>
          </cell>
          <cell r="Q80">
            <v>55.12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CONFIRMAÇÃO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45047</v>
          </cell>
          <cell r="G81" t="str">
            <v>MINISTERIO DA EDUCACAO</v>
          </cell>
          <cell r="H81">
            <v>1</v>
          </cell>
          <cell r="I81">
            <v>1840</v>
          </cell>
          <cell r="J81">
            <v>1910</v>
          </cell>
          <cell r="K81">
            <v>70</v>
          </cell>
          <cell r="L81">
            <v>956.08</v>
          </cell>
          <cell r="M81">
            <v>956.08</v>
          </cell>
          <cell r="N81">
            <v>-180.69</v>
          </cell>
          <cell r="O81">
            <v>0</v>
          </cell>
          <cell r="P81">
            <v>0</v>
          </cell>
          <cell r="Q81">
            <v>1731.47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45047</v>
          </cell>
          <cell r="G82" t="str">
            <v>UNIVERSIDADE FEDERAL DE SANTA CATARINA</v>
          </cell>
          <cell r="H82">
            <v>1</v>
          </cell>
          <cell r="I82">
            <v>22396</v>
          </cell>
          <cell r="J82">
            <v>22691</v>
          </cell>
          <cell r="K82">
            <v>295</v>
          </cell>
          <cell r="L82">
            <v>4216.33</v>
          </cell>
          <cell r="M82">
            <v>0</v>
          </cell>
          <cell r="N82">
            <v>-398.44</v>
          </cell>
          <cell r="O82">
            <v>0</v>
          </cell>
          <cell r="P82">
            <v>0</v>
          </cell>
          <cell r="Q82">
            <v>3817.89</v>
          </cell>
          <cell r="R82">
            <v>0</v>
          </cell>
          <cell r="S82" t="str">
            <v>ok</v>
          </cell>
          <cell r="T82" t="str">
            <v>MÉDIO</v>
          </cell>
          <cell r="U82" t="str">
            <v>ELIMINE A ANORMALIDADE CONSTRUINDO ABRIGO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45047</v>
          </cell>
          <cell r="G83" t="str">
            <v>CASA DA ARTE</v>
          </cell>
          <cell r="H83">
            <v>1</v>
          </cell>
          <cell r="I83">
            <v>358</v>
          </cell>
          <cell r="J83">
            <v>422</v>
          </cell>
          <cell r="K83">
            <v>64</v>
          </cell>
          <cell r="L83">
            <v>921.5</v>
          </cell>
          <cell r="M83">
            <v>921.5</v>
          </cell>
          <cell r="N83">
            <v>-174.16</v>
          </cell>
          <cell r="O83">
            <v>0</v>
          </cell>
          <cell r="P83">
            <v>0</v>
          </cell>
          <cell r="Q83">
            <v>1668.84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ALTO CONSUMO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45047</v>
          </cell>
          <cell r="G84" t="str">
            <v>CENTRO DE PESQUISA UFSC</v>
          </cell>
          <cell r="H84">
            <v>1</v>
          </cell>
          <cell r="I84">
            <v>9109</v>
          </cell>
          <cell r="J84">
            <v>9334</v>
          </cell>
          <cell r="K84">
            <v>225</v>
          </cell>
          <cell r="L84">
            <v>3202.03</v>
          </cell>
          <cell r="M84">
            <v>3202.03</v>
          </cell>
          <cell r="N84">
            <v>-605.17999999999995</v>
          </cell>
          <cell r="O84">
            <v>0</v>
          </cell>
          <cell r="P84">
            <v>0</v>
          </cell>
          <cell r="Q84">
            <v>5798.88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OK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45047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1350</v>
          </cell>
          <cell r="K85">
            <v>0</v>
          </cell>
          <cell r="L85">
            <v>35.08</v>
          </cell>
          <cell r="M85">
            <v>0</v>
          </cell>
          <cell r="N85">
            <v>-3.31</v>
          </cell>
          <cell r="O85">
            <v>0</v>
          </cell>
          <cell r="P85">
            <v>0</v>
          </cell>
          <cell r="Q85">
            <v>31.77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HIDRÔMETRO PARADO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45047</v>
          </cell>
          <cell r="G86" t="str">
            <v>UNIVERSIDADE FEDERAL DE SANTA CATARINA</v>
          </cell>
          <cell r="H86">
            <v>1</v>
          </cell>
          <cell r="I86">
            <v>494</v>
          </cell>
          <cell r="J86">
            <v>508</v>
          </cell>
          <cell r="K86">
            <v>14</v>
          </cell>
          <cell r="L86">
            <v>144.63999999999999</v>
          </cell>
          <cell r="M86">
            <v>0</v>
          </cell>
          <cell r="N86">
            <v>-13.67</v>
          </cell>
          <cell r="O86">
            <v>0</v>
          </cell>
          <cell r="P86">
            <v>0</v>
          </cell>
          <cell r="Q86">
            <v>130.97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OK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45047</v>
          </cell>
          <cell r="G87" t="str">
            <v>UNIVERSIDADE FEDERAL DE SANTA CATARINA</v>
          </cell>
          <cell r="H87">
            <v>1</v>
          </cell>
          <cell r="I87">
            <v>1493</v>
          </cell>
          <cell r="J87">
            <v>1519</v>
          </cell>
          <cell r="K87">
            <v>26</v>
          </cell>
          <cell r="L87">
            <v>318.52</v>
          </cell>
          <cell r="M87">
            <v>0</v>
          </cell>
          <cell r="N87">
            <v>-30.11</v>
          </cell>
          <cell r="O87">
            <v>0</v>
          </cell>
          <cell r="P87">
            <v>0</v>
          </cell>
          <cell r="Q87">
            <v>288.41000000000003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OK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45047</v>
          </cell>
          <cell r="G88" t="str">
            <v>UFSC - UNIVERSIDADE FEDERAL DE SC</v>
          </cell>
          <cell r="H88">
            <v>1</v>
          </cell>
          <cell r="I88">
            <v>139</v>
          </cell>
          <cell r="J88">
            <v>140</v>
          </cell>
          <cell r="K88">
            <v>1</v>
          </cell>
          <cell r="L88">
            <v>40.24</v>
          </cell>
          <cell r="M88">
            <v>40.24</v>
          </cell>
          <cell r="N88">
            <v>-7.59</v>
          </cell>
          <cell r="O88">
            <v>0</v>
          </cell>
          <cell r="P88">
            <v>0</v>
          </cell>
          <cell r="Q88">
            <v>72.89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OK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45047</v>
          </cell>
          <cell r="G89" t="str">
            <v>ESTAÇÃO DE MARICULTURA DA UFSC</v>
          </cell>
          <cell r="H89">
            <v>1</v>
          </cell>
          <cell r="I89">
            <v>6254</v>
          </cell>
          <cell r="J89">
            <v>6354</v>
          </cell>
          <cell r="K89">
            <v>100</v>
          </cell>
          <cell r="L89">
            <v>1390.78</v>
          </cell>
          <cell r="M89">
            <v>1390.78</v>
          </cell>
          <cell r="N89">
            <v>-262.86</v>
          </cell>
          <cell r="O89">
            <v>0</v>
          </cell>
          <cell r="P89">
            <v>0</v>
          </cell>
          <cell r="Q89">
            <v>2518.6999999999998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CONFIRMAÇÃO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45047</v>
          </cell>
          <cell r="G90" t="str">
            <v>ESTAÇÃO DE MARICULTURA DA UFSC</v>
          </cell>
          <cell r="H90">
            <v>1</v>
          </cell>
          <cell r="I90">
            <v>297</v>
          </cell>
          <cell r="J90">
            <v>302</v>
          </cell>
          <cell r="K90">
            <v>5</v>
          </cell>
          <cell r="L90">
            <v>60.88</v>
          </cell>
          <cell r="M90">
            <v>60.88</v>
          </cell>
          <cell r="N90">
            <v>-11.5</v>
          </cell>
          <cell r="O90">
            <v>0</v>
          </cell>
          <cell r="P90">
            <v>0</v>
          </cell>
          <cell r="Q90">
            <v>110.26</v>
          </cell>
          <cell r="R90">
            <v>0</v>
          </cell>
          <cell r="S90" t="str">
            <v>ok</v>
          </cell>
          <cell r="T90" t="str">
            <v>MÉDIO</v>
          </cell>
          <cell r="U90" t="str">
            <v>ELIMINE A ANORMALIDADE CONSTRUINDO ABRIGO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45047</v>
          </cell>
          <cell r="G91" t="str">
            <v>UNIVERSIDADE FEDERAL DE SANTA CATARINA</v>
          </cell>
          <cell r="H91">
            <v>1</v>
          </cell>
          <cell r="I91">
            <v>3499</v>
          </cell>
          <cell r="J91">
            <v>3492</v>
          </cell>
          <cell r="K91">
            <v>0</v>
          </cell>
          <cell r="L91">
            <v>35.08</v>
          </cell>
          <cell r="M91">
            <v>0</v>
          </cell>
          <cell r="N91">
            <v>-3.31</v>
          </cell>
          <cell r="O91">
            <v>0</v>
          </cell>
          <cell r="P91">
            <v>0</v>
          </cell>
          <cell r="Q91">
            <v>31.77</v>
          </cell>
          <cell r="R91">
            <v>0</v>
          </cell>
          <cell r="S91" t="str">
            <v>ok</v>
          </cell>
          <cell r="T91" t="str">
            <v>LIDO/REVISÃO</v>
          </cell>
          <cell r="U91" t="str">
            <v>CONFIRMAÇÃO LEITURA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223564.34999999998</v>
          </cell>
          <cell r="M92">
            <v>177462.52</v>
          </cell>
          <cell r="N92">
            <v>-38024.089999999997</v>
          </cell>
          <cell r="O92">
            <v>0</v>
          </cell>
          <cell r="P92">
            <v>0</v>
          </cell>
          <cell r="Q92">
            <v>363002.77999999997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Pública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116345</v>
          </cell>
          <cell r="J95">
            <v>122209</v>
          </cell>
          <cell r="K95">
            <v>5864</v>
          </cell>
          <cell r="L95">
            <v>82970.720000000001</v>
          </cell>
          <cell r="M95">
            <v>82970.720000000001</v>
          </cell>
          <cell r="N95">
            <v>-15681.46</v>
          </cell>
          <cell r="Q95">
            <v>150259.98000000001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1374</v>
          </cell>
          <cell r="J96">
            <v>1457</v>
          </cell>
          <cell r="K96">
            <v>83</v>
          </cell>
          <cell r="L96">
            <v>1144.4499999999998</v>
          </cell>
          <cell r="N96">
            <v>-108.13999999999999</v>
          </cell>
          <cell r="Q96">
            <v>1036.31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ok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Pública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3642</v>
          </cell>
          <cell r="J101">
            <v>3685</v>
          </cell>
          <cell r="K101">
            <v>43</v>
          </cell>
          <cell r="L101">
            <v>562.07000000000005</v>
          </cell>
          <cell r="Q101">
            <v>562.07000000000005</v>
          </cell>
          <cell r="S101" t="str">
            <v>ok</v>
          </cell>
          <cell r="T101" t="str">
            <v>lido</v>
          </cell>
          <cell r="U101" t="str">
            <v>ok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H301</v>
          </cell>
          <cell r="E102">
            <v>104043</v>
          </cell>
          <cell r="G102" t="str">
            <v>SAMAE Araranguá  Campo de Futebol</v>
          </cell>
          <cell r="H102">
            <v>1</v>
          </cell>
          <cell r="I102">
            <v>650</v>
          </cell>
          <cell r="J102">
            <v>650</v>
          </cell>
          <cell r="K102">
            <v>10</v>
          </cell>
          <cell r="L102">
            <v>96.81</v>
          </cell>
          <cell r="Q102">
            <v>96.81</v>
          </cell>
          <cell r="R102">
            <v>0</v>
          </cell>
          <cell r="S102" t="str">
            <v>ok</v>
          </cell>
          <cell r="V102">
            <v>104043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Pública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2178</v>
          </cell>
          <cell r="J106">
            <v>2288</v>
          </cell>
          <cell r="K106">
            <v>110</v>
          </cell>
          <cell r="L106">
            <v>801.54</v>
          </cell>
          <cell r="M106">
            <v>944.14</v>
          </cell>
          <cell r="N106">
            <v>-89.22</v>
          </cell>
          <cell r="P106">
            <v>4.5999999999999996</v>
          </cell>
          <cell r="Q106">
            <v>1661.06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1745</v>
          </cell>
          <cell r="J108">
            <v>1783</v>
          </cell>
          <cell r="K108">
            <v>38</v>
          </cell>
          <cell r="L108">
            <v>252.9</v>
          </cell>
          <cell r="M108">
            <v>297.64999999999998</v>
          </cell>
          <cell r="N108">
            <v>-28.13</v>
          </cell>
          <cell r="Q108">
            <v>522.41999999999996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3287.76</v>
          </cell>
          <cell r="J112">
            <v>3400.76</v>
          </cell>
          <cell r="K112">
            <v>113</v>
          </cell>
          <cell r="L112">
            <v>1282.55</v>
          </cell>
          <cell r="M112">
            <v>1026.04</v>
          </cell>
          <cell r="Q112">
            <v>2308.59</v>
          </cell>
          <cell r="R112">
            <v>0</v>
          </cell>
          <cell r="S112" t="str">
            <v>ok</v>
          </cell>
          <cell r="T112" t="str">
            <v>LIDO</v>
          </cell>
          <cell r="W112" t="str">
            <v>ok</v>
          </cell>
          <cell r="X112">
            <v>1</v>
          </cell>
          <cell r="Y112" t="str">
            <v>Não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528.404</v>
          </cell>
          <cell r="J113">
            <v>637.66999999999996</v>
          </cell>
          <cell r="K113">
            <v>109.26600000000001</v>
          </cell>
          <cell r="L113">
            <v>1240.17</v>
          </cell>
          <cell r="M113">
            <v>992.14</v>
          </cell>
          <cell r="Q113">
            <v>2232.31</v>
          </cell>
          <cell r="R113">
            <v>0</v>
          </cell>
          <cell r="S113" t="str">
            <v>ok</v>
          </cell>
          <cell r="T113" t="str">
            <v>LIDO</v>
          </cell>
          <cell r="W113" t="str">
            <v>ok</v>
          </cell>
          <cell r="X113">
            <v>1</v>
          </cell>
          <cell r="Y113" t="str">
            <v>Não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4064.73</v>
          </cell>
          <cell r="J114">
            <v>4201.07</v>
          </cell>
          <cell r="K114">
            <v>136.34</v>
          </cell>
          <cell r="L114">
            <v>1547.46</v>
          </cell>
          <cell r="M114">
            <v>1237.97</v>
          </cell>
          <cell r="Q114">
            <v>2785.4300000000003</v>
          </cell>
          <cell r="R114">
            <v>0</v>
          </cell>
          <cell r="S114" t="str">
            <v>ok</v>
          </cell>
          <cell r="T114" t="str">
            <v>LIDO</v>
          </cell>
          <cell r="W114" t="str">
            <v>ok</v>
          </cell>
          <cell r="X114">
            <v>1</v>
          </cell>
          <cell r="Y114" t="str">
            <v>Não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2312.4499999999998</v>
          </cell>
          <cell r="J115">
            <v>2511.88</v>
          </cell>
          <cell r="K115">
            <v>199.43</v>
          </cell>
          <cell r="L115">
            <v>2236.46</v>
          </cell>
          <cell r="M115">
            <v>1810.77</v>
          </cell>
          <cell r="Q115">
            <v>4047.23</v>
          </cell>
          <cell r="R115">
            <v>0</v>
          </cell>
          <cell r="S115" t="str">
            <v>ok</v>
          </cell>
          <cell r="T115" t="str">
            <v>LIDO</v>
          </cell>
          <cell r="W115" t="str">
            <v>ok</v>
          </cell>
          <cell r="X115">
            <v>1</v>
          </cell>
          <cell r="Y115" t="str">
            <v>Não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18.489999999999998</v>
          </cell>
          <cell r="J116">
            <v>20.437000000000001</v>
          </cell>
          <cell r="K116">
            <v>1.9470000000000001</v>
          </cell>
          <cell r="L116">
            <v>113.5</v>
          </cell>
          <cell r="M116">
            <v>90.8</v>
          </cell>
          <cell r="Q116">
            <v>204.3</v>
          </cell>
          <cell r="S116" t="str">
            <v>ok</v>
          </cell>
          <cell r="T116" t="str">
            <v>LIDO</v>
          </cell>
          <cell r="W116" t="str">
            <v>ok</v>
          </cell>
          <cell r="X116">
            <v>1</v>
          </cell>
          <cell r="Y116" t="str">
            <v>Não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45047</v>
          </cell>
          <cell r="G126" t="str">
            <v>UFSC - UNIVERSIDADE FEDERAL DE SC</v>
          </cell>
          <cell r="H126">
            <v>1</v>
          </cell>
          <cell r="I126">
            <v>139</v>
          </cell>
          <cell r="J126">
            <v>140</v>
          </cell>
          <cell r="K126">
            <v>1</v>
          </cell>
          <cell r="L126">
            <v>40.24</v>
          </cell>
          <cell r="M126">
            <v>40.24</v>
          </cell>
          <cell r="N126">
            <v>-7.59</v>
          </cell>
          <cell r="O126">
            <v>0</v>
          </cell>
          <cell r="P126">
            <v>0</v>
          </cell>
          <cell r="Q126">
            <v>72.89</v>
          </cell>
          <cell r="R126" t="str">
            <v>Pendente</v>
          </cell>
          <cell r="U126" t="str">
            <v>R$ 40,24</v>
          </cell>
        </row>
        <row r="127">
          <cell r="D127" t="str">
            <v>H081</v>
          </cell>
          <cell r="E127">
            <v>2295652</v>
          </cell>
          <cell r="F127">
            <v>45047</v>
          </cell>
          <cell r="G127" t="str">
            <v>UNIVERSIDADE FEDERAL DE SANTA CATARINA</v>
          </cell>
          <cell r="H127">
            <v>1</v>
          </cell>
          <cell r="I127">
            <v>1840</v>
          </cell>
          <cell r="J127">
            <v>1910</v>
          </cell>
          <cell r="K127">
            <v>70</v>
          </cell>
          <cell r="L127">
            <v>956.08</v>
          </cell>
          <cell r="M127">
            <v>956.08</v>
          </cell>
          <cell r="N127">
            <v>-180.69</v>
          </cell>
          <cell r="O127">
            <v>0</v>
          </cell>
          <cell r="P127">
            <v>0</v>
          </cell>
          <cell r="Q127">
            <v>1731.47</v>
          </cell>
          <cell r="R127" t="str">
            <v>Pendente</v>
          </cell>
        </row>
        <row r="128">
          <cell r="D128" t="str">
            <v>H030</v>
          </cell>
          <cell r="E128">
            <v>2296276</v>
          </cell>
          <cell r="F128">
            <v>45047</v>
          </cell>
          <cell r="G128" t="str">
            <v>UNIV FED DO ESTADO DE STA CAT</v>
          </cell>
          <cell r="H128">
            <v>30</v>
          </cell>
          <cell r="I128">
            <v>4680</v>
          </cell>
          <cell r="J128">
            <v>7450</v>
          </cell>
          <cell r="K128">
            <v>2770</v>
          </cell>
          <cell r="L128">
            <v>40649</v>
          </cell>
          <cell r="M128">
            <v>40649</v>
          </cell>
          <cell r="N128">
            <v>-7682.66</v>
          </cell>
          <cell r="O128">
            <v>0</v>
          </cell>
          <cell r="P128">
            <v>0</v>
          </cell>
          <cell r="Q128">
            <v>73615.34</v>
          </cell>
          <cell r="R128" t="str">
            <v>Pendente</v>
          </cell>
        </row>
        <row r="129">
          <cell r="D129" t="str">
            <v>H021</v>
          </cell>
          <cell r="E129">
            <v>2296632</v>
          </cell>
          <cell r="F129">
            <v>45047</v>
          </cell>
          <cell r="G129" t="str">
            <v>IGREJA UFSC</v>
          </cell>
          <cell r="H129">
            <v>2</v>
          </cell>
          <cell r="I129">
            <v>6497</v>
          </cell>
          <cell r="J129">
            <v>6434</v>
          </cell>
          <cell r="K129">
            <v>0</v>
          </cell>
          <cell r="L129">
            <v>70.16</v>
          </cell>
          <cell r="M129">
            <v>70.16</v>
          </cell>
          <cell r="N129">
            <v>-140.32</v>
          </cell>
          <cell r="O129">
            <v>0</v>
          </cell>
          <cell r="P129">
            <v>0</v>
          </cell>
          <cell r="Q129">
            <v>0</v>
          </cell>
          <cell r="R129" t="str">
            <v>Quitada</v>
          </cell>
        </row>
        <row r="130">
          <cell r="D130" t="str">
            <v>H018</v>
          </cell>
          <cell r="E130">
            <v>2296640</v>
          </cell>
          <cell r="F130">
            <v>45047</v>
          </cell>
          <cell r="G130" t="str">
            <v>D A E</v>
          </cell>
          <cell r="H130">
            <v>1</v>
          </cell>
          <cell r="I130">
            <v>4673</v>
          </cell>
          <cell r="J130">
            <v>4693</v>
          </cell>
          <cell r="K130">
            <v>20</v>
          </cell>
          <cell r="L130">
            <v>231.58</v>
          </cell>
          <cell r="M130">
            <v>231.58</v>
          </cell>
          <cell r="N130">
            <v>-43.76</v>
          </cell>
          <cell r="O130">
            <v>0</v>
          </cell>
          <cell r="P130">
            <v>0</v>
          </cell>
          <cell r="Q130">
            <v>419.4</v>
          </cell>
          <cell r="R130" t="str">
            <v>Pendente</v>
          </cell>
        </row>
        <row r="131">
          <cell r="D131" t="str">
            <v>H032</v>
          </cell>
          <cell r="E131">
            <v>2296659</v>
          </cell>
          <cell r="F131">
            <v>45047</v>
          </cell>
          <cell r="G131" t="str">
            <v>BIBLIOTECA CENTRAL</v>
          </cell>
          <cell r="H131">
            <v>1</v>
          </cell>
          <cell r="I131">
            <v>30782</v>
          </cell>
          <cell r="J131">
            <v>31232</v>
          </cell>
          <cell r="K131">
            <v>450</v>
          </cell>
          <cell r="L131">
            <v>6462.28</v>
          </cell>
          <cell r="M131">
            <v>6462.28</v>
          </cell>
          <cell r="N131">
            <v>-1221.3800000000001</v>
          </cell>
          <cell r="O131">
            <v>0</v>
          </cell>
          <cell r="P131">
            <v>0</v>
          </cell>
          <cell r="Q131">
            <v>11703.18</v>
          </cell>
          <cell r="R131" t="str">
            <v>Pendente</v>
          </cell>
        </row>
        <row r="132">
          <cell r="D132" t="str">
            <v>H033</v>
          </cell>
          <cell r="E132">
            <v>2296667</v>
          </cell>
          <cell r="F132">
            <v>45047</v>
          </cell>
          <cell r="G132" t="str">
            <v>CENTRO TECNOLOGICO-UFSC</v>
          </cell>
          <cell r="H132">
            <v>2</v>
          </cell>
          <cell r="I132">
            <v>2209</v>
          </cell>
          <cell r="J132">
            <v>2365</v>
          </cell>
          <cell r="K132">
            <v>156</v>
          </cell>
          <cell r="L132">
            <v>2248.7199999999998</v>
          </cell>
          <cell r="M132">
            <v>2248.7199999999998</v>
          </cell>
          <cell r="N132">
            <v>-425</v>
          </cell>
          <cell r="O132">
            <v>0</v>
          </cell>
          <cell r="P132">
            <v>0</v>
          </cell>
          <cell r="Q132">
            <v>4072.44</v>
          </cell>
          <cell r="R132" t="str">
            <v>Pendente</v>
          </cell>
        </row>
        <row r="133">
          <cell r="D133" t="str">
            <v>H059</v>
          </cell>
          <cell r="E133">
            <v>2296675</v>
          </cell>
          <cell r="F133">
            <v>45047</v>
          </cell>
          <cell r="G133" t="str">
            <v>CENTRO TECNOLOGICO</v>
          </cell>
          <cell r="H133">
            <v>1</v>
          </cell>
          <cell r="I133">
            <v>467</v>
          </cell>
          <cell r="J133">
            <v>480</v>
          </cell>
          <cell r="K133">
            <v>13</v>
          </cell>
          <cell r="L133">
            <v>130.15</v>
          </cell>
          <cell r="M133">
            <v>130.15</v>
          </cell>
          <cell r="N133">
            <v>-24.59</v>
          </cell>
          <cell r="O133">
            <v>0</v>
          </cell>
          <cell r="P133">
            <v>0</v>
          </cell>
          <cell r="Q133">
            <v>235.71</v>
          </cell>
          <cell r="R133" t="str">
            <v>Pendente</v>
          </cell>
        </row>
        <row r="134">
          <cell r="D134" t="str">
            <v>H038</v>
          </cell>
          <cell r="E134">
            <v>2296683</v>
          </cell>
          <cell r="F134">
            <v>45047</v>
          </cell>
          <cell r="G134" t="str">
            <v>PAV DE MECANICA BL MODULADOS</v>
          </cell>
          <cell r="H134">
            <v>1</v>
          </cell>
          <cell r="I134">
            <v>432</v>
          </cell>
          <cell r="J134">
            <v>602</v>
          </cell>
          <cell r="K134">
            <v>170</v>
          </cell>
          <cell r="L134">
            <v>2405.08</v>
          </cell>
          <cell r="M134">
            <v>2405.08</v>
          </cell>
          <cell r="N134">
            <v>-454.56</v>
          </cell>
          <cell r="O134">
            <v>0</v>
          </cell>
          <cell r="P134">
            <v>0</v>
          </cell>
          <cell r="Q134">
            <v>4355.6000000000004</v>
          </cell>
          <cell r="R134" t="str">
            <v>Pendente</v>
          </cell>
        </row>
        <row r="135">
          <cell r="D135" t="str">
            <v>H040</v>
          </cell>
          <cell r="E135">
            <v>2296691</v>
          </cell>
          <cell r="F135">
            <v>45047</v>
          </cell>
          <cell r="G135" t="str">
            <v>REITORIA UFSC</v>
          </cell>
          <cell r="H135">
            <v>2</v>
          </cell>
          <cell r="I135">
            <v>46350</v>
          </cell>
          <cell r="J135">
            <v>46491</v>
          </cell>
          <cell r="K135">
            <v>141</v>
          </cell>
          <cell r="L135">
            <v>1926.66</v>
          </cell>
          <cell r="M135">
            <v>1926.66</v>
          </cell>
          <cell r="N135">
            <v>-364.14</v>
          </cell>
          <cell r="O135">
            <v>0</v>
          </cell>
          <cell r="P135">
            <v>0</v>
          </cell>
          <cell r="Q135">
            <v>3489.18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45047</v>
          </cell>
          <cell r="G136" t="str">
            <v>CENTRO DE ESPORTE</v>
          </cell>
          <cell r="H136">
            <v>3</v>
          </cell>
          <cell r="I136">
            <v>32222</v>
          </cell>
          <cell r="J136">
            <v>33032</v>
          </cell>
          <cell r="K136">
            <v>810</v>
          </cell>
          <cell r="L136">
            <v>12385.04</v>
          </cell>
          <cell r="M136">
            <v>12385.04</v>
          </cell>
          <cell r="N136">
            <v>-2340.77</v>
          </cell>
          <cell r="O136">
            <v>0</v>
          </cell>
          <cell r="P136">
            <v>0</v>
          </cell>
          <cell r="Q136">
            <v>22429.31</v>
          </cell>
          <cell r="R136" t="str">
            <v>Pendente</v>
          </cell>
        </row>
        <row r="137">
          <cell r="D137" t="str">
            <v>H053</v>
          </cell>
          <cell r="E137">
            <v>2296713</v>
          </cell>
          <cell r="F137">
            <v>45047</v>
          </cell>
          <cell r="G137" t="str">
            <v>IMPRENSA UNIVERSITARIA</v>
          </cell>
          <cell r="H137">
            <v>1</v>
          </cell>
          <cell r="I137">
            <v>20493</v>
          </cell>
          <cell r="J137">
            <v>22055</v>
          </cell>
          <cell r="K137">
            <v>1562</v>
          </cell>
          <cell r="L137">
            <v>22575.16</v>
          </cell>
          <cell r="M137">
            <v>22575.16</v>
          </cell>
          <cell r="N137">
            <v>-4266.71</v>
          </cell>
          <cell r="O137">
            <v>0</v>
          </cell>
          <cell r="P137">
            <v>0</v>
          </cell>
          <cell r="Q137">
            <v>40883.61</v>
          </cell>
          <cell r="R137" t="str">
            <v>Pendente</v>
          </cell>
        </row>
        <row r="138">
          <cell r="D138" t="str">
            <v>H056</v>
          </cell>
          <cell r="E138">
            <v>2296721</v>
          </cell>
          <cell r="F138">
            <v>45047</v>
          </cell>
          <cell r="G138" t="str">
            <v>RESTAURANTE UNIVERSITARIO</v>
          </cell>
          <cell r="H138">
            <v>2</v>
          </cell>
          <cell r="I138">
            <v>98576</v>
          </cell>
          <cell r="J138">
            <v>99527</v>
          </cell>
          <cell r="K138">
            <v>951</v>
          </cell>
          <cell r="L138">
            <v>15254.93</v>
          </cell>
          <cell r="M138">
            <v>15254.93</v>
          </cell>
          <cell r="N138">
            <v>-2883.18</v>
          </cell>
          <cell r="O138">
            <v>0</v>
          </cell>
          <cell r="P138">
            <v>0</v>
          </cell>
          <cell r="Q138">
            <v>27626.68</v>
          </cell>
          <cell r="R138" t="str">
            <v>Pendente</v>
          </cell>
        </row>
        <row r="139">
          <cell r="D139" t="str">
            <v>H050</v>
          </cell>
          <cell r="E139">
            <v>2296748</v>
          </cell>
          <cell r="F139">
            <v>45047</v>
          </cell>
          <cell r="G139" t="str">
            <v>CENTRO DE EDUCACAO UFSC</v>
          </cell>
          <cell r="H139">
            <v>1</v>
          </cell>
          <cell r="I139">
            <v>5405</v>
          </cell>
          <cell r="J139">
            <v>5550</v>
          </cell>
          <cell r="K139">
            <v>145</v>
          </cell>
          <cell r="L139">
            <v>2042.83</v>
          </cell>
          <cell r="M139">
            <v>2042.83</v>
          </cell>
          <cell r="N139">
            <v>-386.1</v>
          </cell>
          <cell r="O139">
            <v>0</v>
          </cell>
          <cell r="P139">
            <v>0</v>
          </cell>
          <cell r="Q139">
            <v>3699.56</v>
          </cell>
          <cell r="R139" t="str">
            <v>Pendente</v>
          </cell>
        </row>
        <row r="140">
          <cell r="D140" t="str">
            <v>H051</v>
          </cell>
          <cell r="E140">
            <v>2296756</v>
          </cell>
          <cell r="F140">
            <v>45047</v>
          </cell>
          <cell r="G140" t="str">
            <v>CENTRO DE CONVIVENCIA UFSC</v>
          </cell>
          <cell r="H140">
            <v>5</v>
          </cell>
          <cell r="I140">
            <v>510</v>
          </cell>
          <cell r="J140">
            <v>517</v>
          </cell>
          <cell r="K140">
            <v>7</v>
          </cell>
          <cell r="L140">
            <v>211.52</v>
          </cell>
          <cell r="M140">
            <v>211.52</v>
          </cell>
          <cell r="N140">
            <v>-39.979999999999997</v>
          </cell>
          <cell r="O140">
            <v>0</v>
          </cell>
          <cell r="P140">
            <v>0</v>
          </cell>
          <cell r="Q140">
            <v>383.06</v>
          </cell>
          <cell r="R140" t="str">
            <v>Pendente</v>
          </cell>
        </row>
        <row r="141">
          <cell r="D141" t="str">
            <v>H048</v>
          </cell>
          <cell r="E141">
            <v>2296764</v>
          </cell>
          <cell r="F141">
            <v>45047</v>
          </cell>
          <cell r="G141" t="str">
            <v>CENTRO DE CIENCIAS HUMANAS UFSC</v>
          </cell>
          <cell r="H141">
            <v>1</v>
          </cell>
          <cell r="I141">
            <v>31453</v>
          </cell>
          <cell r="J141">
            <v>31633</v>
          </cell>
          <cell r="K141">
            <v>180</v>
          </cell>
          <cell r="L141">
            <v>2549.98</v>
          </cell>
          <cell r="M141">
            <v>2549.98</v>
          </cell>
          <cell r="N141">
            <v>-481.95</v>
          </cell>
          <cell r="O141">
            <v>0</v>
          </cell>
          <cell r="P141">
            <v>0</v>
          </cell>
          <cell r="Q141">
            <v>4618.01</v>
          </cell>
          <cell r="R141" t="str">
            <v>Pendente</v>
          </cell>
        </row>
        <row r="142">
          <cell r="D142" t="str">
            <v>H045</v>
          </cell>
          <cell r="E142">
            <v>2296772</v>
          </cell>
          <cell r="F142">
            <v>45047</v>
          </cell>
          <cell r="G142" t="str">
            <v>MUSEU DE ANTROPOLOGIA UFSC</v>
          </cell>
          <cell r="H142">
            <v>1</v>
          </cell>
          <cell r="I142">
            <v>658</v>
          </cell>
          <cell r="J142">
            <v>808</v>
          </cell>
          <cell r="K142">
            <v>150</v>
          </cell>
          <cell r="L142">
            <v>2115.2800000000002</v>
          </cell>
          <cell r="M142">
            <v>2115.2800000000002</v>
          </cell>
          <cell r="N142">
            <v>-399.8</v>
          </cell>
          <cell r="O142">
            <v>0</v>
          </cell>
          <cell r="P142">
            <v>0</v>
          </cell>
          <cell r="Q142">
            <v>3830.76</v>
          </cell>
          <cell r="R142" t="str">
            <v>Pendente</v>
          </cell>
        </row>
        <row r="143">
          <cell r="D143" t="str">
            <v>H046</v>
          </cell>
          <cell r="E143">
            <v>2296780</v>
          </cell>
          <cell r="F143">
            <v>45047</v>
          </cell>
          <cell r="G143" t="str">
            <v>HORTO BOTANICO UFSC</v>
          </cell>
          <cell r="H143">
            <v>1</v>
          </cell>
          <cell r="I143">
            <v>489</v>
          </cell>
          <cell r="J143">
            <v>624</v>
          </cell>
          <cell r="K143">
            <v>135</v>
          </cell>
          <cell r="L143">
            <v>1897.93</v>
          </cell>
          <cell r="M143">
            <v>1897.93</v>
          </cell>
          <cell r="N143">
            <v>-358.71</v>
          </cell>
          <cell r="O143">
            <v>0</v>
          </cell>
          <cell r="P143">
            <v>0</v>
          </cell>
          <cell r="Q143">
            <v>3437.15</v>
          </cell>
          <cell r="R143" t="str">
            <v>Pendente</v>
          </cell>
        </row>
        <row r="144">
          <cell r="D144" t="str">
            <v>H042</v>
          </cell>
          <cell r="E144">
            <v>2296802</v>
          </cell>
          <cell r="F144">
            <v>45047</v>
          </cell>
          <cell r="G144" t="str">
            <v>CENTRO DE ESTUDO BASICO UFSC</v>
          </cell>
          <cell r="H144">
            <v>1</v>
          </cell>
          <cell r="I144">
            <v>9288</v>
          </cell>
          <cell r="J144">
            <v>9288</v>
          </cell>
          <cell r="K144">
            <v>0</v>
          </cell>
          <cell r="L144">
            <v>35.08</v>
          </cell>
          <cell r="M144">
            <v>35.08</v>
          </cell>
          <cell r="N144">
            <v>-6.63</v>
          </cell>
          <cell r="O144">
            <v>0</v>
          </cell>
          <cell r="P144">
            <v>0</v>
          </cell>
          <cell r="Q144">
            <v>63.53</v>
          </cell>
          <cell r="R144" t="str">
            <v>Pendente</v>
          </cell>
        </row>
        <row r="145">
          <cell r="D145" t="str">
            <v>H041</v>
          </cell>
          <cell r="E145">
            <v>2296810</v>
          </cell>
          <cell r="F145">
            <v>45047</v>
          </cell>
          <cell r="G145" t="str">
            <v>CENTRO DE E BASICOS UFSC</v>
          </cell>
          <cell r="H145">
            <v>2</v>
          </cell>
          <cell r="I145">
            <v>15256</v>
          </cell>
          <cell r="J145">
            <v>15385</v>
          </cell>
          <cell r="K145">
            <v>129</v>
          </cell>
          <cell r="L145">
            <v>1807.01</v>
          </cell>
          <cell r="M145">
            <v>1807.01</v>
          </cell>
          <cell r="N145">
            <v>-341.52</v>
          </cell>
          <cell r="O145">
            <v>0</v>
          </cell>
          <cell r="P145">
            <v>0</v>
          </cell>
          <cell r="Q145">
            <v>3272.5</v>
          </cell>
          <cell r="R145" t="str">
            <v>Pendente</v>
          </cell>
        </row>
        <row r="146">
          <cell r="D146" t="str">
            <v>H020</v>
          </cell>
          <cell r="E146">
            <v>2296829</v>
          </cell>
          <cell r="F146">
            <v>45047</v>
          </cell>
          <cell r="G146" t="str">
            <v>CENTRO SOCIO ECONOMICO-UFSC</v>
          </cell>
          <cell r="H146">
            <v>1</v>
          </cell>
          <cell r="I146">
            <v>835</v>
          </cell>
          <cell r="J146">
            <v>1095</v>
          </cell>
          <cell r="K146">
            <v>260</v>
          </cell>
          <cell r="L146">
            <v>3709.18</v>
          </cell>
          <cell r="M146">
            <v>3709.18</v>
          </cell>
          <cell r="N146">
            <v>-701.03</v>
          </cell>
          <cell r="O146">
            <v>0</v>
          </cell>
          <cell r="P146">
            <v>0</v>
          </cell>
          <cell r="Q146">
            <v>6717.33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45047</v>
          </cell>
          <cell r="G147" t="str">
            <v>CRECHE UFSC</v>
          </cell>
          <cell r="H147">
            <v>1</v>
          </cell>
          <cell r="I147">
            <v>15328</v>
          </cell>
          <cell r="J147">
            <v>15612</v>
          </cell>
          <cell r="K147">
            <v>284</v>
          </cell>
          <cell r="L147">
            <v>4056.94</v>
          </cell>
          <cell r="M147">
            <v>4056.94</v>
          </cell>
          <cell r="N147">
            <v>-766.77</v>
          </cell>
          <cell r="O147">
            <v>0</v>
          </cell>
          <cell r="P147">
            <v>0</v>
          </cell>
          <cell r="Q147">
            <v>7347.11</v>
          </cell>
          <cell r="R147" t="str">
            <v>Pendente</v>
          </cell>
        </row>
        <row r="148">
          <cell r="D148" t="str">
            <v>H035</v>
          </cell>
          <cell r="E148">
            <v>2296845</v>
          </cell>
          <cell r="F148">
            <v>45047</v>
          </cell>
          <cell r="G148" t="str">
            <v>CENTRO TECNOLOGICO UFSC</v>
          </cell>
          <cell r="H148">
            <v>1</v>
          </cell>
          <cell r="I148">
            <v>281</v>
          </cell>
          <cell r="J148">
            <v>291</v>
          </cell>
          <cell r="K148">
            <v>10</v>
          </cell>
          <cell r="L148">
            <v>86.68</v>
          </cell>
          <cell r="M148">
            <v>86.68</v>
          </cell>
          <cell r="N148">
            <v>-16.38</v>
          </cell>
          <cell r="O148">
            <v>0</v>
          </cell>
          <cell r="P148">
            <v>0</v>
          </cell>
          <cell r="Q148">
            <v>156.97999999999999</v>
          </cell>
          <cell r="R148" t="str">
            <v>Pendente</v>
          </cell>
        </row>
        <row r="149">
          <cell r="D149" t="str">
            <v>H061</v>
          </cell>
          <cell r="E149">
            <v>2296870</v>
          </cell>
          <cell r="F149">
            <v>45047</v>
          </cell>
          <cell r="G149" t="str">
            <v>CENTRO ANATOMICO UFSC</v>
          </cell>
          <cell r="H149">
            <v>2</v>
          </cell>
          <cell r="I149">
            <v>2564</v>
          </cell>
          <cell r="J149">
            <v>2587</v>
          </cell>
          <cell r="K149">
            <v>23</v>
          </cell>
          <cell r="L149">
            <v>216.84</v>
          </cell>
          <cell r="M149">
            <v>216.84</v>
          </cell>
          <cell r="N149">
            <v>-40.99</v>
          </cell>
          <cell r="O149">
            <v>0</v>
          </cell>
          <cell r="P149">
            <v>0</v>
          </cell>
          <cell r="Q149">
            <v>392.69</v>
          </cell>
          <cell r="R149" t="str">
            <v>Pendente</v>
          </cell>
        </row>
        <row r="150">
          <cell r="D150" t="str">
            <v>H044</v>
          </cell>
          <cell r="E150">
            <v>2296896</v>
          </cell>
          <cell r="F150">
            <v>45047</v>
          </cell>
          <cell r="G150" t="str">
            <v>LAB DE ENSINO E PESQUISA UFSC</v>
          </cell>
          <cell r="H150">
            <v>1</v>
          </cell>
          <cell r="I150">
            <v>88</v>
          </cell>
          <cell r="J150">
            <v>134</v>
          </cell>
          <cell r="K150">
            <v>46</v>
          </cell>
          <cell r="L150">
            <v>608.32000000000005</v>
          </cell>
          <cell r="M150">
            <v>608.32000000000005</v>
          </cell>
          <cell r="N150">
            <v>-114.98</v>
          </cell>
          <cell r="O150">
            <v>0</v>
          </cell>
          <cell r="P150">
            <v>0</v>
          </cell>
          <cell r="Q150">
            <v>1101.6600000000001</v>
          </cell>
          <cell r="R150" t="str">
            <v>Pendente</v>
          </cell>
        </row>
        <row r="151">
          <cell r="D151" t="str">
            <v>H025</v>
          </cell>
          <cell r="E151">
            <v>2296900</v>
          </cell>
          <cell r="F151">
            <v>45047</v>
          </cell>
          <cell r="G151" t="str">
            <v>CENTRO DE C FISICAS E MAT BL A UFSC</v>
          </cell>
          <cell r="H151">
            <v>1</v>
          </cell>
          <cell r="I151">
            <v>18289</v>
          </cell>
          <cell r="J151">
            <v>18651</v>
          </cell>
          <cell r="K151">
            <v>362</v>
          </cell>
          <cell r="L151">
            <v>5187.16</v>
          </cell>
          <cell r="M151">
            <v>5187.16</v>
          </cell>
          <cell r="N151">
            <v>-980.37</v>
          </cell>
          <cell r="O151">
            <v>0</v>
          </cell>
          <cell r="P151">
            <v>0</v>
          </cell>
          <cell r="Q151">
            <v>9393.9500000000007</v>
          </cell>
          <cell r="R151" t="str">
            <v>Pendente</v>
          </cell>
        </row>
        <row r="152">
          <cell r="D152" t="str">
            <v>H015</v>
          </cell>
          <cell r="E152">
            <v>2296918</v>
          </cell>
          <cell r="F152">
            <v>45047</v>
          </cell>
          <cell r="G152" t="str">
            <v>UNIV FEDERAL DO ESTADO DE SC</v>
          </cell>
          <cell r="H152">
            <v>1</v>
          </cell>
          <cell r="I152">
            <v>210</v>
          </cell>
          <cell r="J152">
            <v>210</v>
          </cell>
          <cell r="K152">
            <v>0</v>
          </cell>
          <cell r="L152">
            <v>35.08</v>
          </cell>
          <cell r="M152">
            <v>35.08</v>
          </cell>
          <cell r="N152">
            <v>-6.63</v>
          </cell>
          <cell r="O152">
            <v>0</v>
          </cell>
          <cell r="P152">
            <v>0</v>
          </cell>
          <cell r="Q152">
            <v>63.53</v>
          </cell>
          <cell r="R152" t="str">
            <v>Pendente</v>
          </cell>
        </row>
        <row r="153">
          <cell r="D153" t="str">
            <v>H024</v>
          </cell>
          <cell r="E153">
            <v>2296926</v>
          </cell>
          <cell r="F153">
            <v>45047</v>
          </cell>
          <cell r="G153" t="str">
            <v>UNIVERSIDADE FEDERAL DE SANTA CATARINA</v>
          </cell>
          <cell r="H153">
            <v>3</v>
          </cell>
          <cell r="I153">
            <v>24</v>
          </cell>
          <cell r="J153">
            <v>24</v>
          </cell>
          <cell r="K153">
            <v>0</v>
          </cell>
          <cell r="L153">
            <v>105.24</v>
          </cell>
          <cell r="M153">
            <v>105.24</v>
          </cell>
          <cell r="N153">
            <v>-19.88</v>
          </cell>
          <cell r="O153">
            <v>0</v>
          </cell>
          <cell r="P153">
            <v>0</v>
          </cell>
          <cell r="Q153">
            <v>190.6</v>
          </cell>
          <cell r="R153" t="str">
            <v>Pendente</v>
          </cell>
        </row>
        <row r="154">
          <cell r="D154" t="str">
            <v>H023</v>
          </cell>
          <cell r="E154">
            <v>2296934</v>
          </cell>
          <cell r="F154">
            <v>45047</v>
          </cell>
          <cell r="G154" t="str">
            <v>UNIVERSIDADE FEDERAL DE SANTA CATARINA</v>
          </cell>
          <cell r="H154">
            <v>2</v>
          </cell>
          <cell r="I154">
            <v>15122</v>
          </cell>
          <cell r="J154">
            <v>15300</v>
          </cell>
          <cell r="K154">
            <v>178</v>
          </cell>
          <cell r="L154">
            <v>2608.64</v>
          </cell>
          <cell r="M154">
            <v>2608.64</v>
          </cell>
          <cell r="N154">
            <v>-493.03</v>
          </cell>
          <cell r="O154">
            <v>0</v>
          </cell>
          <cell r="P154">
            <v>0</v>
          </cell>
          <cell r="Q154">
            <v>4724.25</v>
          </cell>
          <cell r="R154" t="str">
            <v>Pendente</v>
          </cell>
        </row>
        <row r="155">
          <cell r="D155" t="str">
            <v>H017</v>
          </cell>
          <cell r="E155">
            <v>2296950</v>
          </cell>
          <cell r="F155">
            <v>45047</v>
          </cell>
          <cell r="G155" t="str">
            <v>UNIVERSIDADE FEDERAL DE SANTA CATARINA</v>
          </cell>
          <cell r="H155">
            <v>2</v>
          </cell>
          <cell r="I155">
            <v>994</v>
          </cell>
          <cell r="J155">
            <v>1422</v>
          </cell>
          <cell r="K155">
            <v>428</v>
          </cell>
          <cell r="L155">
            <v>6698.64</v>
          </cell>
          <cell r="M155">
            <v>6698.64</v>
          </cell>
          <cell r="N155">
            <v>-1266.04</v>
          </cell>
          <cell r="O155">
            <v>0</v>
          </cell>
          <cell r="P155">
            <v>0</v>
          </cell>
          <cell r="Q155">
            <v>12131.24</v>
          </cell>
          <cell r="R155" t="str">
            <v>Pendente</v>
          </cell>
        </row>
        <row r="156">
          <cell r="D156" t="str">
            <v>H005</v>
          </cell>
          <cell r="E156">
            <v>2297078</v>
          </cell>
          <cell r="F156">
            <v>45047</v>
          </cell>
          <cell r="G156" t="str">
            <v>CENTRO DE CIENCIAS FISICAS E MATEMATICA</v>
          </cell>
          <cell r="H156">
            <v>1</v>
          </cell>
          <cell r="I156">
            <v>3924</v>
          </cell>
          <cell r="J156">
            <v>4020</v>
          </cell>
          <cell r="K156">
            <v>96</v>
          </cell>
          <cell r="L156">
            <v>1332.82</v>
          </cell>
          <cell r="M156">
            <v>0</v>
          </cell>
          <cell r="N156">
            <v>-125.95</v>
          </cell>
          <cell r="O156">
            <v>0</v>
          </cell>
          <cell r="P156">
            <v>0</v>
          </cell>
          <cell r="Q156">
            <v>1206.8699999999999</v>
          </cell>
          <cell r="R156" t="str">
            <v>Pendente</v>
          </cell>
        </row>
        <row r="157">
          <cell r="D157" t="str">
            <v>H004</v>
          </cell>
          <cell r="E157">
            <v>2297086</v>
          </cell>
          <cell r="F157">
            <v>45047</v>
          </cell>
          <cell r="G157" t="str">
            <v>CENTRO DE CIENCIAS FISICAS E MATEMATICA</v>
          </cell>
          <cell r="H157">
            <v>1</v>
          </cell>
          <cell r="I157">
            <v>652</v>
          </cell>
          <cell r="J157">
            <v>681</v>
          </cell>
          <cell r="K157">
            <v>29</v>
          </cell>
          <cell r="L157">
            <v>361.99</v>
          </cell>
          <cell r="M157">
            <v>0</v>
          </cell>
          <cell r="N157">
            <v>-34.21</v>
          </cell>
          <cell r="O157">
            <v>0</v>
          </cell>
          <cell r="P157">
            <v>0</v>
          </cell>
          <cell r="Q157">
            <v>327.78</v>
          </cell>
          <cell r="R157" t="str">
            <v>Pendente</v>
          </cell>
        </row>
        <row r="158">
          <cell r="D158" t="str">
            <v>H001</v>
          </cell>
          <cell r="E158">
            <v>2297094</v>
          </cell>
          <cell r="F158">
            <v>45047</v>
          </cell>
          <cell r="G158" t="str">
            <v>UNIVERSIDADE FEDERAL DE SANTA CATARINA</v>
          </cell>
          <cell r="H158">
            <v>1</v>
          </cell>
          <cell r="I158">
            <v>844</v>
          </cell>
          <cell r="J158">
            <v>886</v>
          </cell>
          <cell r="K158">
            <v>42</v>
          </cell>
          <cell r="L158">
            <v>550.36</v>
          </cell>
          <cell r="M158">
            <v>0</v>
          </cell>
          <cell r="N158">
            <v>-52.01</v>
          </cell>
          <cell r="O158">
            <v>0</v>
          </cell>
          <cell r="P158">
            <v>0</v>
          </cell>
          <cell r="Q158">
            <v>498.35</v>
          </cell>
          <cell r="R158" t="str">
            <v>Pendente</v>
          </cell>
        </row>
        <row r="159">
          <cell r="D159" t="str">
            <v>H057</v>
          </cell>
          <cell r="E159">
            <v>2297108</v>
          </cell>
          <cell r="F159">
            <v>45047</v>
          </cell>
          <cell r="G159" t="str">
            <v>UNIVERSIDADE FEDERAL DE SANTA CATARINA</v>
          </cell>
          <cell r="H159">
            <v>1</v>
          </cell>
          <cell r="I159">
            <v>1518</v>
          </cell>
          <cell r="J159">
            <v>1532</v>
          </cell>
          <cell r="K159">
            <v>14</v>
          </cell>
          <cell r="L159">
            <v>144.63999999999999</v>
          </cell>
          <cell r="M159">
            <v>0</v>
          </cell>
          <cell r="N159">
            <v>-13.67</v>
          </cell>
          <cell r="O159">
            <v>0</v>
          </cell>
          <cell r="P159">
            <v>0</v>
          </cell>
          <cell r="Q159">
            <v>130.97</v>
          </cell>
          <cell r="R159" t="str">
            <v>Pendente</v>
          </cell>
        </row>
        <row r="160">
          <cell r="D160" t="str">
            <v>H002</v>
          </cell>
          <cell r="E160">
            <v>2297116</v>
          </cell>
          <cell r="F160">
            <v>45047</v>
          </cell>
          <cell r="G160" t="str">
            <v>UNIVERSIDADE FEDERAL DE SANTA CATARINA</v>
          </cell>
          <cell r="H160">
            <v>2</v>
          </cell>
          <cell r="I160">
            <v>2273</v>
          </cell>
          <cell r="J160">
            <v>2323</v>
          </cell>
          <cell r="K160">
            <v>50</v>
          </cell>
          <cell r="L160">
            <v>608.05999999999995</v>
          </cell>
          <cell r="M160">
            <v>0</v>
          </cell>
          <cell r="N160">
            <v>-57.46</v>
          </cell>
          <cell r="O160">
            <v>0</v>
          </cell>
          <cell r="P160">
            <v>0</v>
          </cell>
          <cell r="Q160">
            <v>550.6</v>
          </cell>
          <cell r="R160" t="str">
            <v>Pendente</v>
          </cell>
        </row>
        <row r="161">
          <cell r="D161" t="str">
            <v>H003</v>
          </cell>
          <cell r="E161">
            <v>2297124</v>
          </cell>
          <cell r="F161">
            <v>45047</v>
          </cell>
          <cell r="G161" t="str">
            <v>BIOTERIO CENTRAL ALMOXARIFADO</v>
          </cell>
          <cell r="H161">
            <v>1</v>
          </cell>
          <cell r="I161">
            <v>3784</v>
          </cell>
          <cell r="J161">
            <v>4072</v>
          </cell>
          <cell r="K161">
            <v>288</v>
          </cell>
          <cell r="L161">
            <v>4114.8999999999996</v>
          </cell>
          <cell r="M161">
            <v>0</v>
          </cell>
          <cell r="N161">
            <v>-388.87</v>
          </cell>
          <cell r="O161">
            <v>0</v>
          </cell>
          <cell r="P161">
            <v>0</v>
          </cell>
          <cell r="Q161">
            <v>3726.03</v>
          </cell>
          <cell r="R161" t="str">
            <v>Pendente</v>
          </cell>
        </row>
        <row r="162">
          <cell r="D162" t="str">
            <v>H010</v>
          </cell>
          <cell r="E162">
            <v>2297132</v>
          </cell>
          <cell r="F162">
            <v>45047</v>
          </cell>
          <cell r="G162" t="str">
            <v>NUCLEO DE INSTRUÇÃO MODELO</v>
          </cell>
          <cell r="H162">
            <v>1</v>
          </cell>
          <cell r="I162">
            <v>2203</v>
          </cell>
          <cell r="J162">
            <v>2295</v>
          </cell>
          <cell r="K162">
            <v>92</v>
          </cell>
          <cell r="L162">
            <v>1274.8599999999999</v>
          </cell>
          <cell r="M162">
            <v>0</v>
          </cell>
          <cell r="N162">
            <v>-120.48</v>
          </cell>
          <cell r="O162">
            <v>0</v>
          </cell>
          <cell r="P162">
            <v>0</v>
          </cell>
          <cell r="Q162">
            <v>1154.3800000000001</v>
          </cell>
          <cell r="R162" t="str">
            <v>Pendente</v>
          </cell>
        </row>
        <row r="163">
          <cell r="D163" t="str">
            <v>H009</v>
          </cell>
          <cell r="E163">
            <v>2297140</v>
          </cell>
          <cell r="F163">
            <v>45047</v>
          </cell>
          <cell r="G163" t="str">
            <v>UNIVERSIDADE FEDERAL DE SANTA CATARINA</v>
          </cell>
          <cell r="H163">
            <v>1</v>
          </cell>
          <cell r="I163">
            <v>20</v>
          </cell>
          <cell r="J163">
            <v>20</v>
          </cell>
          <cell r="K163">
            <v>0</v>
          </cell>
          <cell r="L163">
            <v>35.08</v>
          </cell>
          <cell r="M163">
            <v>0</v>
          </cell>
          <cell r="N163">
            <v>-3.31</v>
          </cell>
          <cell r="O163">
            <v>0</v>
          </cell>
          <cell r="P163">
            <v>0</v>
          </cell>
          <cell r="Q163">
            <v>31.77</v>
          </cell>
          <cell r="R163" t="str">
            <v>Pendente</v>
          </cell>
        </row>
        <row r="164">
          <cell r="D164" t="str">
            <v>H008</v>
          </cell>
          <cell r="E164">
            <v>2297159</v>
          </cell>
          <cell r="F164">
            <v>45047</v>
          </cell>
          <cell r="G164" t="str">
            <v>UNIVERSIDADE FEDERAL DE SANTA CATARINA</v>
          </cell>
          <cell r="H164">
            <v>1</v>
          </cell>
          <cell r="I164">
            <v>51242</v>
          </cell>
          <cell r="J164">
            <v>51504</v>
          </cell>
          <cell r="K164">
            <v>262</v>
          </cell>
          <cell r="L164">
            <v>3738.16</v>
          </cell>
          <cell r="M164">
            <v>0</v>
          </cell>
          <cell r="N164">
            <v>-353.25</v>
          </cell>
          <cell r="O164">
            <v>0</v>
          </cell>
          <cell r="P164">
            <v>0</v>
          </cell>
          <cell r="Q164">
            <v>3384.91</v>
          </cell>
          <cell r="R164" t="str">
            <v>Pendente</v>
          </cell>
        </row>
        <row r="165">
          <cell r="D165" t="str">
            <v>H072</v>
          </cell>
          <cell r="E165">
            <v>2297167</v>
          </cell>
          <cell r="F165">
            <v>45047</v>
          </cell>
          <cell r="G165" t="str">
            <v>UNIVERSIDADE FEDERAL DE SANTA CATARINA</v>
          </cell>
          <cell r="H165">
            <v>1</v>
          </cell>
          <cell r="I165">
            <v>9541</v>
          </cell>
          <cell r="J165">
            <v>9841</v>
          </cell>
          <cell r="K165">
            <v>300</v>
          </cell>
          <cell r="L165">
            <v>4288.78</v>
          </cell>
          <cell r="M165">
            <v>0</v>
          </cell>
          <cell r="N165">
            <v>-405.29</v>
          </cell>
          <cell r="O165">
            <v>0</v>
          </cell>
          <cell r="P165">
            <v>0</v>
          </cell>
          <cell r="Q165">
            <v>3883.49</v>
          </cell>
          <cell r="R165" t="str">
            <v>Pendente</v>
          </cell>
        </row>
        <row r="166">
          <cell r="D166" t="str">
            <v>H073</v>
          </cell>
          <cell r="E166">
            <v>2297175</v>
          </cell>
          <cell r="F166">
            <v>45047</v>
          </cell>
          <cell r="G166" t="str">
            <v>UNIVERSIDADE FEDERAL DE SANTA CATARINA</v>
          </cell>
          <cell r="H166">
            <v>1</v>
          </cell>
          <cell r="I166">
            <v>3190</v>
          </cell>
          <cell r="J166">
            <v>3231</v>
          </cell>
          <cell r="K166">
            <v>41</v>
          </cell>
          <cell r="L166">
            <v>535.87</v>
          </cell>
          <cell r="M166">
            <v>0</v>
          </cell>
          <cell r="N166">
            <v>-50.64</v>
          </cell>
          <cell r="O166">
            <v>0</v>
          </cell>
          <cell r="P166">
            <v>0</v>
          </cell>
          <cell r="Q166">
            <v>485.23</v>
          </cell>
          <cell r="R166" t="str">
            <v>Pendente</v>
          </cell>
        </row>
        <row r="167">
          <cell r="D167" t="str">
            <v>H074</v>
          </cell>
          <cell r="E167">
            <v>2297183</v>
          </cell>
          <cell r="F167">
            <v>45047</v>
          </cell>
          <cell r="G167" t="str">
            <v>UNIVERSIDADE FEDERAL DE SANTA CATARINA</v>
          </cell>
          <cell r="H167">
            <v>1</v>
          </cell>
          <cell r="I167">
            <v>82</v>
          </cell>
          <cell r="J167">
            <v>708</v>
          </cell>
          <cell r="K167">
            <v>626</v>
          </cell>
          <cell r="L167">
            <v>9012.52</v>
          </cell>
          <cell r="M167">
            <v>0</v>
          </cell>
          <cell r="N167">
            <v>-851.69</v>
          </cell>
          <cell r="O167">
            <v>0</v>
          </cell>
          <cell r="P167">
            <v>0</v>
          </cell>
          <cell r="Q167">
            <v>8160.83</v>
          </cell>
          <cell r="R167" t="str">
            <v>Pendente</v>
          </cell>
        </row>
        <row r="168">
          <cell r="D168" t="str">
            <v>H076</v>
          </cell>
          <cell r="E168">
            <v>2297361</v>
          </cell>
          <cell r="F168">
            <v>45047</v>
          </cell>
          <cell r="G168" t="str">
            <v>UFSC - UNIVERSIDADE FEDERAL DE SC</v>
          </cell>
          <cell r="H168">
            <v>1</v>
          </cell>
          <cell r="I168">
            <v>935</v>
          </cell>
          <cell r="J168">
            <v>940</v>
          </cell>
          <cell r="K168">
            <v>5</v>
          </cell>
          <cell r="L168">
            <v>60.88</v>
          </cell>
          <cell r="M168">
            <v>0</v>
          </cell>
          <cell r="N168">
            <v>-5.76</v>
          </cell>
          <cell r="O168">
            <v>0</v>
          </cell>
          <cell r="P168">
            <v>0</v>
          </cell>
          <cell r="Q168">
            <v>55.12</v>
          </cell>
          <cell r="R168" t="str">
            <v>Pendente</v>
          </cell>
        </row>
        <row r="169">
          <cell r="D169" t="str">
            <v>H089</v>
          </cell>
          <cell r="E169">
            <v>2347660</v>
          </cell>
          <cell r="F169">
            <v>45047</v>
          </cell>
          <cell r="G169" t="str">
            <v>ESTAÇÃO DE MARICULTURA DA UFSC</v>
          </cell>
          <cell r="H169">
            <v>1</v>
          </cell>
          <cell r="I169">
            <v>6254</v>
          </cell>
          <cell r="J169">
            <v>6354</v>
          </cell>
          <cell r="K169">
            <v>100</v>
          </cell>
          <cell r="L169">
            <v>1390.78</v>
          </cell>
          <cell r="M169">
            <v>1390.78</v>
          </cell>
          <cell r="N169">
            <v>-262.86</v>
          </cell>
          <cell r="O169">
            <v>0</v>
          </cell>
          <cell r="P169">
            <v>0</v>
          </cell>
          <cell r="Q169">
            <v>2518.6999999999998</v>
          </cell>
          <cell r="R169" t="str">
            <v>Pendente</v>
          </cell>
        </row>
        <row r="170">
          <cell r="D170" t="str">
            <v>H090</v>
          </cell>
          <cell r="E170">
            <v>2347679</v>
          </cell>
          <cell r="F170">
            <v>45047</v>
          </cell>
          <cell r="G170" t="str">
            <v>ESTAÇÃO DE MARICULTURA DA UFSC</v>
          </cell>
          <cell r="H170">
            <v>1</v>
          </cell>
          <cell r="I170">
            <v>297</v>
          </cell>
          <cell r="J170">
            <v>302</v>
          </cell>
          <cell r="K170">
            <v>5</v>
          </cell>
          <cell r="L170">
            <v>60.88</v>
          </cell>
          <cell r="M170">
            <v>60.88</v>
          </cell>
          <cell r="N170">
            <v>-11.5</v>
          </cell>
          <cell r="O170">
            <v>0</v>
          </cell>
          <cell r="P170">
            <v>0</v>
          </cell>
          <cell r="Q170">
            <v>110.26</v>
          </cell>
          <cell r="R170" t="str">
            <v>Pendente</v>
          </cell>
        </row>
        <row r="171">
          <cell r="D171" t="str">
            <v>H060</v>
          </cell>
          <cell r="E171">
            <v>5329663</v>
          </cell>
          <cell r="F171">
            <v>45047</v>
          </cell>
          <cell r="G171" t="str">
            <v>UNIVERSIDADE FEDERAL DE SANTA CATARINA</v>
          </cell>
          <cell r="H171">
            <v>1</v>
          </cell>
          <cell r="I171">
            <v>898</v>
          </cell>
          <cell r="J171">
            <v>1006</v>
          </cell>
          <cell r="K171">
            <v>108</v>
          </cell>
          <cell r="L171">
            <v>1506.7</v>
          </cell>
          <cell r="M171">
            <v>1506.7</v>
          </cell>
          <cell r="N171">
            <v>-284.76</v>
          </cell>
          <cell r="O171">
            <v>0</v>
          </cell>
          <cell r="P171">
            <v>0</v>
          </cell>
          <cell r="Q171">
            <v>2728.64</v>
          </cell>
          <cell r="R171" t="str">
            <v>Pendente</v>
          </cell>
        </row>
        <row r="172">
          <cell r="D172" t="str">
            <v>H082</v>
          </cell>
          <cell r="E172">
            <v>5716594</v>
          </cell>
          <cell r="F172">
            <v>45047</v>
          </cell>
          <cell r="G172" t="str">
            <v>UNIVERSIDADE FEDERAL DE SANTA CATARINA</v>
          </cell>
          <cell r="H172">
            <v>1</v>
          </cell>
          <cell r="I172">
            <v>22396</v>
          </cell>
          <cell r="J172">
            <v>22691</v>
          </cell>
          <cell r="K172">
            <v>295</v>
          </cell>
          <cell r="L172">
            <v>4216.33</v>
          </cell>
          <cell r="M172">
            <v>0</v>
          </cell>
          <cell r="N172">
            <v>-398.44</v>
          </cell>
          <cell r="O172">
            <v>0</v>
          </cell>
          <cell r="P172">
            <v>0</v>
          </cell>
          <cell r="Q172">
            <v>3817.89</v>
          </cell>
          <cell r="R172" t="str">
            <v>Pendente</v>
          </cell>
        </row>
        <row r="173">
          <cell r="D173" t="str">
            <v>H028</v>
          </cell>
          <cell r="E173">
            <v>6205615</v>
          </cell>
          <cell r="F173">
            <v>45047</v>
          </cell>
          <cell r="G173" t="str">
            <v>NATIVAS DO HORTO BOTANICO UFSC</v>
          </cell>
          <cell r="H173">
            <v>1</v>
          </cell>
          <cell r="I173">
            <v>1466</v>
          </cell>
          <cell r="J173">
            <v>1500</v>
          </cell>
          <cell r="K173">
            <v>34</v>
          </cell>
          <cell r="L173">
            <v>434.44</v>
          </cell>
          <cell r="M173">
            <v>434.44</v>
          </cell>
          <cell r="N173">
            <v>-82.12</v>
          </cell>
          <cell r="O173">
            <v>0</v>
          </cell>
          <cell r="P173">
            <v>0</v>
          </cell>
          <cell r="Q173">
            <v>786.76</v>
          </cell>
          <cell r="R173" t="str">
            <v>Pendente</v>
          </cell>
        </row>
        <row r="174">
          <cell r="D174" t="str">
            <v>H037</v>
          </cell>
          <cell r="E174">
            <v>6435548</v>
          </cell>
          <cell r="F174">
            <v>45047</v>
          </cell>
          <cell r="G174" t="str">
            <v>CENTRO TECNOLOGICO (BL-A) UFSC</v>
          </cell>
          <cell r="H174">
            <v>2</v>
          </cell>
          <cell r="I174">
            <v>1843</v>
          </cell>
          <cell r="J174">
            <v>1930</v>
          </cell>
          <cell r="K174">
            <v>87</v>
          </cell>
          <cell r="L174">
            <v>1144.2</v>
          </cell>
          <cell r="M174">
            <v>1144.2</v>
          </cell>
          <cell r="N174">
            <v>-216.24</v>
          </cell>
          <cell r="O174">
            <v>0</v>
          </cell>
          <cell r="P174">
            <v>0</v>
          </cell>
          <cell r="Q174">
            <v>2072.16</v>
          </cell>
          <cell r="R174" t="str">
            <v>Pendente</v>
          </cell>
        </row>
        <row r="175">
          <cell r="D175" t="str">
            <v>H043</v>
          </cell>
          <cell r="E175">
            <v>6816860</v>
          </cell>
          <cell r="F175">
            <v>45047</v>
          </cell>
          <cell r="G175" t="str">
            <v>CASA VEG DPTO MICRO UFSC</v>
          </cell>
          <cell r="H175">
            <v>1</v>
          </cell>
          <cell r="I175">
            <v>38</v>
          </cell>
          <cell r="J175">
            <v>44</v>
          </cell>
          <cell r="K175">
            <v>6</v>
          </cell>
          <cell r="L175">
            <v>66.040000000000006</v>
          </cell>
          <cell r="M175">
            <v>66.040000000000006</v>
          </cell>
          <cell r="N175">
            <v>-12.48</v>
          </cell>
          <cell r="O175">
            <v>0</v>
          </cell>
          <cell r="P175">
            <v>0</v>
          </cell>
          <cell r="Q175">
            <v>119.6</v>
          </cell>
          <cell r="R175" t="str">
            <v>Pendente</v>
          </cell>
        </row>
        <row r="176">
          <cell r="D176" t="str">
            <v>H054</v>
          </cell>
          <cell r="E176">
            <v>6923020</v>
          </cell>
          <cell r="F176">
            <v>45047</v>
          </cell>
          <cell r="G176" t="str">
            <v>ESPACO DO DEP DE AQUIT E URBAN UFSC</v>
          </cell>
          <cell r="H176">
            <v>1</v>
          </cell>
          <cell r="I176">
            <v>2636</v>
          </cell>
          <cell r="J176">
            <v>2869</v>
          </cell>
          <cell r="K176">
            <v>233</v>
          </cell>
          <cell r="L176">
            <v>3317.95</v>
          </cell>
          <cell r="M176">
            <v>3317.95</v>
          </cell>
          <cell r="N176">
            <v>-627.09</v>
          </cell>
          <cell r="O176">
            <v>0</v>
          </cell>
          <cell r="P176">
            <v>0</v>
          </cell>
          <cell r="Q176">
            <v>6008.81</v>
          </cell>
          <cell r="R176" t="str">
            <v>Pendente</v>
          </cell>
        </row>
        <row r="177">
          <cell r="D177" t="str">
            <v>H083</v>
          </cell>
          <cell r="E177">
            <v>6997937</v>
          </cell>
          <cell r="F177">
            <v>45047</v>
          </cell>
          <cell r="G177" t="str">
            <v>CASA DA ARTE</v>
          </cell>
          <cell r="H177">
            <v>1</v>
          </cell>
          <cell r="I177">
            <v>358</v>
          </cell>
          <cell r="J177">
            <v>422</v>
          </cell>
          <cell r="K177">
            <v>64</v>
          </cell>
          <cell r="L177">
            <v>921.5</v>
          </cell>
          <cell r="M177">
            <v>921.5</v>
          </cell>
          <cell r="N177">
            <v>-174.16</v>
          </cell>
          <cell r="O177">
            <v>0</v>
          </cell>
          <cell r="P177">
            <v>0</v>
          </cell>
          <cell r="Q177">
            <v>1668.84</v>
          </cell>
          <cell r="R177" t="str">
            <v>Pendente</v>
          </cell>
        </row>
        <row r="178">
          <cell r="D178" t="str">
            <v>H029</v>
          </cell>
          <cell r="E178">
            <v>7297220</v>
          </cell>
          <cell r="F178">
            <v>45047</v>
          </cell>
          <cell r="G178" t="str">
            <v>MORADIA ESTUDANTIL UFSC</v>
          </cell>
          <cell r="H178">
            <v>1</v>
          </cell>
          <cell r="I178">
            <v>235</v>
          </cell>
          <cell r="J178">
            <v>237</v>
          </cell>
          <cell r="K178">
            <v>2</v>
          </cell>
          <cell r="L178">
            <v>45.4</v>
          </cell>
          <cell r="M178">
            <v>45.4</v>
          </cell>
          <cell r="N178">
            <v>-8.58</v>
          </cell>
          <cell r="O178">
            <v>0</v>
          </cell>
          <cell r="P178">
            <v>0</v>
          </cell>
          <cell r="Q178">
            <v>82.22</v>
          </cell>
          <cell r="R178" t="str">
            <v>Pendente</v>
          </cell>
        </row>
        <row r="179">
          <cell r="D179" t="str">
            <v>H011</v>
          </cell>
          <cell r="E179">
            <v>8149615</v>
          </cell>
          <cell r="F179">
            <v>45047</v>
          </cell>
          <cell r="G179" t="str">
            <v>DEPTO MICROBIOLOGIA UFSC</v>
          </cell>
          <cell r="H179">
            <v>1</v>
          </cell>
          <cell r="I179">
            <v>40495</v>
          </cell>
          <cell r="J179">
            <v>40817</v>
          </cell>
          <cell r="K179">
            <v>322</v>
          </cell>
          <cell r="L179">
            <v>4607.5600000000004</v>
          </cell>
          <cell r="M179">
            <v>0</v>
          </cell>
          <cell r="N179">
            <v>-435.42</v>
          </cell>
          <cell r="O179">
            <v>0</v>
          </cell>
          <cell r="P179">
            <v>0</v>
          </cell>
          <cell r="Q179">
            <v>4172.1400000000003</v>
          </cell>
          <cell r="R179" t="str">
            <v>Pendente</v>
          </cell>
        </row>
        <row r="180">
          <cell r="D180" t="str">
            <v>H034</v>
          </cell>
          <cell r="E180">
            <v>8416621</v>
          </cell>
          <cell r="F180">
            <v>45047</v>
          </cell>
          <cell r="G180" t="str">
            <v>CENTRO TECNOLOGICO BLOCO L UFSC</v>
          </cell>
          <cell r="H180">
            <v>1</v>
          </cell>
          <cell r="I180">
            <v>3034</v>
          </cell>
          <cell r="J180">
            <v>3199</v>
          </cell>
          <cell r="K180">
            <v>165</v>
          </cell>
          <cell r="L180">
            <v>2332.63</v>
          </cell>
          <cell r="M180">
            <v>2332.63</v>
          </cell>
          <cell r="N180">
            <v>-440.86</v>
          </cell>
          <cell r="O180">
            <v>0</v>
          </cell>
          <cell r="P180">
            <v>0</v>
          </cell>
          <cell r="Q180">
            <v>4224.3999999999996</v>
          </cell>
          <cell r="R180" t="str">
            <v>Pendente</v>
          </cell>
        </row>
        <row r="181">
          <cell r="D181" t="str">
            <v>H019</v>
          </cell>
          <cell r="E181">
            <v>9097821</v>
          </cell>
          <cell r="F181">
            <v>45047</v>
          </cell>
          <cell r="G181" t="str">
            <v>CENTRO ACAD SOCIO ECONOMICO UFSC</v>
          </cell>
          <cell r="H181">
            <v>3</v>
          </cell>
          <cell r="I181">
            <v>10799</v>
          </cell>
          <cell r="J181">
            <v>10912</v>
          </cell>
          <cell r="K181">
            <v>113</v>
          </cell>
          <cell r="L181">
            <v>1462.71</v>
          </cell>
          <cell r="M181">
            <v>1462.71</v>
          </cell>
          <cell r="N181">
            <v>-276.45</v>
          </cell>
          <cell r="O181">
            <v>0</v>
          </cell>
          <cell r="P181">
            <v>0</v>
          </cell>
          <cell r="Q181">
            <v>2648.97</v>
          </cell>
          <cell r="R181" t="str">
            <v>Pendente</v>
          </cell>
        </row>
        <row r="182">
          <cell r="D182" t="str">
            <v>H007</v>
          </cell>
          <cell r="E182">
            <v>9185550</v>
          </cell>
          <cell r="F182">
            <v>45047</v>
          </cell>
          <cell r="G182" t="str">
            <v>ENGENHARIA CIVIL BL V</v>
          </cell>
          <cell r="H182">
            <v>1</v>
          </cell>
          <cell r="I182">
            <v>5416</v>
          </cell>
          <cell r="J182">
            <v>5502</v>
          </cell>
          <cell r="K182">
            <v>86</v>
          </cell>
          <cell r="L182">
            <v>1187.92</v>
          </cell>
          <cell r="M182">
            <v>0</v>
          </cell>
          <cell r="N182">
            <v>-112.26</v>
          </cell>
          <cell r="O182">
            <v>0</v>
          </cell>
          <cell r="P182">
            <v>0</v>
          </cell>
          <cell r="Q182">
            <v>1075.6600000000001</v>
          </cell>
          <cell r="R182" t="str">
            <v>Pendente</v>
          </cell>
        </row>
        <row r="183">
          <cell r="D183" t="str">
            <v>H006</v>
          </cell>
          <cell r="E183">
            <v>9185569</v>
          </cell>
          <cell r="F183">
            <v>45047</v>
          </cell>
          <cell r="G183" t="str">
            <v>ENGENHARIA CIVIL BL T</v>
          </cell>
          <cell r="H183">
            <v>1</v>
          </cell>
          <cell r="I183">
            <v>154</v>
          </cell>
          <cell r="J183">
            <v>154</v>
          </cell>
          <cell r="K183">
            <v>3</v>
          </cell>
          <cell r="L183">
            <v>50.56</v>
          </cell>
          <cell r="M183">
            <v>0</v>
          </cell>
          <cell r="N183">
            <v>-4.79</v>
          </cell>
          <cell r="O183">
            <v>0</v>
          </cell>
          <cell r="P183">
            <v>0</v>
          </cell>
          <cell r="Q183">
            <v>45.77</v>
          </cell>
          <cell r="R183" t="str">
            <v>Pendente</v>
          </cell>
        </row>
        <row r="184">
          <cell r="D184" t="str">
            <v>H084</v>
          </cell>
          <cell r="E184">
            <v>9197419</v>
          </cell>
          <cell r="F184">
            <v>45047</v>
          </cell>
          <cell r="G184" t="str">
            <v>CENTRO DE PESQUISA UFSC</v>
          </cell>
          <cell r="H184">
            <v>1</v>
          </cell>
          <cell r="I184">
            <v>9109</v>
          </cell>
          <cell r="J184">
            <v>9334</v>
          </cell>
          <cell r="K184">
            <v>225</v>
          </cell>
          <cell r="L184">
            <v>3202.03</v>
          </cell>
          <cell r="M184">
            <v>3202.03</v>
          </cell>
          <cell r="N184">
            <v>-605.17999999999995</v>
          </cell>
          <cell r="O184">
            <v>0</v>
          </cell>
          <cell r="P184">
            <v>0</v>
          </cell>
          <cell r="Q184">
            <v>5798.88</v>
          </cell>
          <cell r="R184" t="str">
            <v>Pendente</v>
          </cell>
        </row>
        <row r="185">
          <cell r="D185" t="str">
            <v>H049</v>
          </cell>
          <cell r="E185">
            <v>9197478</v>
          </cell>
          <cell r="F185">
            <v>45047</v>
          </cell>
          <cell r="G185" t="str">
            <v>CENTRO DE EDUCACAO UFSC</v>
          </cell>
          <cell r="H185">
            <v>1</v>
          </cell>
          <cell r="I185">
            <v>1434</v>
          </cell>
          <cell r="J185">
            <v>1602</v>
          </cell>
          <cell r="K185">
            <v>168</v>
          </cell>
          <cell r="L185">
            <v>2376.1</v>
          </cell>
          <cell r="M185">
            <v>2376.1</v>
          </cell>
          <cell r="N185">
            <v>-449.09</v>
          </cell>
          <cell r="O185">
            <v>0</v>
          </cell>
          <cell r="P185">
            <v>0</v>
          </cell>
          <cell r="Q185">
            <v>4303.1099999999997</v>
          </cell>
          <cell r="R185" t="str">
            <v>Pendente</v>
          </cell>
        </row>
        <row r="186">
          <cell r="D186" t="str">
            <v>H058</v>
          </cell>
          <cell r="E186">
            <v>9611070</v>
          </cell>
          <cell r="F186">
            <v>45047</v>
          </cell>
          <cell r="G186" t="str">
            <v>CENTRO CIENCIAS BIOLOGICAS BL B</v>
          </cell>
          <cell r="H186">
            <v>1</v>
          </cell>
          <cell r="I186">
            <v>10323</v>
          </cell>
          <cell r="J186">
            <v>10798</v>
          </cell>
          <cell r="K186">
            <v>475</v>
          </cell>
          <cell r="L186">
            <v>6824.53</v>
          </cell>
          <cell r="M186">
            <v>6824.53</v>
          </cell>
          <cell r="N186">
            <v>-1289.83</v>
          </cell>
          <cell r="O186">
            <v>0</v>
          </cell>
          <cell r="P186">
            <v>0</v>
          </cell>
          <cell r="Q186">
            <v>12359.23</v>
          </cell>
          <cell r="R186" t="str">
            <v>Pendente</v>
          </cell>
        </row>
        <row r="187">
          <cell r="D187" t="str">
            <v>H026</v>
          </cell>
          <cell r="E187">
            <v>9912770</v>
          </cell>
          <cell r="F187">
            <v>45047</v>
          </cell>
          <cell r="G187" t="str">
            <v>CTRO DE CIENCIA FIS E MAT BL B UFSC</v>
          </cell>
          <cell r="H187">
            <v>1</v>
          </cell>
          <cell r="I187">
            <v>2657</v>
          </cell>
          <cell r="J187">
            <v>2693</v>
          </cell>
          <cell r="K187">
            <v>36</v>
          </cell>
          <cell r="L187">
            <v>463.42</v>
          </cell>
          <cell r="M187">
            <v>463.42</v>
          </cell>
          <cell r="N187">
            <v>-87.59</v>
          </cell>
          <cell r="O187">
            <v>0</v>
          </cell>
          <cell r="P187">
            <v>0</v>
          </cell>
          <cell r="Q187">
            <v>839.25</v>
          </cell>
          <cell r="R187" t="str">
            <v>Pendente</v>
          </cell>
        </row>
        <row r="188">
          <cell r="D188" t="str">
            <v>H085</v>
          </cell>
          <cell r="E188">
            <v>12791172</v>
          </cell>
          <cell r="F188">
            <v>45047</v>
          </cell>
          <cell r="G188" t="str">
            <v>UNIVERSIDADE FEDERAL DE SANTA CATARINA</v>
          </cell>
          <cell r="H188">
            <v>1</v>
          </cell>
          <cell r="I188">
            <v>1350</v>
          </cell>
          <cell r="J188">
            <v>1350</v>
          </cell>
          <cell r="K188">
            <v>0</v>
          </cell>
          <cell r="L188">
            <v>35.08</v>
          </cell>
          <cell r="M188">
            <v>0</v>
          </cell>
          <cell r="N188">
            <v>-3.31</v>
          </cell>
          <cell r="O188">
            <v>0</v>
          </cell>
          <cell r="P188">
            <v>0</v>
          </cell>
          <cell r="Q188">
            <v>31.77</v>
          </cell>
          <cell r="R188" t="str">
            <v>Pendente</v>
          </cell>
        </row>
        <row r="189">
          <cell r="D189" t="str">
            <v>H086</v>
          </cell>
          <cell r="E189">
            <v>12799408</v>
          </cell>
          <cell r="F189">
            <v>45047</v>
          </cell>
          <cell r="G189" t="str">
            <v>UNIVERSIDADE FEDERAL DE SANTA CATARINA</v>
          </cell>
          <cell r="H189">
            <v>1</v>
          </cell>
          <cell r="I189">
            <v>494</v>
          </cell>
          <cell r="J189">
            <v>508</v>
          </cell>
          <cell r="K189">
            <v>14</v>
          </cell>
          <cell r="L189">
            <v>144.63999999999999</v>
          </cell>
          <cell r="M189">
            <v>0</v>
          </cell>
          <cell r="N189">
            <v>-13.67</v>
          </cell>
          <cell r="O189">
            <v>0</v>
          </cell>
          <cell r="P189">
            <v>0</v>
          </cell>
          <cell r="Q189">
            <v>130.97</v>
          </cell>
          <cell r="R189" t="str">
            <v>Pendente</v>
          </cell>
        </row>
        <row r="190">
          <cell r="D190" t="str">
            <v>H087</v>
          </cell>
          <cell r="E190">
            <v>13018540</v>
          </cell>
          <cell r="F190">
            <v>45047</v>
          </cell>
          <cell r="G190" t="str">
            <v>UNIVERSIDADE FEDERAL DE SANTA CATARINA</v>
          </cell>
          <cell r="H190">
            <v>1</v>
          </cell>
          <cell r="I190">
            <v>1493</v>
          </cell>
          <cell r="J190">
            <v>1519</v>
          </cell>
          <cell r="K190">
            <v>26</v>
          </cell>
          <cell r="L190">
            <v>318.52</v>
          </cell>
          <cell r="M190">
            <v>0</v>
          </cell>
          <cell r="N190">
            <v>-30.11</v>
          </cell>
          <cell r="O190">
            <v>0</v>
          </cell>
          <cell r="P190">
            <v>0</v>
          </cell>
          <cell r="Q190">
            <v>288.41000000000003</v>
          </cell>
          <cell r="R190" t="str">
            <v>Pendente</v>
          </cell>
        </row>
        <row r="191">
          <cell r="D191" t="str">
            <v>H106</v>
          </cell>
          <cell r="E191">
            <v>14948508</v>
          </cell>
          <cell r="F191">
            <v>45047</v>
          </cell>
          <cell r="G191" t="str">
            <v>UNIVERSIDADE FEDERAL DE SANTA CATARINA</v>
          </cell>
          <cell r="H191">
            <v>1</v>
          </cell>
          <cell r="I191">
            <v>3499</v>
          </cell>
          <cell r="J191">
            <v>3492</v>
          </cell>
          <cell r="K191">
            <v>0</v>
          </cell>
          <cell r="L191">
            <v>35.08</v>
          </cell>
          <cell r="M191">
            <v>0</v>
          </cell>
          <cell r="N191">
            <v>-3.31</v>
          </cell>
          <cell r="O191">
            <v>0</v>
          </cell>
          <cell r="P191">
            <v>0</v>
          </cell>
          <cell r="Q191">
            <v>31.77</v>
          </cell>
          <cell r="R191" t="str">
            <v>Pendente</v>
          </cell>
        </row>
        <row r="192">
          <cell r="D192" t="str">
            <v>H062</v>
          </cell>
          <cell r="E192">
            <v>15023672</v>
          </cell>
          <cell r="F192">
            <v>45047</v>
          </cell>
          <cell r="G192" t="str">
            <v>CENTRO DE CIENCIAS FISICAS E MATEMATICA</v>
          </cell>
          <cell r="H192">
            <v>1</v>
          </cell>
          <cell r="I192">
            <v>10020</v>
          </cell>
          <cell r="J192">
            <v>10369</v>
          </cell>
          <cell r="K192">
            <v>349</v>
          </cell>
          <cell r="L192">
            <v>4998.79</v>
          </cell>
          <cell r="M192">
            <v>4998.79</v>
          </cell>
          <cell r="N192">
            <v>-944.77</v>
          </cell>
          <cell r="O192">
            <v>0</v>
          </cell>
          <cell r="P192">
            <v>0</v>
          </cell>
          <cell r="Q192">
            <v>9052.81</v>
          </cell>
          <cell r="R192" t="str">
            <v>Pendente</v>
          </cell>
        </row>
        <row r="193">
          <cell r="D193" t="str">
            <v>H027</v>
          </cell>
          <cell r="E193">
            <v>16701186</v>
          </cell>
          <cell r="F193">
            <v>45047</v>
          </cell>
          <cell r="G193" t="str">
            <v>UFSC COLÉGIO DE APLICAÇÃO</v>
          </cell>
          <cell r="H193">
            <v>1</v>
          </cell>
          <cell r="I193">
            <v>62231</v>
          </cell>
          <cell r="J193">
            <v>62760</v>
          </cell>
          <cell r="K193">
            <v>529</v>
          </cell>
          <cell r="L193">
            <v>7606.99</v>
          </cell>
          <cell r="M193">
            <v>7606.99</v>
          </cell>
          <cell r="N193">
            <v>-1437.72</v>
          </cell>
          <cell r="O193">
            <v>0</v>
          </cell>
          <cell r="P193">
            <v>0</v>
          </cell>
          <cell r="Q193">
            <v>13776.26</v>
          </cell>
          <cell r="R193" t="str">
            <v>Pendente</v>
          </cell>
        </row>
        <row r="194">
          <cell r="D194" t="str">
            <v>H066</v>
          </cell>
          <cell r="E194">
            <v>17091764</v>
          </cell>
          <cell r="F194">
            <v>45047</v>
          </cell>
          <cell r="G194" t="str">
            <v>UNIV FED DO ESTADO DE STA CAT</v>
          </cell>
          <cell r="H194">
            <v>1</v>
          </cell>
          <cell r="I194">
            <v>17799</v>
          </cell>
          <cell r="J194">
            <v>18455</v>
          </cell>
          <cell r="K194">
            <v>656</v>
          </cell>
          <cell r="L194">
            <v>9447.2199999999993</v>
          </cell>
          <cell r="M194">
            <v>0</v>
          </cell>
          <cell r="N194">
            <v>-892.77</v>
          </cell>
          <cell r="O194">
            <v>0</v>
          </cell>
          <cell r="P194">
            <v>0</v>
          </cell>
          <cell r="Q194">
            <v>8554.4500000000007</v>
          </cell>
          <cell r="R194" t="str">
            <v>Pendente</v>
          </cell>
        </row>
        <row r="196">
          <cell r="H196">
            <v>1</v>
          </cell>
          <cell r="I196">
            <v>89</v>
          </cell>
          <cell r="J196">
            <v>89</v>
          </cell>
          <cell r="L196" t="str">
            <v>89/89</v>
          </cell>
        </row>
        <row r="197">
          <cell r="H197">
            <v>2</v>
          </cell>
          <cell r="I197">
            <v>4876</v>
          </cell>
          <cell r="J197">
            <v>4940</v>
          </cell>
          <cell r="L197" t="str">
            <v>4876/4940</v>
          </cell>
        </row>
        <row r="198">
          <cell r="H198">
            <v>3</v>
          </cell>
          <cell r="I198">
            <v>12744</v>
          </cell>
          <cell r="J198">
            <v>12821</v>
          </cell>
          <cell r="L198" t="str">
            <v>12744/12821</v>
          </cell>
        </row>
        <row r="199">
          <cell r="H199">
            <v>4</v>
          </cell>
          <cell r="I199">
            <v>19799</v>
          </cell>
          <cell r="J199">
            <v>19811</v>
          </cell>
          <cell r="L199" t="str">
            <v>19799/19811</v>
          </cell>
        </row>
        <row r="200">
          <cell r="H200">
            <v>5</v>
          </cell>
          <cell r="I200">
            <v>14312</v>
          </cell>
          <cell r="J200">
            <v>14398</v>
          </cell>
          <cell r="L200" t="str">
            <v>14312/14398</v>
          </cell>
        </row>
        <row r="201">
          <cell r="H201">
            <v>6</v>
          </cell>
          <cell r="I201">
            <v>5316</v>
          </cell>
          <cell r="J201">
            <v>5416</v>
          </cell>
          <cell r="L201" t="str">
            <v>5316/5416</v>
          </cell>
        </row>
        <row r="202">
          <cell r="H202">
            <v>7</v>
          </cell>
          <cell r="I202">
            <v>37753</v>
          </cell>
          <cell r="J202">
            <v>37837</v>
          </cell>
          <cell r="L202" t="str">
            <v>37753/37837</v>
          </cell>
        </row>
        <row r="203">
          <cell r="H203">
            <v>8</v>
          </cell>
          <cell r="I203">
            <v>0.2</v>
          </cell>
          <cell r="J203">
            <v>1454</v>
          </cell>
          <cell r="L203" t="str">
            <v>0,2/1454</v>
          </cell>
        </row>
        <row r="204">
          <cell r="H204">
            <v>9</v>
          </cell>
          <cell r="I204">
            <v>44444</v>
          </cell>
          <cell r="L204" t="str">
            <v>44444/</v>
          </cell>
        </row>
        <row r="205">
          <cell r="H205">
            <v>10</v>
          </cell>
          <cell r="I205">
            <v>5163</v>
          </cell>
          <cell r="J205">
            <v>5265</v>
          </cell>
          <cell r="L205" t="str">
            <v>5163/5265</v>
          </cell>
        </row>
        <row r="206">
          <cell r="H206">
            <v>11</v>
          </cell>
          <cell r="I206">
            <v>6627</v>
          </cell>
          <cell r="J206">
            <v>7369</v>
          </cell>
          <cell r="L206" t="str">
            <v>6627/7369</v>
          </cell>
        </row>
        <row r="207">
          <cell r="H207">
            <v>12</v>
          </cell>
          <cell r="I207">
            <v>74017</v>
          </cell>
          <cell r="J207">
            <v>74446</v>
          </cell>
          <cell r="L207" t="str">
            <v>74017/74446</v>
          </cell>
        </row>
        <row r="208">
          <cell r="H208">
            <v>13</v>
          </cell>
          <cell r="I208">
            <v>2544</v>
          </cell>
          <cell r="J208">
            <v>2965</v>
          </cell>
          <cell r="L208" t="str">
            <v>2544/2965</v>
          </cell>
        </row>
        <row r="209">
          <cell r="H209">
            <v>14</v>
          </cell>
          <cell r="I209">
            <v>1</v>
          </cell>
          <cell r="J209">
            <v>5</v>
          </cell>
          <cell r="K209">
            <v>2015</v>
          </cell>
          <cell r="L209" t="str">
            <v>1/5</v>
          </cell>
        </row>
        <row r="210">
          <cell r="H210">
            <v>15</v>
          </cell>
          <cell r="I210">
            <v>27690</v>
          </cell>
          <cell r="J210">
            <v>27706</v>
          </cell>
          <cell r="L210" t="str">
            <v>27690/27706</v>
          </cell>
        </row>
        <row r="211">
          <cell r="H211">
            <v>16</v>
          </cell>
          <cell r="I211">
            <v>9841</v>
          </cell>
          <cell r="J211">
            <v>9852</v>
          </cell>
          <cell r="L211" t="str">
            <v>9841/9852</v>
          </cell>
        </row>
        <row r="212">
          <cell r="H212">
            <v>17</v>
          </cell>
          <cell r="I212">
            <v>3399</v>
          </cell>
          <cell r="J212">
            <v>3437</v>
          </cell>
          <cell r="L212" t="str">
            <v>3399/3437</v>
          </cell>
        </row>
        <row r="213">
          <cell r="H213">
            <v>18</v>
          </cell>
          <cell r="I213">
            <v>1297</v>
          </cell>
          <cell r="J213">
            <v>1298</v>
          </cell>
          <cell r="L213" t="str">
            <v>1297/1298</v>
          </cell>
        </row>
        <row r="214">
          <cell r="H214">
            <v>19</v>
          </cell>
          <cell r="I214">
            <v>251</v>
          </cell>
          <cell r="J214">
            <v>709</v>
          </cell>
          <cell r="L214" t="str">
            <v>251/709</v>
          </cell>
        </row>
        <row r="215">
          <cell r="H215">
            <v>20</v>
          </cell>
          <cell r="I215">
            <v>9288</v>
          </cell>
          <cell r="J215">
            <v>9314</v>
          </cell>
          <cell r="L215" t="str">
            <v>9288/9314</v>
          </cell>
        </row>
        <row r="216">
          <cell r="H216">
            <v>21</v>
          </cell>
          <cell r="I216">
            <v>13346</v>
          </cell>
          <cell r="J216">
            <v>13346</v>
          </cell>
          <cell r="L216" t="str">
            <v>13346/13346</v>
          </cell>
        </row>
        <row r="217">
          <cell r="H217">
            <v>22</v>
          </cell>
          <cell r="I217">
            <v>8450</v>
          </cell>
          <cell r="J217">
            <v>8457</v>
          </cell>
          <cell r="L217" t="str">
            <v>8450/8457</v>
          </cell>
        </row>
        <row r="218">
          <cell r="H218">
            <v>23</v>
          </cell>
          <cell r="I218">
            <v>358</v>
          </cell>
          <cell r="J218">
            <v>376</v>
          </cell>
          <cell r="L218" t="str">
            <v>358/376</v>
          </cell>
        </row>
        <row r="219">
          <cell r="H219">
            <v>24</v>
          </cell>
          <cell r="I219">
            <v>11347</v>
          </cell>
          <cell r="J219">
            <v>11463</v>
          </cell>
          <cell r="L219" t="str">
            <v>11347/11463</v>
          </cell>
        </row>
        <row r="220">
          <cell r="H220">
            <v>25</v>
          </cell>
          <cell r="I220">
            <v>7651</v>
          </cell>
          <cell r="J220">
            <v>7686</v>
          </cell>
          <cell r="L220" t="str">
            <v>7651/7686</v>
          </cell>
        </row>
        <row r="221">
          <cell r="H221">
            <v>26</v>
          </cell>
          <cell r="I221">
            <v>13</v>
          </cell>
          <cell r="J221">
            <v>57</v>
          </cell>
          <cell r="L221" t="str">
            <v>13/57</v>
          </cell>
        </row>
        <row r="222">
          <cell r="H222">
            <v>27</v>
          </cell>
          <cell r="I222">
            <v>112</v>
          </cell>
          <cell r="J222">
            <v>162</v>
          </cell>
          <cell r="L222" t="str">
            <v>112/162</v>
          </cell>
        </row>
        <row r="223">
          <cell r="H223">
            <v>28</v>
          </cell>
          <cell r="I223">
            <v>180</v>
          </cell>
          <cell r="J223">
            <v>219</v>
          </cell>
          <cell r="L223" t="str">
            <v>180/219</v>
          </cell>
        </row>
        <row r="224">
          <cell r="H224">
            <v>29</v>
          </cell>
          <cell r="I224">
            <v>740</v>
          </cell>
          <cell r="J224">
            <v>803</v>
          </cell>
          <cell r="L224" t="str">
            <v>740/803</v>
          </cell>
        </row>
        <row r="225">
          <cell r="H225">
            <v>30</v>
          </cell>
          <cell r="I225">
            <v>206</v>
          </cell>
          <cell r="J225">
            <v>359</v>
          </cell>
          <cell r="L225" t="str">
            <v>206/359</v>
          </cell>
        </row>
        <row r="226">
          <cell r="H226">
            <v>31</v>
          </cell>
          <cell r="I226">
            <v>18</v>
          </cell>
          <cell r="J226">
            <v>18</v>
          </cell>
          <cell r="L226" t="str">
            <v>18/18</v>
          </cell>
        </row>
        <row r="227">
          <cell r="H227">
            <v>32</v>
          </cell>
          <cell r="I227">
            <v>0</v>
          </cell>
          <cell r="J227">
            <v>0</v>
          </cell>
          <cell r="L227" t="str">
            <v>0/0</v>
          </cell>
        </row>
        <row r="228">
          <cell r="H228">
            <v>33</v>
          </cell>
          <cell r="I228">
            <v>9759</v>
          </cell>
          <cell r="J228">
            <v>9765</v>
          </cell>
          <cell r="L228" t="str">
            <v>9759/9765</v>
          </cell>
        </row>
        <row r="229">
          <cell r="H229">
            <v>34</v>
          </cell>
          <cell r="I229">
            <v>2928</v>
          </cell>
          <cell r="J229">
            <v>2972</v>
          </cell>
          <cell r="L229" t="str">
            <v>2928/2972</v>
          </cell>
        </row>
        <row r="230">
          <cell r="H230">
            <v>35</v>
          </cell>
          <cell r="I230">
            <v>229</v>
          </cell>
          <cell r="J230">
            <v>230</v>
          </cell>
          <cell r="L230" t="str">
            <v>229/230</v>
          </cell>
        </row>
        <row r="231">
          <cell r="H231">
            <v>36</v>
          </cell>
          <cell r="I231">
            <v>1151</v>
          </cell>
          <cell r="J231">
            <v>1184</v>
          </cell>
          <cell r="L231" t="str">
            <v>1151/1184</v>
          </cell>
        </row>
        <row r="232">
          <cell r="H232">
            <v>37</v>
          </cell>
          <cell r="I232">
            <v>17894</v>
          </cell>
          <cell r="J232">
            <v>18204</v>
          </cell>
          <cell r="L232" t="str">
            <v>17894/18204</v>
          </cell>
        </row>
        <row r="233">
          <cell r="H233">
            <v>38</v>
          </cell>
          <cell r="I233">
            <v>30</v>
          </cell>
          <cell r="J233">
            <v>40</v>
          </cell>
          <cell r="L233" t="str">
            <v>30/40</v>
          </cell>
        </row>
        <row r="234">
          <cell r="H234">
            <v>39</v>
          </cell>
          <cell r="I234">
            <v>2949</v>
          </cell>
          <cell r="J234">
            <v>2976</v>
          </cell>
          <cell r="L234" t="str">
            <v>2949/2976</v>
          </cell>
        </row>
        <row r="235">
          <cell r="H235">
            <v>40</v>
          </cell>
          <cell r="I235">
            <v>12</v>
          </cell>
          <cell r="J235">
            <v>32</v>
          </cell>
          <cell r="L235" t="str">
            <v>12/32</v>
          </cell>
        </row>
        <row r="236">
          <cell r="H236">
            <v>41</v>
          </cell>
          <cell r="I236">
            <v>11952</v>
          </cell>
          <cell r="J236">
            <v>12190</v>
          </cell>
          <cell r="L236" t="str">
            <v>11952/12190</v>
          </cell>
        </row>
        <row r="237">
          <cell r="H237">
            <v>42</v>
          </cell>
          <cell r="I237">
            <v>6000</v>
          </cell>
          <cell r="J237">
            <v>6064</v>
          </cell>
          <cell r="L237" t="str">
            <v>6000/6064</v>
          </cell>
        </row>
        <row r="238">
          <cell r="H238">
            <v>43</v>
          </cell>
          <cell r="I238">
            <v>54</v>
          </cell>
          <cell r="J238">
            <v>141</v>
          </cell>
          <cell r="L238" t="str">
            <v>54/141</v>
          </cell>
        </row>
        <row r="239">
          <cell r="H239">
            <v>44</v>
          </cell>
          <cell r="I239">
            <v>3453</v>
          </cell>
          <cell r="J239">
            <v>3600</v>
          </cell>
          <cell r="L239" t="str">
            <v>3453/3600</v>
          </cell>
        </row>
        <row r="240">
          <cell r="H240">
            <v>45</v>
          </cell>
          <cell r="I240">
            <v>66</v>
          </cell>
          <cell r="J240">
            <v>67</v>
          </cell>
          <cell r="L240" t="str">
            <v>66/67</v>
          </cell>
        </row>
        <row r="241">
          <cell r="H241">
            <v>46</v>
          </cell>
          <cell r="I241">
            <v>33919</v>
          </cell>
          <cell r="J241">
            <v>34222</v>
          </cell>
          <cell r="L241" t="str">
            <v>33919/34222</v>
          </cell>
        </row>
        <row r="242">
          <cell r="H242">
            <v>47</v>
          </cell>
          <cell r="I242">
            <v>2100</v>
          </cell>
          <cell r="J242">
            <v>2103</v>
          </cell>
          <cell r="L242" t="str">
            <v>2100/2103</v>
          </cell>
        </row>
        <row r="243">
          <cell r="H243">
            <v>48</v>
          </cell>
          <cell r="I243">
            <v>36527</v>
          </cell>
          <cell r="J243">
            <v>36588</v>
          </cell>
          <cell r="L243" t="str">
            <v>36527/36588</v>
          </cell>
        </row>
        <row r="244">
          <cell r="H244">
            <v>49</v>
          </cell>
          <cell r="I244">
            <v>704</v>
          </cell>
          <cell r="J244">
            <v>728</v>
          </cell>
          <cell r="L244" t="str">
            <v>704/728</v>
          </cell>
        </row>
        <row r="245">
          <cell r="H245">
            <v>50</v>
          </cell>
          <cell r="I245">
            <v>22906</v>
          </cell>
          <cell r="J245">
            <v>23122</v>
          </cell>
          <cell r="L245" t="str">
            <v>22906/23122</v>
          </cell>
        </row>
        <row r="246">
          <cell r="H246">
            <v>51</v>
          </cell>
          <cell r="I246">
            <v>1700</v>
          </cell>
          <cell r="J246">
            <v>1701</v>
          </cell>
          <cell r="L246" t="str">
            <v>1700/1701</v>
          </cell>
        </row>
        <row r="247">
          <cell r="H247">
            <v>52</v>
          </cell>
          <cell r="I247">
            <v>20694</v>
          </cell>
          <cell r="J247">
            <v>21769</v>
          </cell>
          <cell r="L247" t="str">
            <v>20694/21769</v>
          </cell>
        </row>
        <row r="248">
          <cell r="H248">
            <v>53</v>
          </cell>
          <cell r="I248">
            <v>252</v>
          </cell>
          <cell r="J248">
            <v>256</v>
          </cell>
          <cell r="L248" t="str">
            <v>252/256</v>
          </cell>
        </row>
        <row r="249">
          <cell r="H249">
            <v>54</v>
          </cell>
          <cell r="I249">
            <v>9</v>
          </cell>
          <cell r="J249">
            <v>9</v>
          </cell>
          <cell r="L249" t="str">
            <v>9/9</v>
          </cell>
        </row>
        <row r="250">
          <cell r="H250">
            <v>55</v>
          </cell>
          <cell r="I250">
            <v>2957</v>
          </cell>
          <cell r="J250">
            <v>2551</v>
          </cell>
          <cell r="L250" t="str">
            <v>2957/2551</v>
          </cell>
        </row>
        <row r="251">
          <cell r="H251">
            <v>56</v>
          </cell>
          <cell r="I251">
            <v>2529</v>
          </cell>
          <cell r="J251">
            <v>2540</v>
          </cell>
          <cell r="L251" t="str">
            <v>2529/2540</v>
          </cell>
        </row>
        <row r="252">
          <cell r="H252">
            <v>57</v>
          </cell>
          <cell r="I252">
            <v>11751</v>
          </cell>
          <cell r="J252">
            <v>11991</v>
          </cell>
          <cell r="L252" t="str">
            <v>11751/11991</v>
          </cell>
        </row>
        <row r="253">
          <cell r="H253">
            <v>58</v>
          </cell>
          <cell r="I253">
            <v>3489</v>
          </cell>
          <cell r="J253">
            <v>3498</v>
          </cell>
          <cell r="L253" t="str">
            <v>3489/3498</v>
          </cell>
        </row>
        <row r="254">
          <cell r="H254">
            <v>59</v>
          </cell>
          <cell r="I254">
            <v>4245</v>
          </cell>
          <cell r="J254">
            <v>4293</v>
          </cell>
          <cell r="L254" t="str">
            <v>4245/4293</v>
          </cell>
        </row>
        <row r="255">
          <cell r="H255">
            <v>60</v>
          </cell>
          <cell r="I255">
            <v>2038</v>
          </cell>
          <cell r="J255">
            <v>2163</v>
          </cell>
          <cell r="L255" t="str">
            <v>2038/2163</v>
          </cell>
        </row>
        <row r="256">
          <cell r="H256">
            <v>61</v>
          </cell>
          <cell r="I256">
            <v>122</v>
          </cell>
          <cell r="J256">
            <v>130</v>
          </cell>
          <cell r="L256" t="str">
            <v>122/130</v>
          </cell>
        </row>
        <row r="257">
          <cell r="H257">
            <v>62</v>
          </cell>
          <cell r="I257">
            <v>1307</v>
          </cell>
          <cell r="J257">
            <v>1462</v>
          </cell>
          <cell r="L257" t="str">
            <v>1307/1462</v>
          </cell>
        </row>
        <row r="258">
          <cell r="H258">
            <v>63</v>
          </cell>
          <cell r="I258">
            <v>13257</v>
          </cell>
          <cell r="J258">
            <v>13672</v>
          </cell>
          <cell r="L258" t="str">
            <v>13257/13672</v>
          </cell>
        </row>
        <row r="259">
          <cell r="H259">
            <v>64</v>
          </cell>
          <cell r="I259">
            <v>3269</v>
          </cell>
          <cell r="J259">
            <v>3373</v>
          </cell>
          <cell r="L259" t="str">
            <v>3269/3373</v>
          </cell>
        </row>
        <row r="260">
          <cell r="H260">
            <v>65</v>
          </cell>
          <cell r="I260">
            <v>244</v>
          </cell>
          <cell r="J260">
            <v>251</v>
          </cell>
          <cell r="L260" t="str">
            <v>244/251</v>
          </cell>
        </row>
        <row r="261">
          <cell r="H261">
            <v>66</v>
          </cell>
          <cell r="I261">
            <v>586</v>
          </cell>
          <cell r="J261">
            <v>625</v>
          </cell>
          <cell r="L261" t="str">
            <v>586/625</v>
          </cell>
        </row>
        <row r="262">
          <cell r="H262">
            <v>67</v>
          </cell>
          <cell r="I262">
            <v>824</v>
          </cell>
          <cell r="J262">
            <v>836</v>
          </cell>
          <cell r="L262" t="str">
            <v>824/836</v>
          </cell>
        </row>
        <row r="263">
          <cell r="H263">
            <v>68</v>
          </cell>
          <cell r="I263">
            <v>52333</v>
          </cell>
          <cell r="J263">
            <v>52577</v>
          </cell>
          <cell r="L263" t="str">
            <v>52333/52577</v>
          </cell>
        </row>
        <row r="264">
          <cell r="H264">
            <v>69</v>
          </cell>
          <cell r="I264">
            <v>1611</v>
          </cell>
          <cell r="J264">
            <v>1664</v>
          </cell>
          <cell r="L264" t="str">
            <v>1611/1664</v>
          </cell>
        </row>
      </sheetData>
      <sheetData sheetId="34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2022 SAMAE BNU - Água Pública</v>
          </cell>
          <cell r="H9">
            <v>0</v>
          </cell>
          <cell r="I9">
            <v>3.657</v>
          </cell>
          <cell r="J9">
            <v>7.05</v>
          </cell>
          <cell r="K9">
            <v>12.73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 Samae ARA - Água Pública</v>
          </cell>
          <cell r="H12">
            <v>0</v>
          </cell>
          <cell r="I12">
            <v>8.1329999999999991</v>
          </cell>
          <cell r="J12">
            <v>10.532</v>
          </cell>
          <cell r="K12">
            <v>11.5984</v>
          </cell>
          <cell r="L12">
            <v>12.7569</v>
          </cell>
          <cell r="M12">
            <v>14.0471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2023</v>
          </cell>
          <cell r="E15" t="str">
            <v>Joinville Perini</v>
          </cell>
          <cell r="F15" t="str">
            <v>Comercial</v>
          </cell>
          <cell r="G15" t="str">
            <v>2023 Joinville Perini Comercial</v>
          </cell>
          <cell r="H15">
            <v>0</v>
          </cell>
          <cell r="I15">
            <v>11.35</v>
          </cell>
          <cell r="J15">
            <v>11.35</v>
          </cell>
          <cell r="K15">
            <v>11.35</v>
          </cell>
          <cell r="L15">
            <v>11.35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45017</v>
          </cell>
          <cell r="G23" t="str">
            <v>UNIVERSIDADE FEDERAL DE SANTA CATARINA</v>
          </cell>
          <cell r="H23">
            <v>1</v>
          </cell>
          <cell r="I23">
            <v>811</v>
          </cell>
          <cell r="J23">
            <v>844</v>
          </cell>
          <cell r="K23">
            <v>33</v>
          </cell>
          <cell r="L23">
            <v>419.95</v>
          </cell>
          <cell r="M23">
            <v>0</v>
          </cell>
          <cell r="N23">
            <v>-39.69</v>
          </cell>
          <cell r="O23">
            <v>0</v>
          </cell>
          <cell r="P23">
            <v>0</v>
          </cell>
          <cell r="Q23">
            <v>380.26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45017</v>
          </cell>
          <cell r="G24" t="str">
            <v>UNIVERSIDADE FEDERAL DE SANTA CATARINA</v>
          </cell>
          <cell r="H24">
            <v>2</v>
          </cell>
          <cell r="I24">
            <v>2225</v>
          </cell>
          <cell r="J24">
            <v>2273</v>
          </cell>
          <cell r="K24">
            <v>48</v>
          </cell>
          <cell r="L24">
            <v>579.08000000000004</v>
          </cell>
          <cell r="M24">
            <v>0</v>
          </cell>
          <cell r="N24">
            <v>-54.72</v>
          </cell>
          <cell r="O24">
            <v>0</v>
          </cell>
          <cell r="P24">
            <v>0</v>
          </cell>
          <cell r="Q24">
            <v>524.36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45017</v>
          </cell>
          <cell r="G25" t="str">
            <v>BIOTERIO CENTRAL ALMOXARIFADO</v>
          </cell>
          <cell r="H25">
            <v>1</v>
          </cell>
          <cell r="I25">
            <v>3483</v>
          </cell>
          <cell r="J25">
            <v>3784</v>
          </cell>
          <cell r="K25">
            <v>301</v>
          </cell>
          <cell r="L25">
            <v>4303.2700000000004</v>
          </cell>
          <cell r="M25">
            <v>0</v>
          </cell>
          <cell r="N25">
            <v>-406.66</v>
          </cell>
          <cell r="O25">
            <v>0</v>
          </cell>
          <cell r="P25">
            <v>0</v>
          </cell>
          <cell r="Q25">
            <v>3896.61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CONFIRMAÇÃO LEITURA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45017</v>
          </cell>
          <cell r="G26" t="str">
            <v>CENTRO DE CIENCIAS FISICAS E MATEMATICA</v>
          </cell>
          <cell r="H26">
            <v>1</v>
          </cell>
          <cell r="I26">
            <v>626</v>
          </cell>
          <cell r="J26">
            <v>652</v>
          </cell>
          <cell r="K26">
            <v>26</v>
          </cell>
          <cell r="L26">
            <v>318.52</v>
          </cell>
          <cell r="M26">
            <v>0</v>
          </cell>
          <cell r="N26">
            <v>-30.11</v>
          </cell>
          <cell r="O26">
            <v>0</v>
          </cell>
          <cell r="P26">
            <v>0</v>
          </cell>
          <cell r="Q26">
            <v>288.41000000000003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ALTO CONSUMO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45017</v>
          </cell>
          <cell r="G27" t="str">
            <v>CENTRO DE CIENCIAS FISICAS E MATEMATICA</v>
          </cell>
          <cell r="H27">
            <v>1</v>
          </cell>
          <cell r="I27">
            <v>3795</v>
          </cell>
          <cell r="J27">
            <v>3924</v>
          </cell>
          <cell r="K27">
            <v>129</v>
          </cell>
          <cell r="L27">
            <v>1810.99</v>
          </cell>
          <cell r="M27">
            <v>0</v>
          </cell>
          <cell r="N27">
            <v>-171.14</v>
          </cell>
          <cell r="O27">
            <v>0</v>
          </cell>
          <cell r="P27">
            <v>0</v>
          </cell>
          <cell r="Q27">
            <v>1639.85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CONFIRMAÇÃO/LEITURA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45017</v>
          </cell>
          <cell r="G28" t="str">
            <v>ENGENHARIA CIVIL BL T</v>
          </cell>
          <cell r="H28">
            <v>1</v>
          </cell>
          <cell r="I28">
            <v>17</v>
          </cell>
          <cell r="J28">
            <v>19</v>
          </cell>
          <cell r="K28">
            <v>2</v>
          </cell>
          <cell r="L28">
            <v>45.4</v>
          </cell>
          <cell r="M28">
            <v>0</v>
          </cell>
          <cell r="N28">
            <v>-4.29</v>
          </cell>
          <cell r="O28">
            <v>0</v>
          </cell>
          <cell r="P28">
            <v>0</v>
          </cell>
          <cell r="Q28">
            <v>41.11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45017</v>
          </cell>
          <cell r="G29" t="str">
            <v>ENGENHARIA CIVIL BL V</v>
          </cell>
          <cell r="H29">
            <v>1</v>
          </cell>
          <cell r="I29">
            <v>5299</v>
          </cell>
          <cell r="J29">
            <v>5416</v>
          </cell>
          <cell r="K29">
            <v>117</v>
          </cell>
          <cell r="L29">
            <v>1637.11</v>
          </cell>
          <cell r="M29">
            <v>0</v>
          </cell>
          <cell r="N29">
            <v>-154.69999999999999</v>
          </cell>
          <cell r="O29">
            <v>0</v>
          </cell>
          <cell r="P29">
            <v>0</v>
          </cell>
          <cell r="Q29">
            <v>1482.41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45017</v>
          </cell>
          <cell r="G30" t="str">
            <v>UNIVERSIDADE FEDERAL DE SANTA CATARINA</v>
          </cell>
          <cell r="H30">
            <v>1</v>
          </cell>
          <cell r="I30">
            <v>50981</v>
          </cell>
          <cell r="J30">
            <v>51242</v>
          </cell>
          <cell r="K30">
            <v>261</v>
          </cell>
          <cell r="L30">
            <v>3723.67</v>
          </cell>
          <cell r="M30">
            <v>0</v>
          </cell>
          <cell r="N30">
            <v>-351.89</v>
          </cell>
          <cell r="O30">
            <v>0</v>
          </cell>
          <cell r="P30">
            <v>0</v>
          </cell>
          <cell r="Q30">
            <v>3371.78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ALTO CONSUMO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45017</v>
          </cell>
          <cell r="G31" t="str">
            <v>UNIVERSIDADE FEDERAL DE SANTA CATARINA</v>
          </cell>
          <cell r="H31">
            <v>1</v>
          </cell>
          <cell r="I31">
            <v>146</v>
          </cell>
          <cell r="J31">
            <v>151</v>
          </cell>
          <cell r="K31">
            <v>5</v>
          </cell>
          <cell r="L31">
            <v>60.88</v>
          </cell>
          <cell r="M31">
            <v>0</v>
          </cell>
          <cell r="N31">
            <v>-5.76</v>
          </cell>
          <cell r="O31">
            <v>0</v>
          </cell>
          <cell r="P31">
            <v>0</v>
          </cell>
          <cell r="Q31">
            <v>55.12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45017</v>
          </cell>
          <cell r="G32" t="str">
            <v>NUCLEO DE INSTRUÇÃO MODELO</v>
          </cell>
          <cell r="H32">
            <v>1</v>
          </cell>
          <cell r="I32">
            <v>2166</v>
          </cell>
          <cell r="J32">
            <v>2203</v>
          </cell>
          <cell r="K32">
            <v>37</v>
          </cell>
          <cell r="L32">
            <v>477.91</v>
          </cell>
          <cell r="M32">
            <v>0</v>
          </cell>
          <cell r="N32">
            <v>-45.17</v>
          </cell>
          <cell r="O32">
            <v>0</v>
          </cell>
          <cell r="P32">
            <v>0</v>
          </cell>
          <cell r="Q32">
            <v>432.74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VIDRO DO HIDRÔMETRO SUADO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45017</v>
          </cell>
          <cell r="G33" t="str">
            <v>DEPTO MICROBIOLOGIA UFSC</v>
          </cell>
          <cell r="H33">
            <v>1</v>
          </cell>
          <cell r="I33">
            <v>40037</v>
          </cell>
          <cell r="J33">
            <v>40495</v>
          </cell>
          <cell r="K33">
            <v>458</v>
          </cell>
          <cell r="L33">
            <v>6578.2</v>
          </cell>
          <cell r="M33">
            <v>0</v>
          </cell>
          <cell r="N33">
            <v>-621.64</v>
          </cell>
          <cell r="O33">
            <v>0</v>
          </cell>
          <cell r="P33">
            <v>0</v>
          </cell>
          <cell r="Q33">
            <v>5956.56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ALTO CONSUMO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45017</v>
          </cell>
          <cell r="G34" t="str">
            <v>UNIV FEDERAL DO ESTADO DE SC</v>
          </cell>
          <cell r="H34">
            <v>1</v>
          </cell>
          <cell r="I34">
            <v>209</v>
          </cell>
          <cell r="J34">
            <v>210</v>
          </cell>
          <cell r="K34">
            <v>1</v>
          </cell>
          <cell r="L34">
            <v>40.24</v>
          </cell>
          <cell r="M34">
            <v>40.24</v>
          </cell>
          <cell r="N34">
            <v>-7.59</v>
          </cell>
          <cell r="O34">
            <v>0</v>
          </cell>
          <cell r="P34">
            <v>0</v>
          </cell>
          <cell r="Q34">
            <v>72.89</v>
          </cell>
          <cell r="R34">
            <v>0</v>
          </cell>
          <cell r="S34" t="str">
            <v>ok</v>
          </cell>
          <cell r="T34" t="str">
            <v>LIDO</v>
          </cell>
          <cell r="U34" t="str">
            <v>OK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45017</v>
          </cell>
          <cell r="G35" t="str">
            <v>UNIVERSIDADE FEDERAL DE SANTA CATARINA</v>
          </cell>
          <cell r="H35">
            <v>2</v>
          </cell>
          <cell r="I35">
            <v>531</v>
          </cell>
          <cell r="J35">
            <v>994</v>
          </cell>
          <cell r="K35">
            <v>463</v>
          </cell>
          <cell r="L35">
            <v>7271.25</v>
          </cell>
          <cell r="M35">
            <v>7271.25</v>
          </cell>
          <cell r="N35">
            <v>-1374.28</v>
          </cell>
          <cell r="O35">
            <v>0</v>
          </cell>
          <cell r="P35">
            <v>0</v>
          </cell>
          <cell r="Q35">
            <v>13168.22</v>
          </cell>
          <cell r="R35">
            <v>0</v>
          </cell>
          <cell r="S35" t="str">
            <v>ok</v>
          </cell>
          <cell r="T35" t="str">
            <v>LIDO</v>
          </cell>
          <cell r="U35" t="str">
            <v>OK</v>
          </cell>
          <cell r="V35">
            <v>2296950</v>
          </cell>
          <cell r="W35" t="str">
            <v>ok</v>
          </cell>
          <cell r="X35">
            <v>2</v>
          </cell>
          <cell r="Y35" t="str">
            <v>Não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45017</v>
          </cell>
          <cell r="G36" t="str">
            <v>D A E</v>
          </cell>
          <cell r="H36">
            <v>1</v>
          </cell>
          <cell r="I36">
            <v>4657</v>
          </cell>
          <cell r="J36">
            <v>4673</v>
          </cell>
          <cell r="K36">
            <v>16</v>
          </cell>
          <cell r="L36">
            <v>173.62</v>
          </cell>
          <cell r="M36">
            <v>173.62</v>
          </cell>
          <cell r="N36">
            <v>-32.82</v>
          </cell>
          <cell r="O36">
            <v>0</v>
          </cell>
          <cell r="P36">
            <v>0</v>
          </cell>
          <cell r="Q36">
            <v>314.42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OK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45017</v>
          </cell>
          <cell r="G37" t="str">
            <v>CENTRO ACAD SOCIO ECONOMICO UFSC</v>
          </cell>
          <cell r="H37">
            <v>3</v>
          </cell>
          <cell r="I37">
            <v>10662</v>
          </cell>
          <cell r="J37">
            <v>10799</v>
          </cell>
          <cell r="K37">
            <v>137</v>
          </cell>
          <cell r="L37">
            <v>1810.47</v>
          </cell>
          <cell r="M37">
            <v>1810.47</v>
          </cell>
          <cell r="N37">
            <v>-342.19</v>
          </cell>
          <cell r="O37">
            <v>0</v>
          </cell>
          <cell r="P37">
            <v>0</v>
          </cell>
          <cell r="Q37">
            <v>3278.75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Não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45017</v>
          </cell>
          <cell r="G38" t="str">
            <v>CENTRO SOCIO ECONOMICO-UFSC</v>
          </cell>
          <cell r="H38">
            <v>1</v>
          </cell>
          <cell r="I38">
            <v>522</v>
          </cell>
          <cell r="J38">
            <v>835</v>
          </cell>
          <cell r="K38">
            <v>313</v>
          </cell>
          <cell r="L38">
            <v>4477.1499999999996</v>
          </cell>
          <cell r="M38">
            <v>4477.1499999999996</v>
          </cell>
          <cell r="N38">
            <v>-846.18</v>
          </cell>
          <cell r="O38">
            <v>0</v>
          </cell>
          <cell r="P38">
            <v>0</v>
          </cell>
          <cell r="Q38">
            <v>8108.12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ALTO CONSUMO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45017</v>
          </cell>
          <cell r="G39" t="str">
            <v>IGREJA UFSC</v>
          </cell>
          <cell r="H39">
            <v>2</v>
          </cell>
          <cell r="I39">
            <v>6397</v>
          </cell>
          <cell r="J39">
            <v>6497</v>
          </cell>
          <cell r="K39">
            <v>100</v>
          </cell>
          <cell r="L39">
            <v>1332.56</v>
          </cell>
          <cell r="M39">
            <v>1332.56</v>
          </cell>
          <cell r="N39">
            <v>-2665.12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OK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45017</v>
          </cell>
          <cell r="G40" t="str">
            <v>UNIVERSIDADE FEDERAL DE SANTA CATARINA</v>
          </cell>
          <cell r="H40">
            <v>2</v>
          </cell>
          <cell r="I40">
            <v>14944</v>
          </cell>
          <cell r="J40">
            <v>15122</v>
          </cell>
          <cell r="K40">
            <v>178</v>
          </cell>
          <cell r="L40">
            <v>2608.64</v>
          </cell>
          <cell r="M40">
            <v>2608.64</v>
          </cell>
          <cell r="N40">
            <v>-493.03</v>
          </cell>
          <cell r="O40">
            <v>0</v>
          </cell>
          <cell r="P40">
            <v>0</v>
          </cell>
          <cell r="Q40">
            <v>4724.25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OK</v>
          </cell>
          <cell r="V40">
            <v>2296934</v>
          </cell>
          <cell r="W40" t="str">
            <v>ok</v>
          </cell>
          <cell r="X40">
            <v>2</v>
          </cell>
          <cell r="Y40" t="str">
            <v>Não</v>
          </cell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D41" t="str">
            <v>H024</v>
          </cell>
          <cell r="E41">
            <v>2296926</v>
          </cell>
          <cell r="F41">
            <v>45017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105.24</v>
          </cell>
          <cell r="M41">
            <v>105.24</v>
          </cell>
          <cell r="N41">
            <v>-19.88</v>
          </cell>
          <cell r="O41">
            <v>0</v>
          </cell>
          <cell r="P41">
            <v>0</v>
          </cell>
          <cell r="Q41">
            <v>190.6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OK</v>
          </cell>
          <cell r="V41">
            <v>2296926</v>
          </cell>
          <cell r="W41" t="str">
            <v>ok</v>
          </cell>
          <cell r="X41">
            <v>3</v>
          </cell>
          <cell r="Y41" t="str">
            <v>Não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45017</v>
          </cell>
          <cell r="G42" t="str">
            <v>CENTRO DE C FISICAS E MAT BL A UFSC</v>
          </cell>
          <cell r="H42">
            <v>1</v>
          </cell>
          <cell r="I42">
            <v>17921</v>
          </cell>
          <cell r="J42">
            <v>18289</v>
          </cell>
          <cell r="K42">
            <v>368</v>
          </cell>
          <cell r="L42">
            <v>5274.1</v>
          </cell>
          <cell r="M42">
            <v>5274.1</v>
          </cell>
          <cell r="N42">
            <v>-996.8</v>
          </cell>
          <cell r="O42">
            <v>0</v>
          </cell>
          <cell r="P42">
            <v>0</v>
          </cell>
          <cell r="Q42">
            <v>9551.4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OK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45017</v>
          </cell>
          <cell r="G43" t="str">
            <v>CTRO DE CIENCIA FIS E MAT BL B UFSC</v>
          </cell>
          <cell r="H43">
            <v>1</v>
          </cell>
          <cell r="I43">
            <v>2682</v>
          </cell>
          <cell r="J43">
            <v>2657</v>
          </cell>
          <cell r="K43">
            <v>0</v>
          </cell>
          <cell r="L43">
            <v>35.08</v>
          </cell>
          <cell r="M43">
            <v>35.08</v>
          </cell>
          <cell r="N43">
            <v>-6.63</v>
          </cell>
          <cell r="O43">
            <v>0</v>
          </cell>
          <cell r="P43">
            <v>0</v>
          </cell>
          <cell r="Q43">
            <v>63.53</v>
          </cell>
          <cell r="R43">
            <v>0</v>
          </cell>
          <cell r="S43" t="str">
            <v>ok</v>
          </cell>
          <cell r="T43" t="str">
            <v>LIDO/REVISÃO</v>
          </cell>
          <cell r="U43" t="str">
            <v>CONFIRMAÇÃO LEITURA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45017</v>
          </cell>
          <cell r="G44" t="str">
            <v>UFSC COLÉGIO DE APLICAÇÃO</v>
          </cell>
          <cell r="H44">
            <v>1</v>
          </cell>
          <cell r="I44">
            <v>61651</v>
          </cell>
          <cell r="J44">
            <v>62231</v>
          </cell>
          <cell r="K44">
            <v>580</v>
          </cell>
          <cell r="L44">
            <v>8345.98</v>
          </cell>
          <cell r="M44">
            <v>8345.98</v>
          </cell>
          <cell r="N44">
            <v>-1577.39</v>
          </cell>
          <cell r="O44">
            <v>0</v>
          </cell>
          <cell r="P44">
            <v>0</v>
          </cell>
          <cell r="Q44">
            <v>15114.57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ELIMINAR PROBLEMA DE TESTADA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45017</v>
          </cell>
          <cell r="G45" t="str">
            <v>NATIVAS DO HORTO BOTANICO UFSC</v>
          </cell>
          <cell r="H45">
            <v>1</v>
          </cell>
          <cell r="I45">
            <v>1437</v>
          </cell>
          <cell r="J45">
            <v>1466</v>
          </cell>
          <cell r="K45">
            <v>29</v>
          </cell>
          <cell r="L45">
            <v>361.99</v>
          </cell>
          <cell r="M45">
            <v>361.99</v>
          </cell>
          <cell r="N45">
            <v>-68.42</v>
          </cell>
          <cell r="O45">
            <v>0</v>
          </cell>
          <cell r="P45">
            <v>0</v>
          </cell>
          <cell r="Q45">
            <v>655.56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HIDRÔMETRO RETIRADO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45017</v>
          </cell>
          <cell r="G46" t="str">
            <v>MORADIA ESTUDANTIL UFSC</v>
          </cell>
          <cell r="H46">
            <v>1</v>
          </cell>
          <cell r="I46">
            <v>231</v>
          </cell>
          <cell r="J46">
            <v>235</v>
          </cell>
          <cell r="K46">
            <v>4</v>
          </cell>
          <cell r="L46">
            <v>55.72</v>
          </cell>
          <cell r="M46">
            <v>55.72</v>
          </cell>
          <cell r="N46">
            <v>-10.52</v>
          </cell>
          <cell r="O46">
            <v>0</v>
          </cell>
          <cell r="P46">
            <v>0</v>
          </cell>
          <cell r="Q46">
            <v>100.92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OK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45017</v>
          </cell>
          <cell r="G47" t="str">
            <v>UNIV FED DO ESTADO DE STA CAT</v>
          </cell>
          <cell r="H47">
            <v>30</v>
          </cell>
          <cell r="I47">
            <v>4476</v>
          </cell>
          <cell r="J47">
            <v>4680</v>
          </cell>
          <cell r="K47">
            <v>204</v>
          </cell>
          <cell r="L47">
            <v>1527.72</v>
          </cell>
          <cell r="M47">
            <v>1527.72</v>
          </cell>
          <cell r="N47">
            <v>-288.73</v>
          </cell>
          <cell r="O47">
            <v>0</v>
          </cell>
          <cell r="P47">
            <v>0</v>
          </cell>
          <cell r="Q47">
            <v>2766.71</v>
          </cell>
          <cell r="R47">
            <v>0</v>
          </cell>
          <cell r="S47" t="str">
            <v>ok</v>
          </cell>
          <cell r="T47" t="str">
            <v>MÉDIO</v>
          </cell>
          <cell r="U47" t="str">
            <v>ELIMINAR PROBLEMA DE TESTADA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45017</v>
          </cell>
          <cell r="G48" t="str">
            <v>BIBLIOTECA CENTRAL</v>
          </cell>
          <cell r="H48">
            <v>1</v>
          </cell>
          <cell r="I48">
            <v>30011</v>
          </cell>
          <cell r="J48">
            <v>30782</v>
          </cell>
          <cell r="K48">
            <v>771</v>
          </cell>
          <cell r="L48">
            <v>11113.57</v>
          </cell>
          <cell r="M48">
            <v>11113.57</v>
          </cell>
          <cell r="N48">
            <v>-2100.46</v>
          </cell>
          <cell r="O48">
            <v>0</v>
          </cell>
          <cell r="P48">
            <v>0</v>
          </cell>
          <cell r="Q48">
            <v>20126.68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OK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45017</v>
          </cell>
          <cell r="G49" t="str">
            <v>CENTRO TECNOLOGICO-UFSC</v>
          </cell>
          <cell r="H49">
            <v>2</v>
          </cell>
          <cell r="I49">
            <v>2070</v>
          </cell>
          <cell r="J49">
            <v>2209</v>
          </cell>
          <cell r="K49">
            <v>139</v>
          </cell>
          <cell r="L49">
            <v>1970.61</v>
          </cell>
          <cell r="M49">
            <v>1970.61</v>
          </cell>
          <cell r="N49">
            <v>-372.45</v>
          </cell>
          <cell r="O49">
            <v>0</v>
          </cell>
          <cell r="P49">
            <v>0</v>
          </cell>
          <cell r="Q49">
            <v>3568.77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OK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45017</v>
          </cell>
          <cell r="G50" t="str">
            <v>CENTRO TECNOLOGICO BLOCO L UFSC</v>
          </cell>
          <cell r="H50">
            <v>1</v>
          </cell>
          <cell r="I50">
            <v>2878</v>
          </cell>
          <cell r="J50">
            <v>3034</v>
          </cell>
          <cell r="K50">
            <v>156</v>
          </cell>
          <cell r="L50">
            <v>2202.2199999999998</v>
          </cell>
          <cell r="M50">
            <v>2202.2199999999998</v>
          </cell>
          <cell r="N50">
            <v>-416.21</v>
          </cell>
          <cell r="O50">
            <v>0</v>
          </cell>
          <cell r="P50">
            <v>0</v>
          </cell>
          <cell r="Q50">
            <v>3988.23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45017</v>
          </cell>
          <cell r="G51" t="str">
            <v>CENTRO TECNOLOGICO UFSC</v>
          </cell>
          <cell r="H51">
            <v>1</v>
          </cell>
          <cell r="I51">
            <v>264</v>
          </cell>
          <cell r="J51">
            <v>281</v>
          </cell>
          <cell r="K51">
            <v>17</v>
          </cell>
          <cell r="L51">
            <v>188.11</v>
          </cell>
          <cell r="M51">
            <v>188.11</v>
          </cell>
          <cell r="N51">
            <v>-35.56</v>
          </cell>
          <cell r="O51">
            <v>0</v>
          </cell>
          <cell r="P51">
            <v>0</v>
          </cell>
          <cell r="Q51">
            <v>340.66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OK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45017</v>
          </cell>
          <cell r="G52" t="str">
            <v>CENTRO TECNOLOGICO (BL-A) UFSC</v>
          </cell>
          <cell r="H52">
            <v>2</v>
          </cell>
          <cell r="I52">
            <v>1758</v>
          </cell>
          <cell r="J52">
            <v>1843</v>
          </cell>
          <cell r="K52">
            <v>85</v>
          </cell>
          <cell r="L52">
            <v>1115.22</v>
          </cell>
          <cell r="M52">
            <v>1115.22</v>
          </cell>
          <cell r="N52">
            <v>-210.77</v>
          </cell>
          <cell r="O52">
            <v>0</v>
          </cell>
          <cell r="P52">
            <v>0</v>
          </cell>
          <cell r="Q52">
            <v>2019.67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2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45017</v>
          </cell>
          <cell r="G53" t="str">
            <v>PAV DE MECANICA BL MODULADOS</v>
          </cell>
          <cell r="H53">
            <v>1</v>
          </cell>
          <cell r="I53">
            <v>199</v>
          </cell>
          <cell r="J53">
            <v>432</v>
          </cell>
          <cell r="K53">
            <v>233</v>
          </cell>
          <cell r="L53">
            <v>3317.95</v>
          </cell>
          <cell r="M53">
            <v>3317.95</v>
          </cell>
          <cell r="N53">
            <v>-627.09</v>
          </cell>
          <cell r="O53">
            <v>0</v>
          </cell>
          <cell r="P53">
            <v>0</v>
          </cell>
          <cell r="Q53">
            <v>6008.81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45017</v>
          </cell>
          <cell r="G54" t="str">
            <v>REITORIA UFSC</v>
          </cell>
          <cell r="H54">
            <v>2</v>
          </cell>
          <cell r="I54">
            <v>46010</v>
          </cell>
          <cell r="J54">
            <v>46350</v>
          </cell>
          <cell r="K54">
            <v>340</v>
          </cell>
          <cell r="L54">
            <v>4810.16</v>
          </cell>
          <cell r="M54">
            <v>4810.16</v>
          </cell>
          <cell r="N54">
            <v>-909.12</v>
          </cell>
          <cell r="O54">
            <v>0</v>
          </cell>
          <cell r="P54">
            <v>0</v>
          </cell>
          <cell r="Q54">
            <v>8711.2000000000007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CONFIRMAÇÃO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Não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45017</v>
          </cell>
          <cell r="G55" t="str">
            <v>CENTRO DE E BASICOS UFSC</v>
          </cell>
          <cell r="H55">
            <v>2</v>
          </cell>
          <cell r="I55">
            <v>15073</v>
          </cell>
          <cell r="J55">
            <v>15256</v>
          </cell>
          <cell r="K55">
            <v>183</v>
          </cell>
          <cell r="L55">
            <v>2690.45</v>
          </cell>
          <cell r="M55">
            <v>2690.45</v>
          </cell>
          <cell r="N55">
            <v>-508.5</v>
          </cell>
          <cell r="O55">
            <v>0</v>
          </cell>
          <cell r="P55">
            <v>0</v>
          </cell>
          <cell r="Q55">
            <v>4872.3999999999996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OK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45017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9288</v>
          </cell>
          <cell r="K56">
            <v>0</v>
          </cell>
          <cell r="L56">
            <v>35.08</v>
          </cell>
          <cell r="M56">
            <v>35.08</v>
          </cell>
          <cell r="N56">
            <v>-6.63</v>
          </cell>
          <cell r="O56">
            <v>0</v>
          </cell>
          <cell r="P56">
            <v>0</v>
          </cell>
          <cell r="Q56">
            <v>63.53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ELIMINAR PROBLEMA DE TESTADA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45017</v>
          </cell>
          <cell r="G57" t="str">
            <v>CASA VEG DPTO MICRO UFSC</v>
          </cell>
          <cell r="H57">
            <v>1</v>
          </cell>
          <cell r="I57">
            <v>32</v>
          </cell>
          <cell r="J57">
            <v>38</v>
          </cell>
          <cell r="K57">
            <v>6</v>
          </cell>
          <cell r="L57">
            <v>66.040000000000006</v>
          </cell>
          <cell r="M57">
            <v>66.040000000000006</v>
          </cell>
          <cell r="N57">
            <v>-12.48</v>
          </cell>
          <cell r="O57">
            <v>0</v>
          </cell>
          <cell r="P57">
            <v>0</v>
          </cell>
          <cell r="Q57">
            <v>119.6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ALTO CONSUMO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45017</v>
          </cell>
          <cell r="G58" t="str">
            <v>LAB DE ENSINO E PESQUISA UFSC</v>
          </cell>
          <cell r="H58">
            <v>1</v>
          </cell>
          <cell r="I58">
            <v>45</v>
          </cell>
          <cell r="J58">
            <v>88</v>
          </cell>
          <cell r="K58">
            <v>43</v>
          </cell>
          <cell r="L58">
            <v>564.85</v>
          </cell>
          <cell r="M58">
            <v>564.85</v>
          </cell>
          <cell r="N58">
            <v>-106.76</v>
          </cell>
          <cell r="O58">
            <v>0</v>
          </cell>
          <cell r="P58">
            <v>0</v>
          </cell>
          <cell r="Q58">
            <v>1022.94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45017</v>
          </cell>
          <cell r="G59" t="str">
            <v>MUSEU DE ANTROPOLOGIA UFSC</v>
          </cell>
          <cell r="H59">
            <v>1</v>
          </cell>
          <cell r="I59">
            <v>516</v>
          </cell>
          <cell r="J59">
            <v>658</v>
          </cell>
          <cell r="K59">
            <v>142</v>
          </cell>
          <cell r="L59">
            <v>1999.36</v>
          </cell>
          <cell r="M59">
            <v>1999.36</v>
          </cell>
          <cell r="N59">
            <v>-377.88</v>
          </cell>
          <cell r="O59">
            <v>0</v>
          </cell>
          <cell r="P59">
            <v>0</v>
          </cell>
          <cell r="Q59">
            <v>3620.84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45017</v>
          </cell>
          <cell r="G60" t="str">
            <v>HORTO BOTANICO UFSC</v>
          </cell>
          <cell r="H60">
            <v>1</v>
          </cell>
          <cell r="I60">
            <v>425</v>
          </cell>
          <cell r="J60">
            <v>489</v>
          </cell>
          <cell r="K60">
            <v>64</v>
          </cell>
          <cell r="L60">
            <v>869.14</v>
          </cell>
          <cell r="M60">
            <v>869.14</v>
          </cell>
          <cell r="N60">
            <v>-164.27</v>
          </cell>
          <cell r="O60">
            <v>0</v>
          </cell>
          <cell r="P60">
            <v>0</v>
          </cell>
          <cell r="Q60">
            <v>1574.01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45017</v>
          </cell>
          <cell r="G61" t="str">
            <v>CRECHE UFSC</v>
          </cell>
          <cell r="H61">
            <v>1</v>
          </cell>
          <cell r="I61">
            <v>15166</v>
          </cell>
          <cell r="J61">
            <v>15328</v>
          </cell>
          <cell r="K61">
            <v>162</v>
          </cell>
          <cell r="L61">
            <v>2289.16</v>
          </cell>
          <cell r="M61">
            <v>2289.16</v>
          </cell>
          <cell r="N61">
            <v>-432.65</v>
          </cell>
          <cell r="O61">
            <v>0</v>
          </cell>
          <cell r="P61">
            <v>0</v>
          </cell>
          <cell r="Q61">
            <v>4145.67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CONFIRMAÇÃO LEITURA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45017</v>
          </cell>
          <cell r="G62" t="str">
            <v>CENTRO DE CIENCIAS HUMANAS UFSC</v>
          </cell>
          <cell r="H62">
            <v>1</v>
          </cell>
          <cell r="I62">
            <v>31134</v>
          </cell>
          <cell r="J62">
            <v>31453</v>
          </cell>
          <cell r="K62">
            <v>319</v>
          </cell>
          <cell r="L62">
            <v>4564.09</v>
          </cell>
          <cell r="M62">
            <v>4564.09</v>
          </cell>
          <cell r="N62">
            <v>-862.61</v>
          </cell>
          <cell r="O62">
            <v>0</v>
          </cell>
          <cell r="P62">
            <v>0</v>
          </cell>
          <cell r="Q62">
            <v>8265.57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45017</v>
          </cell>
          <cell r="G63" t="str">
            <v>CENTRO DE EDUCACAO UFSC</v>
          </cell>
          <cell r="H63">
            <v>1</v>
          </cell>
          <cell r="I63">
            <v>1258</v>
          </cell>
          <cell r="J63">
            <v>1434</v>
          </cell>
          <cell r="K63">
            <v>176</v>
          </cell>
          <cell r="L63">
            <v>2492.02</v>
          </cell>
          <cell r="M63">
            <v>2492.02</v>
          </cell>
          <cell r="N63">
            <v>-470.99</v>
          </cell>
          <cell r="O63">
            <v>0</v>
          </cell>
          <cell r="P63">
            <v>0</v>
          </cell>
          <cell r="Q63">
            <v>4513.05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ELIMINAR PROBLEMA DE TESTADA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45017</v>
          </cell>
          <cell r="G64" t="str">
            <v>CENTRO DE EDUCACAO UFSC</v>
          </cell>
          <cell r="H64">
            <v>1</v>
          </cell>
          <cell r="I64">
            <v>5253</v>
          </cell>
          <cell r="J64">
            <v>5405</v>
          </cell>
          <cell r="K64">
            <v>152</v>
          </cell>
          <cell r="L64">
            <v>2144.2600000000002</v>
          </cell>
          <cell r="M64">
            <v>2144.2600000000002</v>
          </cell>
          <cell r="N64">
            <v>-405.28</v>
          </cell>
          <cell r="O64">
            <v>0</v>
          </cell>
          <cell r="P64">
            <v>0</v>
          </cell>
          <cell r="Q64">
            <v>3883.24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ELIMINAR PROBLEMA DE TESTADA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45017</v>
          </cell>
          <cell r="G65" t="str">
            <v>CENTRO DE CONVIVENCIA UFSC</v>
          </cell>
          <cell r="H65">
            <v>5</v>
          </cell>
          <cell r="I65">
            <v>505</v>
          </cell>
          <cell r="J65">
            <v>510</v>
          </cell>
          <cell r="K65">
            <v>5</v>
          </cell>
          <cell r="L65">
            <v>201.2</v>
          </cell>
          <cell r="M65">
            <v>201.2</v>
          </cell>
          <cell r="N65">
            <v>-38.03</v>
          </cell>
          <cell r="O65">
            <v>0</v>
          </cell>
          <cell r="P65">
            <v>0</v>
          </cell>
          <cell r="Q65">
            <v>364.37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45017</v>
          </cell>
          <cell r="G66" t="str">
            <v>IMPRENSA UNIVERSITARIA</v>
          </cell>
          <cell r="H66">
            <v>1</v>
          </cell>
          <cell r="I66">
            <v>19138</v>
          </cell>
          <cell r="J66">
            <v>20493</v>
          </cell>
          <cell r="K66">
            <v>1355</v>
          </cell>
          <cell r="L66">
            <v>19575.73</v>
          </cell>
          <cell r="M66">
            <v>19575.73</v>
          </cell>
          <cell r="N66">
            <v>-3699.8</v>
          </cell>
          <cell r="O66">
            <v>0</v>
          </cell>
          <cell r="P66">
            <v>0</v>
          </cell>
          <cell r="Q66">
            <v>35451.660000000003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45017</v>
          </cell>
          <cell r="G67" t="str">
            <v>ESPACO DO DEP DE AQUIT E URBAN UFSC</v>
          </cell>
          <cell r="H67">
            <v>1</v>
          </cell>
          <cell r="I67">
            <v>2476</v>
          </cell>
          <cell r="J67">
            <v>2636</v>
          </cell>
          <cell r="K67">
            <v>160</v>
          </cell>
          <cell r="L67">
            <v>2260.1799999999998</v>
          </cell>
          <cell r="M67">
            <v>2260.1799999999998</v>
          </cell>
          <cell r="N67">
            <v>-427.17</v>
          </cell>
          <cell r="O67">
            <v>0</v>
          </cell>
          <cell r="P67">
            <v>0</v>
          </cell>
          <cell r="Q67">
            <v>4093.19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OK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45017</v>
          </cell>
          <cell r="G68" t="str">
            <v>CENTRO DE ESPORTE</v>
          </cell>
          <cell r="H68">
            <v>3</v>
          </cell>
          <cell r="I68">
            <v>31139</v>
          </cell>
          <cell r="J68">
            <v>32222</v>
          </cell>
          <cell r="K68">
            <v>1083</v>
          </cell>
          <cell r="L68">
            <v>16681.150000000001</v>
          </cell>
          <cell r="M68">
            <v>16681.150000000001</v>
          </cell>
          <cell r="N68">
            <v>-3152.73</v>
          </cell>
          <cell r="O68">
            <v>0</v>
          </cell>
          <cell r="P68">
            <v>0</v>
          </cell>
          <cell r="Q68">
            <v>30209.57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ALTO CONSUMO</v>
          </cell>
          <cell r="V68">
            <v>2296705</v>
          </cell>
          <cell r="W68" t="str">
            <v>ok</v>
          </cell>
          <cell r="X68">
            <v>3</v>
          </cell>
          <cell r="Y68" t="str">
            <v>Não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45017</v>
          </cell>
          <cell r="G69" t="str">
            <v>RESTAURANTE UNIVERSITARIO</v>
          </cell>
          <cell r="H69">
            <v>2</v>
          </cell>
          <cell r="I69">
            <v>96835</v>
          </cell>
          <cell r="J69">
            <v>98576</v>
          </cell>
          <cell r="K69">
            <v>1741</v>
          </cell>
          <cell r="L69">
            <v>28179.33</v>
          </cell>
          <cell r="M69">
            <v>28179.33</v>
          </cell>
          <cell r="N69">
            <v>-41404.74</v>
          </cell>
          <cell r="O69">
            <v>0</v>
          </cell>
          <cell r="P69">
            <v>0</v>
          </cell>
          <cell r="Q69">
            <v>14953.92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CONFIRMAÇÃO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45017</v>
          </cell>
          <cell r="G70" t="str">
            <v>UNIVERSIDADE FEDERAL DE SANTA CATARINA</v>
          </cell>
          <cell r="H70">
            <v>1</v>
          </cell>
          <cell r="I70">
            <v>1485</v>
          </cell>
          <cell r="J70">
            <v>1518</v>
          </cell>
          <cell r="K70">
            <v>33</v>
          </cell>
          <cell r="L70">
            <v>419.95</v>
          </cell>
          <cell r="M70">
            <v>0</v>
          </cell>
          <cell r="N70">
            <v>-39.69</v>
          </cell>
          <cell r="O70">
            <v>0</v>
          </cell>
          <cell r="P70">
            <v>0</v>
          </cell>
          <cell r="Q70">
            <v>380.26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OK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45017</v>
          </cell>
          <cell r="G71" t="str">
            <v>CENTRO CIENCIAS BIOLOGICAS BL B</v>
          </cell>
          <cell r="H71">
            <v>1</v>
          </cell>
          <cell r="I71">
            <v>9731</v>
          </cell>
          <cell r="J71">
            <v>10323</v>
          </cell>
          <cell r="K71">
            <v>592</v>
          </cell>
          <cell r="L71">
            <v>8519.86</v>
          </cell>
          <cell r="M71">
            <v>8519.86</v>
          </cell>
          <cell r="N71">
            <v>-1610.26</v>
          </cell>
          <cell r="O71">
            <v>0</v>
          </cell>
          <cell r="P71">
            <v>0</v>
          </cell>
          <cell r="Q71">
            <v>15429.46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ALTO CONSUMO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45017</v>
          </cell>
          <cell r="G72" t="str">
            <v>CENTRO TECNOLOGICO</v>
          </cell>
          <cell r="H72">
            <v>1</v>
          </cell>
          <cell r="I72">
            <v>451</v>
          </cell>
          <cell r="J72">
            <v>467</v>
          </cell>
          <cell r="K72">
            <v>16</v>
          </cell>
          <cell r="L72">
            <v>173.62</v>
          </cell>
          <cell r="M72">
            <v>173.62</v>
          </cell>
          <cell r="N72">
            <v>-32.82</v>
          </cell>
          <cell r="O72">
            <v>0</v>
          </cell>
          <cell r="P72">
            <v>0</v>
          </cell>
          <cell r="Q72">
            <v>314.42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OK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45017</v>
          </cell>
          <cell r="G73" t="str">
            <v>UNIVERSIDADE FEDERAL DE SANTA CATARINA</v>
          </cell>
          <cell r="H73">
            <v>1</v>
          </cell>
          <cell r="I73">
            <v>693</v>
          </cell>
          <cell r="J73">
            <v>898</v>
          </cell>
          <cell r="K73">
            <v>205</v>
          </cell>
          <cell r="L73">
            <v>2912.23</v>
          </cell>
          <cell r="M73">
            <v>2912.23</v>
          </cell>
          <cell r="N73">
            <v>-550.4</v>
          </cell>
          <cell r="O73">
            <v>0</v>
          </cell>
          <cell r="P73">
            <v>0</v>
          </cell>
          <cell r="Q73">
            <v>5274.06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ALTO CONSUMO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45017</v>
          </cell>
          <cell r="G74" t="str">
            <v>CENTRO ANATOMICO UFSC</v>
          </cell>
          <cell r="H74">
            <v>2</v>
          </cell>
          <cell r="I74">
            <v>2547</v>
          </cell>
          <cell r="J74">
            <v>2564</v>
          </cell>
          <cell r="K74">
            <v>17</v>
          </cell>
          <cell r="L74">
            <v>157.88</v>
          </cell>
          <cell r="M74">
            <v>157.88</v>
          </cell>
          <cell r="N74">
            <v>-29.84</v>
          </cell>
          <cell r="O74">
            <v>0</v>
          </cell>
          <cell r="P74">
            <v>0</v>
          </cell>
          <cell r="Q74">
            <v>285.92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OK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45017</v>
          </cell>
          <cell r="G75" t="str">
            <v>CENTRO DE CIENCIAS FISICAS E MATEMATICA</v>
          </cell>
          <cell r="H75">
            <v>1</v>
          </cell>
          <cell r="I75">
            <v>9467</v>
          </cell>
          <cell r="J75">
            <v>10020</v>
          </cell>
          <cell r="K75">
            <v>553</v>
          </cell>
          <cell r="L75">
            <v>7954.75</v>
          </cell>
          <cell r="M75">
            <v>7954.75</v>
          </cell>
          <cell r="N75">
            <v>-1503.46</v>
          </cell>
          <cell r="O75">
            <v>0</v>
          </cell>
          <cell r="P75">
            <v>0</v>
          </cell>
          <cell r="Q75">
            <v>14406.04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OK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45017</v>
          </cell>
          <cell r="G76" t="str">
            <v>CCB - Blocos E, F e G</v>
          </cell>
          <cell r="H76">
            <v>1</v>
          </cell>
          <cell r="I76">
            <v>15096</v>
          </cell>
          <cell r="J76">
            <v>17799</v>
          </cell>
          <cell r="K76">
            <v>2703</v>
          </cell>
          <cell r="L76">
            <v>39108.25</v>
          </cell>
          <cell r="M76">
            <v>0</v>
          </cell>
          <cell r="N76">
            <v>-3695.73</v>
          </cell>
          <cell r="O76">
            <v>0</v>
          </cell>
          <cell r="P76">
            <v>0</v>
          </cell>
          <cell r="Q76">
            <v>35412.519999999997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ALTO CONSUMO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45017</v>
          </cell>
          <cell r="G77" t="str">
            <v>UNIVERSIDADE FEDERAL DE SANTA CATARINA</v>
          </cell>
          <cell r="H77">
            <v>1</v>
          </cell>
          <cell r="I77">
            <v>9025</v>
          </cell>
          <cell r="J77">
            <v>9541</v>
          </cell>
          <cell r="K77">
            <v>516</v>
          </cell>
          <cell r="L77">
            <v>7418.62</v>
          </cell>
          <cell r="M77">
            <v>0</v>
          </cell>
          <cell r="N77">
            <v>-701.06</v>
          </cell>
          <cell r="O77">
            <v>0</v>
          </cell>
          <cell r="P77">
            <v>0</v>
          </cell>
          <cell r="Q77">
            <v>6717.56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45017</v>
          </cell>
          <cell r="G78" t="str">
            <v>UNIVERSIDADE FEDERAL DE SANTA CATARINA</v>
          </cell>
          <cell r="H78">
            <v>1</v>
          </cell>
          <cell r="I78">
            <v>3240</v>
          </cell>
          <cell r="J78">
            <v>3190</v>
          </cell>
          <cell r="K78">
            <v>0</v>
          </cell>
          <cell r="L78">
            <v>35.08</v>
          </cell>
          <cell r="M78">
            <v>0</v>
          </cell>
          <cell r="N78">
            <v>-3.31</v>
          </cell>
          <cell r="O78">
            <v>0</v>
          </cell>
          <cell r="P78">
            <v>0</v>
          </cell>
          <cell r="Q78">
            <v>31.77</v>
          </cell>
          <cell r="R78">
            <v>0</v>
          </cell>
          <cell r="S78" t="str">
            <v>ok</v>
          </cell>
          <cell r="T78" t="str">
            <v>LIDO/REVISÃO</v>
          </cell>
          <cell r="U78" t="str">
            <v>CONFIRMAÇÃO LEITURA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45017</v>
          </cell>
          <cell r="G79" t="str">
            <v>UNIVERSIDADE FEDERAL DE SANTA CATARINA</v>
          </cell>
          <cell r="H79">
            <v>1</v>
          </cell>
          <cell r="I79">
            <v>0</v>
          </cell>
          <cell r="J79">
            <v>82</v>
          </cell>
          <cell r="K79">
            <v>854</v>
          </cell>
          <cell r="L79">
            <v>12316.24</v>
          </cell>
          <cell r="M79">
            <v>0</v>
          </cell>
          <cell r="N79">
            <v>-1163.8900000000001</v>
          </cell>
          <cell r="O79">
            <v>0</v>
          </cell>
          <cell r="P79">
            <v>0</v>
          </cell>
          <cell r="Q79">
            <v>11152.35</v>
          </cell>
          <cell r="R79">
            <v>0</v>
          </cell>
          <cell r="S79" t="str">
            <v>ok</v>
          </cell>
          <cell r="T79" t="str">
            <v>LIDO/REVISÃO</v>
          </cell>
          <cell r="U79" t="str">
            <v>ALTO CONSUMO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45017</v>
          </cell>
          <cell r="G80" t="str">
            <v>UFSC - UNIVERSIDADE FEDERAL DE SC</v>
          </cell>
          <cell r="H80">
            <v>1</v>
          </cell>
          <cell r="I80">
            <v>931</v>
          </cell>
          <cell r="J80">
            <v>935</v>
          </cell>
          <cell r="K80">
            <v>4</v>
          </cell>
          <cell r="L80">
            <v>55.72</v>
          </cell>
          <cell r="M80">
            <v>0</v>
          </cell>
          <cell r="N80">
            <v>-5.26</v>
          </cell>
          <cell r="O80">
            <v>0</v>
          </cell>
          <cell r="P80">
            <v>0</v>
          </cell>
          <cell r="Q80">
            <v>50.46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CONFIRMAÇÃO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45017</v>
          </cell>
          <cell r="G81" t="str">
            <v>MINISTERIO DA EDUCACAO</v>
          </cell>
          <cell r="H81">
            <v>1</v>
          </cell>
          <cell r="I81">
            <v>1795</v>
          </cell>
          <cell r="J81">
            <v>1840</v>
          </cell>
          <cell r="K81">
            <v>45</v>
          </cell>
          <cell r="L81">
            <v>593.83000000000004</v>
          </cell>
          <cell r="M81">
            <v>593.83000000000004</v>
          </cell>
          <cell r="N81">
            <v>-112.24</v>
          </cell>
          <cell r="O81">
            <v>0</v>
          </cell>
          <cell r="P81">
            <v>0</v>
          </cell>
          <cell r="Q81">
            <v>1075.42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45017</v>
          </cell>
          <cell r="G82" t="str">
            <v>UNIVERSIDADE FEDERAL DE SANTA CATARINA</v>
          </cell>
          <cell r="H82">
            <v>1</v>
          </cell>
          <cell r="I82">
            <v>22035</v>
          </cell>
          <cell r="J82">
            <v>22396</v>
          </cell>
          <cell r="K82">
            <v>361</v>
          </cell>
          <cell r="L82">
            <v>5172.67</v>
          </cell>
          <cell r="M82">
            <v>0</v>
          </cell>
          <cell r="N82">
            <v>-488.82</v>
          </cell>
          <cell r="O82">
            <v>0</v>
          </cell>
          <cell r="P82">
            <v>0</v>
          </cell>
          <cell r="Q82">
            <v>4683.8500000000004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45017</v>
          </cell>
          <cell r="G83" t="str">
            <v>CASA DA ARTE</v>
          </cell>
          <cell r="H83">
            <v>1</v>
          </cell>
          <cell r="I83">
            <v>355</v>
          </cell>
          <cell r="J83">
            <v>358</v>
          </cell>
          <cell r="K83">
            <v>3</v>
          </cell>
          <cell r="L83">
            <v>50.56</v>
          </cell>
          <cell r="M83">
            <v>50.56</v>
          </cell>
          <cell r="N83">
            <v>-9.5500000000000007</v>
          </cell>
          <cell r="O83">
            <v>0</v>
          </cell>
          <cell r="P83">
            <v>0</v>
          </cell>
          <cell r="Q83">
            <v>91.57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45017</v>
          </cell>
          <cell r="G84" t="str">
            <v>CENTRO DE PESQUISA UFSC</v>
          </cell>
          <cell r="H84">
            <v>1</v>
          </cell>
          <cell r="I84">
            <v>8830</v>
          </cell>
          <cell r="J84">
            <v>9109</v>
          </cell>
          <cell r="K84">
            <v>279</v>
          </cell>
          <cell r="L84">
            <v>3984.49</v>
          </cell>
          <cell r="M84">
            <v>3984.49</v>
          </cell>
          <cell r="N84">
            <v>-753.07</v>
          </cell>
          <cell r="O84">
            <v>0</v>
          </cell>
          <cell r="P84">
            <v>0</v>
          </cell>
          <cell r="Q84">
            <v>7215.91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OK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45017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1350</v>
          </cell>
          <cell r="K85">
            <v>0</v>
          </cell>
          <cell r="L85">
            <v>35.08</v>
          </cell>
          <cell r="M85">
            <v>0</v>
          </cell>
          <cell r="N85">
            <v>-3.31</v>
          </cell>
          <cell r="O85">
            <v>0</v>
          </cell>
          <cell r="P85">
            <v>0</v>
          </cell>
          <cell r="Q85">
            <v>31.77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HIDRÔMETRO PARADO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45017</v>
          </cell>
          <cell r="G86" t="str">
            <v>UNIVERSIDADE FEDERAL DE SANTA CATARINA</v>
          </cell>
          <cell r="H86">
            <v>1</v>
          </cell>
          <cell r="I86">
            <v>493</v>
          </cell>
          <cell r="J86">
            <v>494</v>
          </cell>
          <cell r="K86">
            <v>1</v>
          </cell>
          <cell r="L86">
            <v>40.24</v>
          </cell>
          <cell r="M86">
            <v>0</v>
          </cell>
          <cell r="N86">
            <v>-3.8</v>
          </cell>
          <cell r="O86">
            <v>0</v>
          </cell>
          <cell r="P86">
            <v>0</v>
          </cell>
          <cell r="Q86">
            <v>36.44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OK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45017</v>
          </cell>
          <cell r="G87" t="str">
            <v>UNIVERSIDADE FEDERAL DE SANTA CATARINA</v>
          </cell>
          <cell r="H87">
            <v>1</v>
          </cell>
          <cell r="I87">
            <v>1442</v>
          </cell>
          <cell r="J87">
            <v>1493</v>
          </cell>
          <cell r="K87">
            <v>51</v>
          </cell>
          <cell r="L87">
            <v>680.77</v>
          </cell>
          <cell r="M87">
            <v>0</v>
          </cell>
          <cell r="N87">
            <v>-64.34</v>
          </cell>
          <cell r="O87">
            <v>0</v>
          </cell>
          <cell r="P87">
            <v>0</v>
          </cell>
          <cell r="Q87">
            <v>616.42999999999995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ALTO CONSUMO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45017</v>
          </cell>
          <cell r="G88" t="str">
            <v>UFSC - UNIVERSIDADE FEDERAL DE SC</v>
          </cell>
          <cell r="H88">
            <v>1</v>
          </cell>
          <cell r="I88">
            <v>122</v>
          </cell>
          <cell r="J88">
            <v>139</v>
          </cell>
          <cell r="K88">
            <v>17</v>
          </cell>
          <cell r="L88">
            <v>188.11</v>
          </cell>
          <cell r="M88">
            <v>188.11</v>
          </cell>
          <cell r="N88">
            <v>-35.56</v>
          </cell>
          <cell r="O88">
            <v>0</v>
          </cell>
          <cell r="P88">
            <v>0</v>
          </cell>
          <cell r="Q88">
            <v>340.66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ALTO CONSUMO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45017</v>
          </cell>
          <cell r="G89" t="str">
            <v>ESTAÇÃO DE MARICULTURA DA UFSC</v>
          </cell>
          <cell r="H89">
            <v>1</v>
          </cell>
          <cell r="I89">
            <v>6133</v>
          </cell>
          <cell r="J89">
            <v>6254</v>
          </cell>
          <cell r="K89">
            <v>121</v>
          </cell>
          <cell r="L89">
            <v>1695.07</v>
          </cell>
          <cell r="M89">
            <v>1695.07</v>
          </cell>
          <cell r="N89">
            <v>-320.37</v>
          </cell>
          <cell r="O89">
            <v>0</v>
          </cell>
          <cell r="P89">
            <v>0</v>
          </cell>
          <cell r="Q89">
            <v>3069.77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CONFIRMAÇÃO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45017</v>
          </cell>
          <cell r="G90" t="str">
            <v>ESTAÇÃO DE MARICULTURA DA UFSC</v>
          </cell>
          <cell r="H90">
            <v>1</v>
          </cell>
          <cell r="I90">
            <v>290</v>
          </cell>
          <cell r="J90">
            <v>297</v>
          </cell>
          <cell r="K90">
            <v>7</v>
          </cell>
          <cell r="L90">
            <v>71.2</v>
          </cell>
          <cell r="M90">
            <v>71.2</v>
          </cell>
          <cell r="N90">
            <v>-13.46</v>
          </cell>
          <cell r="O90">
            <v>0</v>
          </cell>
          <cell r="P90">
            <v>0</v>
          </cell>
          <cell r="Q90">
            <v>128.94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45017</v>
          </cell>
          <cell r="G91" t="str">
            <v>UNIVERSIDADE FEDERAL DE SANTA CATARINA</v>
          </cell>
          <cell r="H91">
            <v>1</v>
          </cell>
          <cell r="I91">
            <v>3460</v>
          </cell>
          <cell r="J91">
            <v>3499</v>
          </cell>
          <cell r="K91">
            <v>39</v>
          </cell>
          <cell r="L91">
            <v>506.89</v>
          </cell>
          <cell r="M91">
            <v>0</v>
          </cell>
          <cell r="N91">
            <v>-47.9</v>
          </cell>
          <cell r="O91">
            <v>0</v>
          </cell>
          <cell r="P91">
            <v>0</v>
          </cell>
          <cell r="Q91">
            <v>458.99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254795.72999999995</v>
          </cell>
          <cell r="M92">
            <v>169051.24</v>
          </cell>
          <cell r="N92">
            <v>-78545.67</v>
          </cell>
          <cell r="O92">
            <v>0</v>
          </cell>
          <cell r="P92">
            <v>0</v>
          </cell>
          <cell r="Q92">
            <v>345301.3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110632</v>
          </cell>
          <cell r="J95">
            <v>116345</v>
          </cell>
          <cell r="K95">
            <v>5713</v>
          </cell>
          <cell r="L95">
            <v>80699.400000000009</v>
          </cell>
          <cell r="M95">
            <v>80699.400000000009</v>
          </cell>
          <cell r="N95">
            <v>-15252.18</v>
          </cell>
          <cell r="Q95">
            <v>146146.62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1256</v>
          </cell>
          <cell r="J96">
            <v>1374</v>
          </cell>
          <cell r="K96">
            <v>118</v>
          </cell>
          <cell r="L96">
            <v>1651.6</v>
          </cell>
          <cell r="N96">
            <v>-156.09</v>
          </cell>
          <cell r="Q96">
            <v>1495.51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ALTO CONSUMO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3567</v>
          </cell>
          <cell r="J101">
            <v>3642</v>
          </cell>
          <cell r="K101">
            <v>75</v>
          </cell>
          <cell r="L101">
            <v>1097.1099999999999</v>
          </cell>
          <cell r="Q101">
            <v>1097.1099999999999</v>
          </cell>
          <cell r="S101" t="str">
            <v>ok</v>
          </cell>
          <cell r="T101" t="str">
            <v>lido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H301</v>
          </cell>
          <cell r="E102">
            <v>104043</v>
          </cell>
          <cell r="G102" t="str">
            <v>SAMAE Araranguá  Campo de Futebol</v>
          </cell>
          <cell r="H102">
            <v>1</v>
          </cell>
          <cell r="I102">
            <v>650</v>
          </cell>
          <cell r="J102">
            <v>650</v>
          </cell>
          <cell r="K102">
            <v>10</v>
          </cell>
          <cell r="L102">
            <v>96.81</v>
          </cell>
          <cell r="Q102">
            <v>96.81</v>
          </cell>
          <cell r="R102">
            <v>0</v>
          </cell>
          <cell r="S102" t="str">
            <v>ok</v>
          </cell>
          <cell r="V102">
            <v>104043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2057</v>
          </cell>
          <cell r="J106">
            <v>2178</v>
          </cell>
          <cell r="K106">
            <v>121</v>
          </cell>
          <cell r="L106">
            <v>885.36</v>
          </cell>
          <cell r="M106">
            <v>1042.9100000000001</v>
          </cell>
          <cell r="N106">
            <v>-98.55</v>
          </cell>
          <cell r="Q106">
            <v>1829.72</v>
          </cell>
          <cell r="R106">
            <v>0</v>
          </cell>
          <cell r="S106" t="str">
            <v>ok</v>
          </cell>
          <cell r="T106" t="str">
            <v>NENHUMA</v>
          </cell>
          <cell r="U106" t="str">
            <v>CONSUMO FORA DE FAIXA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1703</v>
          </cell>
          <cell r="J108">
            <v>1745</v>
          </cell>
          <cell r="K108">
            <v>42</v>
          </cell>
          <cell r="L108">
            <v>283.38</v>
          </cell>
          <cell r="M108">
            <v>333.57</v>
          </cell>
          <cell r="N108">
            <v>-31.52</v>
          </cell>
          <cell r="Q108">
            <v>585.42999999999995</v>
          </cell>
          <cell r="R108">
            <v>0</v>
          </cell>
          <cell r="S108" t="str">
            <v>ok</v>
          </cell>
          <cell r="T108" t="str">
            <v>NENHUMA</v>
          </cell>
          <cell r="U108" t="str">
            <v>NENHUMA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3287.76</v>
          </cell>
          <cell r="J112">
            <v>3287.76</v>
          </cell>
          <cell r="K112">
            <v>20.13</v>
          </cell>
          <cell r="L112">
            <v>228.48</v>
          </cell>
          <cell r="M112">
            <v>182.78</v>
          </cell>
          <cell r="Q112">
            <v>411.26</v>
          </cell>
          <cell r="R112">
            <v>0</v>
          </cell>
          <cell r="S112" t="str">
            <v>ok</v>
          </cell>
          <cell r="T112" t="str">
            <v>LIDO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473.46</v>
          </cell>
          <cell r="J113">
            <v>528.404</v>
          </cell>
          <cell r="K113">
            <v>54.944000000000003</v>
          </cell>
          <cell r="L113">
            <v>623.61</v>
          </cell>
          <cell r="M113">
            <v>498.89</v>
          </cell>
          <cell r="Q113">
            <v>1122.5</v>
          </cell>
          <cell r="R113">
            <v>0</v>
          </cell>
          <cell r="S113" t="str">
            <v>ok</v>
          </cell>
          <cell r="T113" t="str">
            <v>LIDO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4025.42</v>
          </cell>
          <cell r="J114">
            <v>4064.73</v>
          </cell>
          <cell r="K114">
            <v>39.31</v>
          </cell>
          <cell r="L114">
            <v>446.17</v>
          </cell>
          <cell r="M114">
            <v>356.94</v>
          </cell>
          <cell r="Q114">
            <v>803.11</v>
          </cell>
          <cell r="R114">
            <v>0</v>
          </cell>
          <cell r="S114" t="str">
            <v>ok</v>
          </cell>
          <cell r="T114" t="str">
            <v>LIDO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2276.7600000000002</v>
          </cell>
          <cell r="J115">
            <v>2312.4499999999998</v>
          </cell>
          <cell r="K115">
            <v>35.69</v>
          </cell>
          <cell r="L115">
            <v>405.12</v>
          </cell>
          <cell r="M115">
            <v>324.08999999999997</v>
          </cell>
          <cell r="Q115">
            <v>729.21</v>
          </cell>
          <cell r="R115">
            <v>0</v>
          </cell>
          <cell r="S115" t="str">
            <v>ok</v>
          </cell>
          <cell r="T115" t="str">
            <v>LIDO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15.22</v>
          </cell>
          <cell r="J116">
            <v>18.489999999999998</v>
          </cell>
          <cell r="K116">
            <v>3.27</v>
          </cell>
          <cell r="L116">
            <v>113.5</v>
          </cell>
          <cell r="M116">
            <v>90.8</v>
          </cell>
          <cell r="Q116">
            <v>204.3</v>
          </cell>
          <cell r="R116">
            <v>0</v>
          </cell>
          <cell r="S116" t="str">
            <v>ok</v>
          </cell>
          <cell r="T116" t="str">
            <v>LIDO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45017</v>
          </cell>
          <cell r="G126" t="str">
            <v>UFSC - UNIVERSIDADE FEDERAL DE SC</v>
          </cell>
          <cell r="H126">
            <v>1</v>
          </cell>
          <cell r="I126">
            <v>122</v>
          </cell>
          <cell r="J126">
            <v>139</v>
          </cell>
          <cell r="K126">
            <v>17</v>
          </cell>
          <cell r="L126">
            <v>188.11</v>
          </cell>
          <cell r="M126">
            <v>188.11</v>
          </cell>
          <cell r="N126">
            <v>-35.56</v>
          </cell>
          <cell r="O126">
            <v>0</v>
          </cell>
          <cell r="P126">
            <v>0</v>
          </cell>
          <cell r="Q126">
            <v>340.66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45017</v>
          </cell>
          <cell r="G127" t="str">
            <v>UNIVERSIDADE FEDERAL DE SANTA CATARINA</v>
          </cell>
          <cell r="H127">
            <v>1</v>
          </cell>
          <cell r="I127">
            <v>1795</v>
          </cell>
          <cell r="J127">
            <v>1840</v>
          </cell>
          <cell r="K127">
            <v>45</v>
          </cell>
          <cell r="L127">
            <v>593.83000000000004</v>
          </cell>
          <cell r="M127">
            <v>593.83000000000004</v>
          </cell>
          <cell r="N127">
            <v>-112.24</v>
          </cell>
          <cell r="O127">
            <v>0</v>
          </cell>
          <cell r="P127">
            <v>0</v>
          </cell>
          <cell r="Q127">
            <v>1075.42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45017</v>
          </cell>
          <cell r="G128" t="str">
            <v>IMPRENSA UNIVERSITARIA</v>
          </cell>
          <cell r="H128">
            <v>1</v>
          </cell>
          <cell r="I128">
            <v>19138</v>
          </cell>
          <cell r="J128">
            <v>20493</v>
          </cell>
          <cell r="K128">
            <v>1355</v>
          </cell>
          <cell r="L128">
            <v>19575.73</v>
          </cell>
          <cell r="M128">
            <v>19575.73</v>
          </cell>
          <cell r="N128">
            <v>-3699.8</v>
          </cell>
          <cell r="O128">
            <v>0</v>
          </cell>
          <cell r="P128">
            <v>0</v>
          </cell>
          <cell r="Q128">
            <v>35451.660000000003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45017</v>
          </cell>
          <cell r="G129" t="str">
            <v>UNIV FED DO ESTADO DE STA CAT</v>
          </cell>
          <cell r="H129">
            <v>30</v>
          </cell>
          <cell r="I129">
            <v>4476</v>
          </cell>
          <cell r="J129">
            <v>4680</v>
          </cell>
          <cell r="K129">
            <v>204</v>
          </cell>
          <cell r="L129">
            <v>1527.72</v>
          </cell>
          <cell r="M129">
            <v>1527.72</v>
          </cell>
          <cell r="N129">
            <v>-288.73</v>
          </cell>
          <cell r="O129">
            <v>0</v>
          </cell>
          <cell r="P129">
            <v>0</v>
          </cell>
          <cell r="Q129">
            <v>2766.71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45017</v>
          </cell>
          <cell r="G130" t="str">
            <v>BIBLIOTECA CENTRAL</v>
          </cell>
          <cell r="H130">
            <v>1</v>
          </cell>
          <cell r="I130">
            <v>30011</v>
          </cell>
          <cell r="J130">
            <v>30782</v>
          </cell>
          <cell r="K130">
            <v>771</v>
          </cell>
          <cell r="L130">
            <v>11113.57</v>
          </cell>
          <cell r="M130">
            <v>11113.57</v>
          </cell>
          <cell r="N130">
            <v>-2100.46</v>
          </cell>
          <cell r="O130">
            <v>0</v>
          </cell>
          <cell r="P130">
            <v>0</v>
          </cell>
          <cell r="Q130">
            <v>20126.68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45017</v>
          </cell>
          <cell r="G131" t="str">
            <v>IGREJA UFSC</v>
          </cell>
          <cell r="H131">
            <v>2</v>
          </cell>
          <cell r="I131">
            <v>6397</v>
          </cell>
          <cell r="J131">
            <v>6497</v>
          </cell>
          <cell r="K131">
            <v>100</v>
          </cell>
          <cell r="L131">
            <v>1332.56</v>
          </cell>
          <cell r="M131">
            <v>1332.56</v>
          </cell>
          <cell r="N131">
            <v>-2665.12</v>
          </cell>
          <cell r="O131">
            <v>0</v>
          </cell>
          <cell r="P131">
            <v>0</v>
          </cell>
          <cell r="Q131">
            <v>0</v>
          </cell>
          <cell r="R131" t="str">
            <v>Quitada</v>
          </cell>
        </row>
        <row r="132">
          <cell r="D132" t="str">
            <v>H040</v>
          </cell>
          <cell r="E132">
            <v>2296691</v>
          </cell>
          <cell r="F132">
            <v>45017</v>
          </cell>
          <cell r="G132" t="str">
            <v>REITORIA UFSC</v>
          </cell>
          <cell r="H132">
            <v>2</v>
          </cell>
          <cell r="I132">
            <v>46010</v>
          </cell>
          <cell r="J132">
            <v>46350</v>
          </cell>
          <cell r="K132">
            <v>340</v>
          </cell>
          <cell r="L132">
            <v>4810.16</v>
          </cell>
          <cell r="M132">
            <v>4810.16</v>
          </cell>
          <cell r="N132">
            <v>-909.12</v>
          </cell>
          <cell r="O132">
            <v>0</v>
          </cell>
          <cell r="P132">
            <v>0</v>
          </cell>
          <cell r="Q132">
            <v>8711.2000000000007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45017</v>
          </cell>
          <cell r="G133" t="str">
            <v>CENTRO TECNOLOGICO-UFSC</v>
          </cell>
          <cell r="H133">
            <v>2</v>
          </cell>
          <cell r="I133">
            <v>2070</v>
          </cell>
          <cell r="J133">
            <v>2209</v>
          </cell>
          <cell r="K133">
            <v>139</v>
          </cell>
          <cell r="L133">
            <v>1970.61</v>
          </cell>
          <cell r="M133">
            <v>1970.61</v>
          </cell>
          <cell r="N133">
            <v>-372.45</v>
          </cell>
          <cell r="O133">
            <v>0</v>
          </cell>
          <cell r="P133">
            <v>0</v>
          </cell>
          <cell r="Q133">
            <v>3568.77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45017</v>
          </cell>
          <cell r="G134" t="str">
            <v>CENTRO TECNOLOGICO</v>
          </cell>
          <cell r="H134">
            <v>1</v>
          </cell>
          <cell r="I134">
            <v>451</v>
          </cell>
          <cell r="J134">
            <v>467</v>
          </cell>
          <cell r="K134">
            <v>16</v>
          </cell>
          <cell r="L134">
            <v>173.62</v>
          </cell>
          <cell r="M134">
            <v>173.62</v>
          </cell>
          <cell r="N134">
            <v>-32.82</v>
          </cell>
          <cell r="O134">
            <v>0</v>
          </cell>
          <cell r="P134">
            <v>0</v>
          </cell>
          <cell r="Q134">
            <v>314.42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45017</v>
          </cell>
          <cell r="G135" t="str">
            <v>PAV DE MECANICA BL MODULADOS</v>
          </cell>
          <cell r="H135">
            <v>1</v>
          </cell>
          <cell r="I135">
            <v>199</v>
          </cell>
          <cell r="J135">
            <v>432</v>
          </cell>
          <cell r="K135">
            <v>233</v>
          </cell>
          <cell r="L135">
            <v>3317.95</v>
          </cell>
          <cell r="M135">
            <v>3317.95</v>
          </cell>
          <cell r="N135">
            <v>-627.09</v>
          </cell>
          <cell r="O135">
            <v>0</v>
          </cell>
          <cell r="P135">
            <v>0</v>
          </cell>
          <cell r="Q135">
            <v>6008.81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45017</v>
          </cell>
          <cell r="G136" t="str">
            <v>CENTRO DE ESPORTE</v>
          </cell>
          <cell r="H136">
            <v>3</v>
          </cell>
          <cell r="I136">
            <v>31139</v>
          </cell>
          <cell r="J136">
            <v>32222</v>
          </cell>
          <cell r="K136">
            <v>1083</v>
          </cell>
          <cell r="L136">
            <v>16681.150000000001</v>
          </cell>
          <cell r="M136">
            <v>16681.150000000001</v>
          </cell>
          <cell r="N136">
            <v>-3152.73</v>
          </cell>
          <cell r="O136">
            <v>0</v>
          </cell>
          <cell r="P136">
            <v>0</v>
          </cell>
          <cell r="Q136">
            <v>30209.57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45017</v>
          </cell>
          <cell r="G137" t="str">
            <v>RESTAURANTE UNIVERSITARIO</v>
          </cell>
          <cell r="H137">
            <v>2</v>
          </cell>
          <cell r="I137">
            <v>96835</v>
          </cell>
          <cell r="J137">
            <v>98576</v>
          </cell>
          <cell r="K137">
            <v>1741</v>
          </cell>
          <cell r="L137">
            <v>28179.33</v>
          </cell>
          <cell r="M137">
            <v>28179.33</v>
          </cell>
          <cell r="N137">
            <v>-41404.74</v>
          </cell>
          <cell r="O137">
            <v>0</v>
          </cell>
          <cell r="P137">
            <v>0</v>
          </cell>
          <cell r="Q137">
            <v>14953.92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45017</v>
          </cell>
          <cell r="G138" t="str">
            <v>CENTRO DE EDUCACAO UFSC</v>
          </cell>
          <cell r="H138">
            <v>1</v>
          </cell>
          <cell r="I138">
            <v>5253</v>
          </cell>
          <cell r="J138">
            <v>5405</v>
          </cell>
          <cell r="K138">
            <v>152</v>
          </cell>
          <cell r="L138">
            <v>2144.2600000000002</v>
          </cell>
          <cell r="M138">
            <v>2144.2600000000002</v>
          </cell>
          <cell r="N138">
            <v>-405.28</v>
          </cell>
          <cell r="O138">
            <v>0</v>
          </cell>
          <cell r="P138">
            <v>0</v>
          </cell>
          <cell r="Q138">
            <v>3883.24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45017</v>
          </cell>
          <cell r="G139" t="str">
            <v>CENTRO DE CONVIVENCIA UFSC</v>
          </cell>
          <cell r="H139">
            <v>5</v>
          </cell>
          <cell r="I139">
            <v>505</v>
          </cell>
          <cell r="J139">
            <v>510</v>
          </cell>
          <cell r="K139">
            <v>5</v>
          </cell>
          <cell r="L139">
            <v>201.2</v>
          </cell>
          <cell r="M139">
            <v>201.2</v>
          </cell>
          <cell r="N139">
            <v>-38.03</v>
          </cell>
          <cell r="O139">
            <v>0</v>
          </cell>
          <cell r="P139">
            <v>0</v>
          </cell>
          <cell r="Q139">
            <v>364.37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45017</v>
          </cell>
          <cell r="G140" t="str">
            <v>CENTRO DE CIENCIAS HUMANAS UFSC</v>
          </cell>
          <cell r="H140">
            <v>1</v>
          </cell>
          <cell r="I140">
            <v>31134</v>
          </cell>
          <cell r="J140">
            <v>31453</v>
          </cell>
          <cell r="K140">
            <v>319</v>
          </cell>
          <cell r="L140">
            <v>4564.09</v>
          </cell>
          <cell r="M140">
            <v>4564.09</v>
          </cell>
          <cell r="N140">
            <v>-862.61</v>
          </cell>
          <cell r="O140">
            <v>0</v>
          </cell>
          <cell r="P140">
            <v>0</v>
          </cell>
          <cell r="Q140">
            <v>8265.57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45017</v>
          </cell>
          <cell r="G141" t="str">
            <v>CENTRO SOCIO ECONOMICO-UFSC</v>
          </cell>
          <cell r="H141">
            <v>1</v>
          </cell>
          <cell r="I141">
            <v>522</v>
          </cell>
          <cell r="J141">
            <v>835</v>
          </cell>
          <cell r="K141">
            <v>313</v>
          </cell>
          <cell r="L141">
            <v>4477.1499999999996</v>
          </cell>
          <cell r="M141">
            <v>4477.1499999999996</v>
          </cell>
          <cell r="N141">
            <v>-846.18</v>
          </cell>
          <cell r="O141">
            <v>0</v>
          </cell>
          <cell r="P141">
            <v>0</v>
          </cell>
          <cell r="Q141">
            <v>8108.12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45017</v>
          </cell>
          <cell r="G142" t="str">
            <v>D A E</v>
          </cell>
          <cell r="H142">
            <v>1</v>
          </cell>
          <cell r="I142">
            <v>4657</v>
          </cell>
          <cell r="J142">
            <v>4673</v>
          </cell>
          <cell r="K142">
            <v>16</v>
          </cell>
          <cell r="L142">
            <v>173.62</v>
          </cell>
          <cell r="M142">
            <v>173.62</v>
          </cell>
          <cell r="N142">
            <v>-32.82</v>
          </cell>
          <cell r="O142">
            <v>0</v>
          </cell>
          <cell r="P142">
            <v>0</v>
          </cell>
          <cell r="Q142">
            <v>314.42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45017</v>
          </cell>
          <cell r="G143" t="str">
            <v>MUSEU DE ANTROPOLOGIA UFSC</v>
          </cell>
          <cell r="H143">
            <v>1</v>
          </cell>
          <cell r="I143">
            <v>516</v>
          </cell>
          <cell r="J143">
            <v>658</v>
          </cell>
          <cell r="K143">
            <v>142</v>
          </cell>
          <cell r="L143">
            <v>1999.36</v>
          </cell>
          <cell r="M143">
            <v>1999.36</v>
          </cell>
          <cell r="N143">
            <v>-377.88</v>
          </cell>
          <cell r="O143">
            <v>0</v>
          </cell>
          <cell r="P143">
            <v>0</v>
          </cell>
          <cell r="Q143">
            <v>3620.84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45017</v>
          </cell>
          <cell r="G144" t="str">
            <v>HORTO BOTANICO UFSC</v>
          </cell>
          <cell r="H144">
            <v>1</v>
          </cell>
          <cell r="I144">
            <v>425</v>
          </cell>
          <cell r="J144">
            <v>489</v>
          </cell>
          <cell r="K144">
            <v>64</v>
          </cell>
          <cell r="L144">
            <v>869.14</v>
          </cell>
          <cell r="M144">
            <v>869.14</v>
          </cell>
          <cell r="N144">
            <v>-164.27</v>
          </cell>
          <cell r="O144">
            <v>0</v>
          </cell>
          <cell r="P144">
            <v>0</v>
          </cell>
          <cell r="Q144">
            <v>1574.01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45017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9288</v>
          </cell>
          <cell r="K145">
            <v>0</v>
          </cell>
          <cell r="L145">
            <v>35.08</v>
          </cell>
          <cell r="M145">
            <v>35.08</v>
          </cell>
          <cell r="N145">
            <v>-6.63</v>
          </cell>
          <cell r="O145">
            <v>0</v>
          </cell>
          <cell r="P145">
            <v>0</v>
          </cell>
          <cell r="Q145">
            <v>63.53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45017</v>
          </cell>
          <cell r="G146" t="str">
            <v>CENTRO DE E BASICOS UFSC</v>
          </cell>
          <cell r="H146">
            <v>2</v>
          </cell>
          <cell r="I146">
            <v>15073</v>
          </cell>
          <cell r="J146">
            <v>15256</v>
          </cell>
          <cell r="K146">
            <v>183</v>
          </cell>
          <cell r="L146">
            <v>2690.45</v>
          </cell>
          <cell r="M146">
            <v>2690.45</v>
          </cell>
          <cell r="N146">
            <v>-508.5</v>
          </cell>
          <cell r="O146">
            <v>0</v>
          </cell>
          <cell r="P146">
            <v>0</v>
          </cell>
          <cell r="Q146">
            <v>4872.3999999999996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45017</v>
          </cell>
          <cell r="G147" t="str">
            <v>CRECHE UFSC</v>
          </cell>
          <cell r="H147">
            <v>1</v>
          </cell>
          <cell r="I147">
            <v>15166</v>
          </cell>
          <cell r="J147">
            <v>15328</v>
          </cell>
          <cell r="K147">
            <v>162</v>
          </cell>
          <cell r="L147">
            <v>2289.16</v>
          </cell>
          <cell r="M147">
            <v>2289.16</v>
          </cell>
          <cell r="N147">
            <v>-432.65</v>
          </cell>
          <cell r="O147">
            <v>0</v>
          </cell>
          <cell r="P147">
            <v>0</v>
          </cell>
          <cell r="Q147">
            <v>4145.67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45017</v>
          </cell>
          <cell r="G148" t="str">
            <v>UNIV FEDERAL DO ESTADO DE SC</v>
          </cell>
          <cell r="H148">
            <v>1</v>
          </cell>
          <cell r="I148">
            <v>209</v>
          </cell>
          <cell r="J148">
            <v>210</v>
          </cell>
          <cell r="K148">
            <v>1</v>
          </cell>
          <cell r="L148">
            <v>40.24</v>
          </cell>
          <cell r="M148">
            <v>40.24</v>
          </cell>
          <cell r="N148">
            <v>-7.59</v>
          </cell>
          <cell r="O148">
            <v>0</v>
          </cell>
          <cell r="P148">
            <v>0</v>
          </cell>
          <cell r="Q148">
            <v>72.89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45017</v>
          </cell>
          <cell r="G149" t="str">
            <v>UNIVERSIDADE FEDERAL DE SANTA CATARINA</v>
          </cell>
          <cell r="H149">
            <v>2</v>
          </cell>
          <cell r="I149">
            <v>14944</v>
          </cell>
          <cell r="J149">
            <v>15122</v>
          </cell>
          <cell r="K149">
            <v>178</v>
          </cell>
          <cell r="L149">
            <v>2608.64</v>
          </cell>
          <cell r="M149">
            <v>2608.64</v>
          </cell>
          <cell r="N149">
            <v>-493.03</v>
          </cell>
          <cell r="O149">
            <v>0</v>
          </cell>
          <cell r="P149">
            <v>0</v>
          </cell>
          <cell r="Q149">
            <v>4724.25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45017</v>
          </cell>
          <cell r="G150" t="str">
            <v>UNIVERSIDADE FEDERAL DE SANTA CATARINA</v>
          </cell>
          <cell r="H150">
            <v>2</v>
          </cell>
          <cell r="I150">
            <v>531</v>
          </cell>
          <cell r="J150">
            <v>994</v>
          </cell>
          <cell r="K150">
            <v>463</v>
          </cell>
          <cell r="L150">
            <v>7271.25</v>
          </cell>
          <cell r="M150">
            <v>7271.25</v>
          </cell>
          <cell r="N150">
            <v>-1374.28</v>
          </cell>
          <cell r="O150">
            <v>0</v>
          </cell>
          <cell r="P150">
            <v>0</v>
          </cell>
          <cell r="Q150">
            <v>13168.22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45017</v>
          </cell>
          <cell r="G151" t="str">
            <v>UNIVERSIDADE FEDERAL DE SANTA CATARINA</v>
          </cell>
          <cell r="H151">
            <v>1</v>
          </cell>
          <cell r="I151">
            <v>811</v>
          </cell>
          <cell r="J151">
            <v>844</v>
          </cell>
          <cell r="K151">
            <v>33</v>
          </cell>
          <cell r="L151">
            <v>419.95</v>
          </cell>
          <cell r="M151">
            <v>0</v>
          </cell>
          <cell r="N151">
            <v>-39.69</v>
          </cell>
          <cell r="O151">
            <v>0</v>
          </cell>
          <cell r="P151">
            <v>0</v>
          </cell>
          <cell r="Q151">
            <v>380.26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45017</v>
          </cell>
          <cell r="G152" t="str">
            <v>UNIVERSIDADE FEDERAL DE SANTA CATARINA</v>
          </cell>
          <cell r="H152">
            <v>2</v>
          </cell>
          <cell r="I152">
            <v>2225</v>
          </cell>
          <cell r="J152">
            <v>2273</v>
          </cell>
          <cell r="K152">
            <v>48</v>
          </cell>
          <cell r="L152">
            <v>579.08000000000004</v>
          </cell>
          <cell r="M152">
            <v>0</v>
          </cell>
          <cell r="N152">
            <v>-54.72</v>
          </cell>
          <cell r="O152">
            <v>0</v>
          </cell>
          <cell r="P152">
            <v>0</v>
          </cell>
          <cell r="Q152">
            <v>524.36</v>
          </cell>
          <cell r="R152" t="str">
            <v>Pendente</v>
          </cell>
        </row>
        <row r="153">
          <cell r="D153" t="str">
            <v>H010</v>
          </cell>
          <cell r="E153">
            <v>2297132</v>
          </cell>
          <cell r="F153">
            <v>45017</v>
          </cell>
          <cell r="G153" t="str">
            <v>NUCLEO DE INSTRUÇÃO MODELO</v>
          </cell>
          <cell r="H153">
            <v>1</v>
          </cell>
          <cell r="I153">
            <v>2166</v>
          </cell>
          <cell r="J153">
            <v>2203</v>
          </cell>
          <cell r="K153">
            <v>37</v>
          </cell>
          <cell r="L153">
            <v>477.91</v>
          </cell>
          <cell r="M153">
            <v>0</v>
          </cell>
          <cell r="N153">
            <v>-45.17</v>
          </cell>
          <cell r="O153">
            <v>0</v>
          </cell>
          <cell r="P153">
            <v>0</v>
          </cell>
          <cell r="Q153">
            <v>432.74</v>
          </cell>
          <cell r="R153" t="str">
            <v>Pendente</v>
          </cell>
        </row>
        <row r="154">
          <cell r="D154" t="str">
            <v>H035</v>
          </cell>
          <cell r="E154">
            <v>2296845</v>
          </cell>
          <cell r="F154">
            <v>45017</v>
          </cell>
          <cell r="G154" t="str">
            <v>CENTRO TECNOLOGICO UFSC</v>
          </cell>
          <cell r="H154">
            <v>1</v>
          </cell>
          <cell r="I154">
            <v>264</v>
          </cell>
          <cell r="J154">
            <v>281</v>
          </cell>
          <cell r="K154">
            <v>17</v>
          </cell>
          <cell r="L154">
            <v>188.11</v>
          </cell>
          <cell r="M154">
            <v>188.11</v>
          </cell>
          <cell r="N154">
            <v>-35.56</v>
          </cell>
          <cell r="O154">
            <v>0</v>
          </cell>
          <cell r="P154">
            <v>0</v>
          </cell>
          <cell r="Q154">
            <v>340.66</v>
          </cell>
          <cell r="R154" t="str">
            <v>Pendente</v>
          </cell>
        </row>
        <row r="155">
          <cell r="D155" t="str">
            <v>H061</v>
          </cell>
          <cell r="E155">
            <v>2296870</v>
          </cell>
          <cell r="F155">
            <v>45017</v>
          </cell>
          <cell r="G155" t="str">
            <v>CENTRO ANATOMICO UFSC</v>
          </cell>
          <cell r="H155">
            <v>2</v>
          </cell>
          <cell r="I155">
            <v>2547</v>
          </cell>
          <cell r="J155">
            <v>2564</v>
          </cell>
          <cell r="K155">
            <v>17</v>
          </cell>
          <cell r="L155">
            <v>157.88</v>
          </cell>
          <cell r="M155">
            <v>157.88</v>
          </cell>
          <cell r="N155">
            <v>-29.84</v>
          </cell>
          <cell r="O155">
            <v>0</v>
          </cell>
          <cell r="P155">
            <v>0</v>
          </cell>
          <cell r="Q155">
            <v>285.92</v>
          </cell>
          <cell r="R155" t="str">
            <v>Pendente</v>
          </cell>
        </row>
        <row r="156">
          <cell r="D156" t="str">
            <v>H025</v>
          </cell>
          <cell r="E156">
            <v>2296900</v>
          </cell>
          <cell r="F156">
            <v>45017</v>
          </cell>
          <cell r="G156" t="str">
            <v>CENTRO DE C FISICAS E MAT BL A UFSC</v>
          </cell>
          <cell r="H156">
            <v>1</v>
          </cell>
          <cell r="I156">
            <v>17921</v>
          </cell>
          <cell r="J156">
            <v>18289</v>
          </cell>
          <cell r="K156">
            <v>368</v>
          </cell>
          <cell r="L156">
            <v>5274.1</v>
          </cell>
          <cell r="M156">
            <v>5274.1</v>
          </cell>
          <cell r="N156">
            <v>-996.8</v>
          </cell>
          <cell r="O156">
            <v>0</v>
          </cell>
          <cell r="P156">
            <v>0</v>
          </cell>
          <cell r="Q156">
            <v>9551.4</v>
          </cell>
          <cell r="R156" t="str">
            <v>Pendente</v>
          </cell>
        </row>
        <row r="157">
          <cell r="D157" t="str">
            <v>H024</v>
          </cell>
          <cell r="E157">
            <v>2296926</v>
          </cell>
          <cell r="F157">
            <v>45017</v>
          </cell>
          <cell r="G157" t="str">
            <v>UNIVERSIDADE FEDERAL DE SANTA CATARINA</v>
          </cell>
          <cell r="H157">
            <v>3</v>
          </cell>
          <cell r="I157">
            <v>24</v>
          </cell>
          <cell r="J157">
            <v>24</v>
          </cell>
          <cell r="K157">
            <v>0</v>
          </cell>
          <cell r="L157">
            <v>105.24</v>
          </cell>
          <cell r="M157">
            <v>105.24</v>
          </cell>
          <cell r="N157">
            <v>-19.88</v>
          </cell>
          <cell r="O157">
            <v>0</v>
          </cell>
          <cell r="P157">
            <v>0</v>
          </cell>
          <cell r="Q157">
            <v>190.6</v>
          </cell>
          <cell r="R157" t="str">
            <v>Pendente</v>
          </cell>
        </row>
        <row r="158">
          <cell r="D158" t="str">
            <v>H005</v>
          </cell>
          <cell r="E158">
            <v>2297078</v>
          </cell>
          <cell r="F158">
            <v>45017</v>
          </cell>
          <cell r="G158" t="str">
            <v>CENTRO DE CIENCIAS FISICAS E MATEMATICA</v>
          </cell>
          <cell r="H158">
            <v>1</v>
          </cell>
          <cell r="I158">
            <v>3795</v>
          </cell>
          <cell r="J158">
            <v>3924</v>
          </cell>
          <cell r="K158">
            <v>129</v>
          </cell>
          <cell r="L158">
            <v>1810.99</v>
          </cell>
          <cell r="M158">
            <v>0</v>
          </cell>
          <cell r="N158">
            <v>-171.14</v>
          </cell>
          <cell r="O158">
            <v>0</v>
          </cell>
          <cell r="P158">
            <v>0</v>
          </cell>
          <cell r="Q158">
            <v>1639.85</v>
          </cell>
          <cell r="R158" t="str">
            <v>Pendente</v>
          </cell>
        </row>
        <row r="159">
          <cell r="D159" t="str">
            <v>H004</v>
          </cell>
          <cell r="E159">
            <v>2297086</v>
          </cell>
          <cell r="F159">
            <v>45017</v>
          </cell>
          <cell r="G159" t="str">
            <v>CENTRO DE CIENCIAS FISICAS E MATEMATICA</v>
          </cell>
          <cell r="H159">
            <v>1</v>
          </cell>
          <cell r="I159">
            <v>626</v>
          </cell>
          <cell r="J159">
            <v>652</v>
          </cell>
          <cell r="K159">
            <v>26</v>
          </cell>
          <cell r="L159">
            <v>318.52</v>
          </cell>
          <cell r="M159">
            <v>0</v>
          </cell>
          <cell r="N159">
            <v>-30.11</v>
          </cell>
          <cell r="O159">
            <v>0</v>
          </cell>
          <cell r="P159">
            <v>0</v>
          </cell>
          <cell r="Q159">
            <v>288.41000000000003</v>
          </cell>
          <cell r="R159" t="str">
            <v>Pendente</v>
          </cell>
        </row>
        <row r="160">
          <cell r="D160" t="str">
            <v>H057</v>
          </cell>
          <cell r="E160">
            <v>2297108</v>
          </cell>
          <cell r="F160">
            <v>45017</v>
          </cell>
          <cell r="G160" t="str">
            <v>UNIVERSIDADE FEDERAL DE SANTA CATARINA</v>
          </cell>
          <cell r="H160">
            <v>1</v>
          </cell>
          <cell r="I160">
            <v>1485</v>
          </cell>
          <cell r="J160">
            <v>1518</v>
          </cell>
          <cell r="K160">
            <v>33</v>
          </cell>
          <cell r="L160">
            <v>419.95</v>
          </cell>
          <cell r="M160">
            <v>0</v>
          </cell>
          <cell r="N160">
            <v>-39.69</v>
          </cell>
          <cell r="O160">
            <v>0</v>
          </cell>
          <cell r="P160">
            <v>0</v>
          </cell>
          <cell r="Q160">
            <v>380.26</v>
          </cell>
          <cell r="R160" t="str">
            <v>Pendente</v>
          </cell>
        </row>
        <row r="161">
          <cell r="D161" t="str">
            <v>H003</v>
          </cell>
          <cell r="E161">
            <v>2297124</v>
          </cell>
          <cell r="F161">
            <v>45017</v>
          </cell>
          <cell r="G161" t="str">
            <v>BIOTERIO CENTRAL ALMOXARIFADO</v>
          </cell>
          <cell r="H161">
            <v>1</v>
          </cell>
          <cell r="I161">
            <v>3483</v>
          </cell>
          <cell r="J161">
            <v>3784</v>
          </cell>
          <cell r="K161">
            <v>301</v>
          </cell>
          <cell r="L161">
            <v>4303.2700000000004</v>
          </cell>
          <cell r="M161">
            <v>0</v>
          </cell>
          <cell r="N161">
            <v>-406.66</v>
          </cell>
          <cell r="O161">
            <v>0</v>
          </cell>
          <cell r="P161">
            <v>0</v>
          </cell>
          <cell r="Q161">
            <v>3896.61</v>
          </cell>
          <cell r="R161" t="str">
            <v>Pendente</v>
          </cell>
        </row>
        <row r="162">
          <cell r="D162" t="str">
            <v>H009</v>
          </cell>
          <cell r="E162">
            <v>2297140</v>
          </cell>
          <cell r="F162">
            <v>45017</v>
          </cell>
          <cell r="G162" t="str">
            <v>UNIVERSIDADE FEDERAL DE SANTA CATARINA</v>
          </cell>
          <cell r="H162">
            <v>1</v>
          </cell>
          <cell r="I162">
            <v>146</v>
          </cell>
          <cell r="J162">
            <v>151</v>
          </cell>
          <cell r="K162">
            <v>5</v>
          </cell>
          <cell r="L162">
            <v>60.88</v>
          </cell>
          <cell r="M162">
            <v>0</v>
          </cell>
          <cell r="N162">
            <v>-5.76</v>
          </cell>
          <cell r="O162">
            <v>0</v>
          </cell>
          <cell r="P162">
            <v>0</v>
          </cell>
          <cell r="Q162">
            <v>55.12</v>
          </cell>
          <cell r="R162" t="str">
            <v>Pendente</v>
          </cell>
        </row>
        <row r="163">
          <cell r="D163" t="str">
            <v>H008</v>
          </cell>
          <cell r="E163">
            <v>2297159</v>
          </cell>
          <cell r="F163">
            <v>45017</v>
          </cell>
          <cell r="G163" t="str">
            <v>UNIVERSIDADE FEDERAL DE SANTA CATARINA</v>
          </cell>
          <cell r="H163">
            <v>1</v>
          </cell>
          <cell r="I163">
            <v>50981</v>
          </cell>
          <cell r="J163">
            <v>51242</v>
          </cell>
          <cell r="K163">
            <v>261</v>
          </cell>
          <cell r="L163">
            <v>3723.67</v>
          </cell>
          <cell r="M163">
            <v>0</v>
          </cell>
          <cell r="N163">
            <v>-351.89</v>
          </cell>
          <cell r="O163">
            <v>0</v>
          </cell>
          <cell r="P163">
            <v>0</v>
          </cell>
          <cell r="Q163">
            <v>3371.78</v>
          </cell>
          <cell r="R163" t="str">
            <v>Pendente</v>
          </cell>
        </row>
        <row r="164">
          <cell r="D164" t="str">
            <v>H072</v>
          </cell>
          <cell r="E164">
            <v>2297167</v>
          </cell>
          <cell r="F164">
            <v>45017</v>
          </cell>
          <cell r="G164" t="str">
            <v>UNIVERSIDADE FEDERAL DE SANTA CATARINA</v>
          </cell>
          <cell r="H164">
            <v>1</v>
          </cell>
          <cell r="I164">
            <v>9025</v>
          </cell>
          <cell r="J164">
            <v>9541</v>
          </cell>
          <cell r="K164">
            <v>516</v>
          </cell>
          <cell r="L164">
            <v>7418.62</v>
          </cell>
          <cell r="M164">
            <v>0</v>
          </cell>
          <cell r="N164">
            <v>-701.06</v>
          </cell>
          <cell r="O164">
            <v>0</v>
          </cell>
          <cell r="P164">
            <v>0</v>
          </cell>
          <cell r="Q164">
            <v>6717.56</v>
          </cell>
          <cell r="R164" t="str">
            <v>Pendente</v>
          </cell>
        </row>
        <row r="165">
          <cell r="D165" t="str">
            <v>H073</v>
          </cell>
          <cell r="E165">
            <v>2297175</v>
          </cell>
          <cell r="F165">
            <v>45017</v>
          </cell>
          <cell r="G165" t="str">
            <v>UNIVERSIDADE FEDERAL DE SANTA CATARINA</v>
          </cell>
          <cell r="H165">
            <v>1</v>
          </cell>
          <cell r="I165">
            <v>3240</v>
          </cell>
          <cell r="J165">
            <v>3190</v>
          </cell>
          <cell r="K165">
            <v>0</v>
          </cell>
          <cell r="L165">
            <v>35.08</v>
          </cell>
          <cell r="M165">
            <v>0</v>
          </cell>
          <cell r="N165">
            <v>-3.31</v>
          </cell>
          <cell r="O165">
            <v>0</v>
          </cell>
          <cell r="P165">
            <v>0</v>
          </cell>
          <cell r="Q165">
            <v>31.77</v>
          </cell>
          <cell r="R165" t="str">
            <v>Pendente</v>
          </cell>
        </row>
        <row r="166">
          <cell r="D166" t="str">
            <v>H076</v>
          </cell>
          <cell r="E166">
            <v>2297361</v>
          </cell>
          <cell r="F166">
            <v>45017</v>
          </cell>
          <cell r="G166" t="str">
            <v>UFSC - UNIVERSIDADE FEDERAL DE SC</v>
          </cell>
          <cell r="H166">
            <v>1</v>
          </cell>
          <cell r="I166">
            <v>931</v>
          </cell>
          <cell r="J166">
            <v>935</v>
          </cell>
          <cell r="K166">
            <v>4</v>
          </cell>
          <cell r="L166">
            <v>55.72</v>
          </cell>
          <cell r="M166">
            <v>0</v>
          </cell>
          <cell r="N166">
            <v>-5.26</v>
          </cell>
          <cell r="O166">
            <v>0</v>
          </cell>
          <cell r="P166">
            <v>0</v>
          </cell>
          <cell r="Q166">
            <v>50.46</v>
          </cell>
          <cell r="R166" t="str">
            <v>Pendente</v>
          </cell>
        </row>
        <row r="167">
          <cell r="D167" t="str">
            <v>H060</v>
          </cell>
          <cell r="E167">
            <v>5329663</v>
          </cell>
          <cell r="F167">
            <v>45017</v>
          </cell>
          <cell r="G167" t="str">
            <v>UNIVERSIDADE FEDERAL DE SANTA CATARINA</v>
          </cell>
          <cell r="H167">
            <v>1</v>
          </cell>
          <cell r="I167">
            <v>693</v>
          </cell>
          <cell r="J167">
            <v>898</v>
          </cell>
          <cell r="K167">
            <v>205</v>
          </cell>
          <cell r="L167">
            <v>2912.23</v>
          </cell>
          <cell r="M167">
            <v>2912.23</v>
          </cell>
          <cell r="N167">
            <v>-550.4</v>
          </cell>
          <cell r="O167">
            <v>0</v>
          </cell>
          <cell r="P167">
            <v>0</v>
          </cell>
          <cell r="Q167">
            <v>5274.06</v>
          </cell>
          <cell r="R167" t="str">
            <v>Pendente</v>
          </cell>
        </row>
        <row r="168">
          <cell r="D168" t="str">
            <v>H028</v>
          </cell>
          <cell r="E168">
            <v>6205615</v>
          </cell>
          <cell r="F168">
            <v>45017</v>
          </cell>
          <cell r="G168" t="str">
            <v>NATIVAS DO HORTO BOTANICO UFSC</v>
          </cell>
          <cell r="H168">
            <v>1</v>
          </cell>
          <cell r="I168">
            <v>1437</v>
          </cell>
          <cell r="J168">
            <v>1466</v>
          </cell>
          <cell r="K168">
            <v>29</v>
          </cell>
          <cell r="L168">
            <v>361.99</v>
          </cell>
          <cell r="M168">
            <v>361.99</v>
          </cell>
          <cell r="N168">
            <v>-68.42</v>
          </cell>
          <cell r="O168">
            <v>0</v>
          </cell>
          <cell r="P168">
            <v>0</v>
          </cell>
          <cell r="Q168">
            <v>655.56</v>
          </cell>
          <cell r="R168" t="str">
            <v>Pendente</v>
          </cell>
        </row>
        <row r="169">
          <cell r="D169" t="str">
            <v>H037</v>
          </cell>
          <cell r="E169">
            <v>6435548</v>
          </cell>
          <cell r="F169">
            <v>45017</v>
          </cell>
          <cell r="G169" t="str">
            <v>CENTRO TECNOLOGICO (BL-A) UFSC</v>
          </cell>
          <cell r="H169">
            <v>2</v>
          </cell>
          <cell r="I169">
            <v>1758</v>
          </cell>
          <cell r="J169">
            <v>1843</v>
          </cell>
          <cell r="K169">
            <v>85</v>
          </cell>
          <cell r="L169">
            <v>1115.22</v>
          </cell>
          <cell r="M169">
            <v>1115.22</v>
          </cell>
          <cell r="N169">
            <v>-210.77</v>
          </cell>
          <cell r="O169">
            <v>0</v>
          </cell>
          <cell r="P169">
            <v>0</v>
          </cell>
          <cell r="Q169">
            <v>2019.67</v>
          </cell>
          <cell r="R169" t="str">
            <v>Pendente</v>
          </cell>
        </row>
        <row r="170">
          <cell r="D170" t="str">
            <v>H043</v>
          </cell>
          <cell r="E170">
            <v>6816860</v>
          </cell>
          <cell r="F170">
            <v>45017</v>
          </cell>
          <cell r="G170" t="str">
            <v>CASA VEG DPTO MICRO UFSC</v>
          </cell>
          <cell r="H170">
            <v>1</v>
          </cell>
          <cell r="I170">
            <v>32</v>
          </cell>
          <cell r="J170">
            <v>38</v>
          </cell>
          <cell r="K170">
            <v>6</v>
          </cell>
          <cell r="L170">
            <v>66.040000000000006</v>
          </cell>
          <cell r="M170">
            <v>66.040000000000006</v>
          </cell>
          <cell r="N170">
            <v>-12.48</v>
          </cell>
          <cell r="O170">
            <v>0</v>
          </cell>
          <cell r="P170">
            <v>0</v>
          </cell>
          <cell r="Q170">
            <v>119.6</v>
          </cell>
          <cell r="R170" t="str">
            <v>Pendente</v>
          </cell>
        </row>
        <row r="171">
          <cell r="D171" t="str">
            <v>H054</v>
          </cell>
          <cell r="E171">
            <v>6923020</v>
          </cell>
          <cell r="F171">
            <v>45017</v>
          </cell>
          <cell r="G171" t="str">
            <v>ESPACO DO DEP DE AQUIT E URBAN UFSC</v>
          </cell>
          <cell r="H171">
            <v>1</v>
          </cell>
          <cell r="I171">
            <v>2476</v>
          </cell>
          <cell r="J171">
            <v>2636</v>
          </cell>
          <cell r="K171">
            <v>160</v>
          </cell>
          <cell r="L171">
            <v>2260.1799999999998</v>
          </cell>
          <cell r="M171">
            <v>2260.1799999999998</v>
          </cell>
          <cell r="N171">
            <v>-427.17</v>
          </cell>
          <cell r="O171">
            <v>0</v>
          </cell>
          <cell r="P171">
            <v>0</v>
          </cell>
          <cell r="Q171">
            <v>4093.19</v>
          </cell>
          <cell r="R171" t="str">
            <v>Pendente</v>
          </cell>
        </row>
        <row r="172">
          <cell r="D172" t="str">
            <v>H029</v>
          </cell>
          <cell r="E172">
            <v>7297220</v>
          </cell>
          <cell r="F172">
            <v>45017</v>
          </cell>
          <cell r="G172" t="str">
            <v>MORADIA ESTUDANTIL UFSC</v>
          </cell>
          <cell r="H172">
            <v>1</v>
          </cell>
          <cell r="I172">
            <v>231</v>
          </cell>
          <cell r="J172">
            <v>235</v>
          </cell>
          <cell r="K172">
            <v>4</v>
          </cell>
          <cell r="L172">
            <v>55.72</v>
          </cell>
          <cell r="M172">
            <v>55.72</v>
          </cell>
          <cell r="N172">
            <v>-10.52</v>
          </cell>
          <cell r="O172">
            <v>0</v>
          </cell>
          <cell r="P172">
            <v>0</v>
          </cell>
          <cell r="Q172">
            <v>100.92</v>
          </cell>
          <cell r="R172" t="str">
            <v>Pendente</v>
          </cell>
        </row>
        <row r="173">
          <cell r="D173" t="str">
            <v>H011</v>
          </cell>
          <cell r="E173">
            <v>8149615</v>
          </cell>
          <cell r="F173">
            <v>45017</v>
          </cell>
          <cell r="G173" t="str">
            <v>DEPTO MICROBIOLOGIA UFSC</v>
          </cell>
          <cell r="H173">
            <v>1</v>
          </cell>
          <cell r="I173">
            <v>40037</v>
          </cell>
          <cell r="J173">
            <v>40495</v>
          </cell>
          <cell r="K173">
            <v>458</v>
          </cell>
          <cell r="L173">
            <v>6578.2</v>
          </cell>
          <cell r="M173">
            <v>0</v>
          </cell>
          <cell r="N173">
            <v>-621.64</v>
          </cell>
          <cell r="O173">
            <v>0</v>
          </cell>
          <cell r="P173">
            <v>0</v>
          </cell>
          <cell r="Q173">
            <v>5956.56</v>
          </cell>
          <cell r="R173" t="str">
            <v>Pendente</v>
          </cell>
        </row>
        <row r="174">
          <cell r="D174" t="str">
            <v>H034</v>
          </cell>
          <cell r="E174">
            <v>8416621</v>
          </cell>
          <cell r="F174">
            <v>45017</v>
          </cell>
          <cell r="G174" t="str">
            <v>CENTRO TECNOLOGICO BLOCO L UFSC</v>
          </cell>
          <cell r="H174">
            <v>1</v>
          </cell>
          <cell r="I174">
            <v>2878</v>
          </cell>
          <cell r="J174">
            <v>3034</v>
          </cell>
          <cell r="K174">
            <v>156</v>
          </cell>
          <cell r="L174">
            <v>2202.2199999999998</v>
          </cell>
          <cell r="M174">
            <v>2202.2199999999998</v>
          </cell>
          <cell r="N174">
            <v>-416.21</v>
          </cell>
          <cell r="O174">
            <v>0</v>
          </cell>
          <cell r="P174">
            <v>0</v>
          </cell>
          <cell r="Q174">
            <v>3988.23</v>
          </cell>
          <cell r="R174" t="str">
            <v>Pendente</v>
          </cell>
        </row>
        <row r="175">
          <cell r="D175" t="str">
            <v>H019</v>
          </cell>
          <cell r="E175">
            <v>9097821</v>
          </cell>
          <cell r="F175">
            <v>45017</v>
          </cell>
          <cell r="G175" t="str">
            <v>CENTRO ACAD SOCIO ECONOMICO UFSC</v>
          </cell>
          <cell r="H175">
            <v>3</v>
          </cell>
          <cell r="I175">
            <v>10662</v>
          </cell>
          <cell r="J175">
            <v>10799</v>
          </cell>
          <cell r="K175">
            <v>137</v>
          </cell>
          <cell r="L175">
            <v>1810.47</v>
          </cell>
          <cell r="M175">
            <v>1810.47</v>
          </cell>
          <cell r="N175">
            <v>-342.19</v>
          </cell>
          <cell r="O175">
            <v>0</v>
          </cell>
          <cell r="P175">
            <v>0</v>
          </cell>
          <cell r="Q175">
            <v>3278.75</v>
          </cell>
          <cell r="R175" t="str">
            <v>Pendente</v>
          </cell>
        </row>
        <row r="176">
          <cell r="D176" t="str">
            <v>H007</v>
          </cell>
          <cell r="E176">
            <v>9185550</v>
          </cell>
          <cell r="F176">
            <v>45017</v>
          </cell>
          <cell r="G176" t="str">
            <v>ENGENHARIA CIVIL BL V</v>
          </cell>
          <cell r="H176">
            <v>1</v>
          </cell>
          <cell r="I176">
            <v>5299</v>
          </cell>
          <cell r="J176">
            <v>5416</v>
          </cell>
          <cell r="K176">
            <v>117</v>
          </cell>
          <cell r="L176">
            <v>1637.11</v>
          </cell>
          <cell r="M176">
            <v>0</v>
          </cell>
          <cell r="N176">
            <v>-154.69999999999999</v>
          </cell>
          <cell r="O176">
            <v>0</v>
          </cell>
          <cell r="P176">
            <v>0</v>
          </cell>
          <cell r="Q176">
            <v>1482.41</v>
          </cell>
          <cell r="R176" t="str">
            <v>Pendente</v>
          </cell>
        </row>
        <row r="177">
          <cell r="D177" t="str">
            <v>H006</v>
          </cell>
          <cell r="E177">
            <v>9185569</v>
          </cell>
          <cell r="F177">
            <v>45017</v>
          </cell>
          <cell r="G177" t="str">
            <v>ENGENHARIA CIVIL BL T</v>
          </cell>
          <cell r="H177">
            <v>1</v>
          </cell>
          <cell r="I177">
            <v>17</v>
          </cell>
          <cell r="J177">
            <v>19</v>
          </cell>
          <cell r="K177">
            <v>2</v>
          </cell>
          <cell r="L177">
            <v>45.4</v>
          </cell>
          <cell r="M177">
            <v>0</v>
          </cell>
          <cell r="N177">
            <v>-4.29</v>
          </cell>
          <cell r="O177">
            <v>0</v>
          </cell>
          <cell r="P177">
            <v>0</v>
          </cell>
          <cell r="Q177">
            <v>41.11</v>
          </cell>
          <cell r="R177" t="str">
            <v>Pendente</v>
          </cell>
        </row>
        <row r="178">
          <cell r="D178" t="str">
            <v>H049</v>
          </cell>
          <cell r="E178">
            <v>9197478</v>
          </cell>
          <cell r="F178">
            <v>45017</v>
          </cell>
          <cell r="G178" t="str">
            <v>CENTRO DE EDUCACAO UFSC</v>
          </cell>
          <cell r="H178">
            <v>1</v>
          </cell>
          <cell r="I178">
            <v>1258</v>
          </cell>
          <cell r="J178">
            <v>1434</v>
          </cell>
          <cell r="K178">
            <v>176</v>
          </cell>
          <cell r="L178">
            <v>2492.02</v>
          </cell>
          <cell r="M178">
            <v>2492.02</v>
          </cell>
          <cell r="N178">
            <v>-470.99</v>
          </cell>
          <cell r="O178">
            <v>0</v>
          </cell>
          <cell r="P178">
            <v>0</v>
          </cell>
          <cell r="Q178">
            <v>4513.05</v>
          </cell>
          <cell r="R178" t="str">
            <v>Pendente</v>
          </cell>
        </row>
        <row r="179">
          <cell r="D179" t="str">
            <v>H044</v>
          </cell>
          <cell r="E179">
            <v>2296896</v>
          </cell>
          <cell r="F179">
            <v>45017</v>
          </cell>
          <cell r="G179" t="str">
            <v>LAB DE ENSINO E PESQUISA UFSC</v>
          </cell>
          <cell r="H179">
            <v>1</v>
          </cell>
          <cell r="I179">
            <v>45</v>
          </cell>
          <cell r="J179">
            <v>88</v>
          </cell>
          <cell r="K179">
            <v>43</v>
          </cell>
          <cell r="L179">
            <v>564.85</v>
          </cell>
          <cell r="M179">
            <v>564.85</v>
          </cell>
          <cell r="N179">
            <v>-106.76</v>
          </cell>
          <cell r="O179">
            <v>0</v>
          </cell>
          <cell r="P179">
            <v>0</v>
          </cell>
          <cell r="Q179">
            <v>1022.94</v>
          </cell>
          <cell r="R179" t="str">
            <v>Pendente</v>
          </cell>
        </row>
        <row r="180">
          <cell r="D180" t="str">
            <v>H074</v>
          </cell>
          <cell r="E180">
            <v>2297183</v>
          </cell>
          <cell r="F180">
            <v>45017</v>
          </cell>
          <cell r="G180" t="str">
            <v>UNIVERSIDADE FEDERAL DE SANTA CATARINA</v>
          </cell>
          <cell r="H180">
            <v>1</v>
          </cell>
          <cell r="I180">
            <v>0</v>
          </cell>
          <cell r="J180">
            <v>82</v>
          </cell>
          <cell r="K180">
            <v>854</v>
          </cell>
          <cell r="L180">
            <v>12316.24</v>
          </cell>
          <cell r="M180">
            <v>0</v>
          </cell>
          <cell r="N180">
            <v>-1163.8900000000001</v>
          </cell>
          <cell r="O180">
            <v>0</v>
          </cell>
          <cell r="P180">
            <v>0</v>
          </cell>
          <cell r="Q180">
            <v>11152.35</v>
          </cell>
          <cell r="R180" t="str">
            <v>Pendente</v>
          </cell>
        </row>
        <row r="181">
          <cell r="D181" t="str">
            <v>H083</v>
          </cell>
          <cell r="E181">
            <v>6997937</v>
          </cell>
          <cell r="F181">
            <v>45017</v>
          </cell>
          <cell r="G181" t="str">
            <v>CASA DA ARTE</v>
          </cell>
          <cell r="H181">
            <v>1</v>
          </cell>
          <cell r="I181">
            <v>355</v>
          </cell>
          <cell r="J181">
            <v>358</v>
          </cell>
          <cell r="K181">
            <v>3</v>
          </cell>
          <cell r="L181">
            <v>50.56</v>
          </cell>
          <cell r="M181">
            <v>50.56</v>
          </cell>
          <cell r="N181">
            <v>-9.5500000000000007</v>
          </cell>
          <cell r="O181">
            <v>0</v>
          </cell>
          <cell r="P181">
            <v>0</v>
          </cell>
          <cell r="Q181">
            <v>91.57</v>
          </cell>
          <cell r="R181" t="str">
            <v>Pendente</v>
          </cell>
        </row>
        <row r="182">
          <cell r="D182" t="str">
            <v>H058</v>
          </cell>
          <cell r="E182">
            <v>9611070</v>
          </cell>
          <cell r="F182">
            <v>45017</v>
          </cell>
          <cell r="G182" t="str">
            <v>CENTRO CIENCIAS BIOLOGICAS BL B</v>
          </cell>
          <cell r="H182">
            <v>1</v>
          </cell>
          <cell r="I182">
            <v>9731</v>
          </cell>
          <cell r="J182">
            <v>10323</v>
          </cell>
          <cell r="K182">
            <v>592</v>
          </cell>
          <cell r="L182">
            <v>8519.86</v>
          </cell>
          <cell r="M182">
            <v>8519.86</v>
          </cell>
          <cell r="N182">
            <v>-1610.26</v>
          </cell>
          <cell r="O182">
            <v>0</v>
          </cell>
          <cell r="P182">
            <v>0</v>
          </cell>
          <cell r="Q182">
            <v>15429.46</v>
          </cell>
          <cell r="R182" t="str">
            <v>Pendente</v>
          </cell>
        </row>
        <row r="183">
          <cell r="D183" t="str">
            <v>H106</v>
          </cell>
          <cell r="E183">
            <v>14948508</v>
          </cell>
          <cell r="F183">
            <v>45017</v>
          </cell>
          <cell r="G183" t="str">
            <v>UNIVERSIDADE FEDERAL DE SANTA CATARINA</v>
          </cell>
          <cell r="H183">
            <v>1</v>
          </cell>
          <cell r="I183">
            <v>3460</v>
          </cell>
          <cell r="J183">
            <v>3499</v>
          </cell>
          <cell r="K183">
            <v>39</v>
          </cell>
          <cell r="L183">
            <v>506.89</v>
          </cell>
          <cell r="M183">
            <v>0</v>
          </cell>
          <cell r="N183">
            <v>-47.9</v>
          </cell>
          <cell r="O183">
            <v>0</v>
          </cell>
          <cell r="P183">
            <v>0</v>
          </cell>
          <cell r="Q183">
            <v>458.99</v>
          </cell>
          <cell r="R183" t="str">
            <v>Pendente</v>
          </cell>
        </row>
        <row r="184">
          <cell r="D184" t="str">
            <v>H062</v>
          </cell>
          <cell r="E184">
            <v>15023672</v>
          </cell>
          <cell r="F184">
            <v>45017</v>
          </cell>
          <cell r="G184" t="str">
            <v>CENTRO DE CIENCIAS FISICAS E MATEMATICA</v>
          </cell>
          <cell r="H184">
            <v>1</v>
          </cell>
          <cell r="I184">
            <v>9467</v>
          </cell>
          <cell r="J184">
            <v>10020</v>
          </cell>
          <cell r="K184">
            <v>553</v>
          </cell>
          <cell r="L184">
            <v>7954.75</v>
          </cell>
          <cell r="M184">
            <v>7954.75</v>
          </cell>
          <cell r="N184">
            <v>-1503.46</v>
          </cell>
          <cell r="O184">
            <v>0</v>
          </cell>
          <cell r="P184">
            <v>0</v>
          </cell>
          <cell r="Q184">
            <v>14406.04</v>
          </cell>
          <cell r="R184" t="str">
            <v>Pendente</v>
          </cell>
        </row>
        <row r="185">
          <cell r="D185" t="str">
            <v>H066</v>
          </cell>
          <cell r="E185">
            <v>17091764</v>
          </cell>
          <cell r="F185">
            <v>45017</v>
          </cell>
          <cell r="G185" t="str">
            <v>UNIV FED DO ESTADO DE STA CAT</v>
          </cell>
          <cell r="H185">
            <v>1</v>
          </cell>
          <cell r="I185">
            <v>15096</v>
          </cell>
          <cell r="J185">
            <v>17799</v>
          </cell>
          <cell r="K185">
            <v>2703</v>
          </cell>
          <cell r="L185">
            <v>39108.25</v>
          </cell>
          <cell r="M185">
            <v>0</v>
          </cell>
          <cell r="N185">
            <v>-3695.73</v>
          </cell>
          <cell r="O185">
            <v>0</v>
          </cell>
          <cell r="P185">
            <v>0</v>
          </cell>
          <cell r="Q185">
            <v>35412.519999999997</v>
          </cell>
          <cell r="R185" t="str">
            <v>Pendente</v>
          </cell>
        </row>
        <row r="186">
          <cell r="D186" t="str">
            <v>H026</v>
          </cell>
          <cell r="E186">
            <v>9912770</v>
          </cell>
          <cell r="F186">
            <v>45017</v>
          </cell>
          <cell r="G186" t="str">
            <v>CTRO DE CIENCIA FIS E MAT BL B UFSC</v>
          </cell>
          <cell r="H186">
            <v>1</v>
          </cell>
          <cell r="I186">
            <v>2682</v>
          </cell>
          <cell r="J186">
            <v>2657</v>
          </cell>
          <cell r="K186">
            <v>0</v>
          </cell>
          <cell r="L186">
            <v>35.08</v>
          </cell>
          <cell r="M186">
            <v>35.08</v>
          </cell>
          <cell r="N186">
            <v>-6.63</v>
          </cell>
          <cell r="O186">
            <v>0</v>
          </cell>
          <cell r="P186">
            <v>0</v>
          </cell>
          <cell r="Q186">
            <v>63.53</v>
          </cell>
          <cell r="R186" t="str">
            <v>Pendente</v>
          </cell>
        </row>
        <row r="187">
          <cell r="D187" t="str">
            <v>H089</v>
          </cell>
          <cell r="E187">
            <v>2347660</v>
          </cell>
          <cell r="F187">
            <v>45017</v>
          </cell>
          <cell r="G187" t="str">
            <v>ESTAÇÃO DE MARICULTURA DA UFSC</v>
          </cell>
          <cell r="H187">
            <v>1</v>
          </cell>
          <cell r="I187">
            <v>6133</v>
          </cell>
          <cell r="J187">
            <v>6254</v>
          </cell>
          <cell r="K187">
            <v>121</v>
          </cell>
          <cell r="L187">
            <v>1695.07</v>
          </cell>
          <cell r="M187">
            <v>1695.07</v>
          </cell>
          <cell r="N187">
            <v>-320.37</v>
          </cell>
          <cell r="O187">
            <v>0</v>
          </cell>
          <cell r="P187">
            <v>0</v>
          </cell>
          <cell r="Q187">
            <v>3069.77</v>
          </cell>
          <cell r="R187" t="str">
            <v>Pendente</v>
          </cell>
        </row>
        <row r="188">
          <cell r="D188" t="str">
            <v>H090</v>
          </cell>
          <cell r="E188">
            <v>2347679</v>
          </cell>
          <cell r="F188">
            <v>45017</v>
          </cell>
          <cell r="G188" t="str">
            <v>ESTAÇÃO DE MARICULTURA DA UFSC</v>
          </cell>
          <cell r="H188">
            <v>1</v>
          </cell>
          <cell r="I188">
            <v>290</v>
          </cell>
          <cell r="J188">
            <v>297</v>
          </cell>
          <cell r="K188">
            <v>7</v>
          </cell>
          <cell r="L188">
            <v>71.2</v>
          </cell>
          <cell r="M188">
            <v>71.2</v>
          </cell>
          <cell r="N188">
            <v>-13.46</v>
          </cell>
          <cell r="O188">
            <v>0</v>
          </cell>
          <cell r="P188">
            <v>0</v>
          </cell>
          <cell r="Q188">
            <v>128.94</v>
          </cell>
          <cell r="R188" t="str">
            <v>Pendente</v>
          </cell>
        </row>
        <row r="189">
          <cell r="D189" t="str">
            <v>H084</v>
          </cell>
          <cell r="E189">
            <v>9197419</v>
          </cell>
          <cell r="F189">
            <v>45017</v>
          </cell>
          <cell r="G189" t="str">
            <v>CENTRO DE PESQUISA UFSC</v>
          </cell>
          <cell r="H189">
            <v>1</v>
          </cell>
          <cell r="I189">
            <v>8830</v>
          </cell>
          <cell r="J189">
            <v>9109</v>
          </cell>
          <cell r="K189">
            <v>279</v>
          </cell>
          <cell r="L189">
            <v>3984.49</v>
          </cell>
          <cell r="M189">
            <v>3984.49</v>
          </cell>
          <cell r="N189">
            <v>-753.07</v>
          </cell>
          <cell r="O189">
            <v>0</v>
          </cell>
          <cell r="P189">
            <v>0</v>
          </cell>
          <cell r="Q189">
            <v>7215.91</v>
          </cell>
          <cell r="R189" t="str">
            <v>Pendente</v>
          </cell>
        </row>
        <row r="190">
          <cell r="D190" t="str">
            <v>H082</v>
          </cell>
          <cell r="E190">
            <v>5716594</v>
          </cell>
          <cell r="F190">
            <v>45017</v>
          </cell>
          <cell r="G190" t="str">
            <v>UNIVERSIDADE FEDERAL DE SANTA CATARINA</v>
          </cell>
          <cell r="H190">
            <v>1</v>
          </cell>
          <cell r="I190">
            <v>22035</v>
          </cell>
          <cell r="J190">
            <v>22396</v>
          </cell>
          <cell r="K190">
            <v>361</v>
          </cell>
          <cell r="L190">
            <v>5172.67</v>
          </cell>
          <cell r="M190">
            <v>0</v>
          </cell>
          <cell r="N190">
            <v>-488.82</v>
          </cell>
          <cell r="O190">
            <v>0</v>
          </cell>
          <cell r="P190">
            <v>0</v>
          </cell>
          <cell r="Q190">
            <v>4683.8500000000004</v>
          </cell>
          <cell r="R190" t="str">
            <v>Pendente</v>
          </cell>
        </row>
        <row r="191">
          <cell r="D191" t="str">
            <v>H087</v>
          </cell>
          <cell r="E191">
            <v>13018540</v>
          </cell>
          <cell r="F191">
            <v>45017</v>
          </cell>
          <cell r="G191" t="str">
            <v>UNIVERSIDADE FEDERAL DE SANTA CATARINA</v>
          </cell>
          <cell r="H191">
            <v>1</v>
          </cell>
          <cell r="I191">
            <v>1442</v>
          </cell>
          <cell r="J191">
            <v>1493</v>
          </cell>
          <cell r="K191">
            <v>51</v>
          </cell>
          <cell r="L191">
            <v>680.77</v>
          </cell>
          <cell r="M191">
            <v>0</v>
          </cell>
          <cell r="N191">
            <v>-64.34</v>
          </cell>
          <cell r="O191">
            <v>0</v>
          </cell>
          <cell r="P191">
            <v>0</v>
          </cell>
          <cell r="Q191">
            <v>616.42999999999995</v>
          </cell>
          <cell r="R191" t="str">
            <v>Pendente</v>
          </cell>
        </row>
        <row r="192">
          <cell r="D192" t="str">
            <v>H027</v>
          </cell>
          <cell r="E192">
            <v>16701186</v>
          </cell>
          <cell r="F192">
            <v>45017</v>
          </cell>
          <cell r="G192" t="str">
            <v>UFSC COLÉGIO DE APLICAÇÃO</v>
          </cell>
          <cell r="H192">
            <v>1</v>
          </cell>
          <cell r="I192">
            <v>61651</v>
          </cell>
          <cell r="J192">
            <v>62231</v>
          </cell>
          <cell r="K192">
            <v>580</v>
          </cell>
          <cell r="L192">
            <v>8345.98</v>
          </cell>
          <cell r="M192">
            <v>8345.98</v>
          </cell>
          <cell r="N192">
            <v>-1577.39</v>
          </cell>
          <cell r="O192">
            <v>0</v>
          </cell>
          <cell r="P192">
            <v>0</v>
          </cell>
          <cell r="Q192">
            <v>15114.57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45017</v>
          </cell>
          <cell r="G193" t="str">
            <v>UNIVERSIDADE FEDERAL DE SANTA CATARINA</v>
          </cell>
          <cell r="H193">
            <v>1</v>
          </cell>
          <cell r="I193">
            <v>1350</v>
          </cell>
          <cell r="J193">
            <v>1350</v>
          </cell>
          <cell r="K193">
            <v>0</v>
          </cell>
          <cell r="L193">
            <v>35.08</v>
          </cell>
          <cell r="M193">
            <v>0</v>
          </cell>
          <cell r="N193">
            <v>-3.31</v>
          </cell>
          <cell r="O193">
            <v>0</v>
          </cell>
          <cell r="P193">
            <v>0</v>
          </cell>
          <cell r="Q193">
            <v>31.77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45017</v>
          </cell>
          <cell r="G194" t="str">
            <v>UNIVERSIDADE FEDERAL DE SANTA CATARINA</v>
          </cell>
          <cell r="H194">
            <v>1</v>
          </cell>
          <cell r="I194">
            <v>493</v>
          </cell>
          <cell r="J194">
            <v>494</v>
          </cell>
          <cell r="K194">
            <v>1</v>
          </cell>
          <cell r="L194">
            <v>40.24</v>
          </cell>
          <cell r="M194">
            <v>0</v>
          </cell>
          <cell r="N194">
            <v>-3.8</v>
          </cell>
          <cell r="O194">
            <v>0</v>
          </cell>
          <cell r="P194">
            <v>0</v>
          </cell>
          <cell r="Q194">
            <v>36.44</v>
          </cell>
          <cell r="R194" t="str">
            <v>Pendente</v>
          </cell>
        </row>
        <row r="196">
          <cell r="H196">
            <v>1</v>
          </cell>
          <cell r="I196">
            <v>89</v>
          </cell>
          <cell r="J196">
            <v>89</v>
          </cell>
        </row>
        <row r="197">
          <cell r="H197">
            <v>2</v>
          </cell>
          <cell r="I197">
            <v>4876</v>
          </cell>
          <cell r="J197">
            <v>4940</v>
          </cell>
        </row>
        <row r="198">
          <cell r="H198">
            <v>3</v>
          </cell>
          <cell r="I198">
            <v>12744</v>
          </cell>
          <cell r="J198">
            <v>12821</v>
          </cell>
        </row>
        <row r="199">
          <cell r="H199">
            <v>4</v>
          </cell>
          <cell r="I199">
            <v>19799</v>
          </cell>
          <cell r="J199">
            <v>19811</v>
          </cell>
        </row>
        <row r="200">
          <cell r="H200">
            <v>5</v>
          </cell>
          <cell r="I200">
            <v>14312</v>
          </cell>
          <cell r="J200">
            <v>14398</v>
          </cell>
        </row>
        <row r="201">
          <cell r="H201">
            <v>6</v>
          </cell>
          <cell r="I201">
            <v>5316</v>
          </cell>
          <cell r="J201">
            <v>5416</v>
          </cell>
        </row>
        <row r="202">
          <cell r="H202">
            <v>7</v>
          </cell>
          <cell r="I202">
            <v>37753</v>
          </cell>
          <cell r="J202">
            <v>37837</v>
          </cell>
        </row>
        <row r="203">
          <cell r="H203">
            <v>8</v>
          </cell>
          <cell r="I203">
            <v>1424</v>
          </cell>
          <cell r="J203">
            <v>1454</v>
          </cell>
        </row>
        <row r="204">
          <cell r="H204">
            <v>9</v>
          </cell>
          <cell r="I204">
            <v>44444</v>
          </cell>
        </row>
        <row r="205">
          <cell r="H205">
            <v>10</v>
          </cell>
          <cell r="I205">
            <v>5163</v>
          </cell>
          <cell r="J205">
            <v>5265</v>
          </cell>
        </row>
        <row r="206">
          <cell r="H206">
            <v>11</v>
          </cell>
          <cell r="I206">
            <v>6627</v>
          </cell>
          <cell r="J206">
            <v>7369</v>
          </cell>
        </row>
        <row r="207">
          <cell r="H207">
            <v>12</v>
          </cell>
          <cell r="I207">
            <v>74017</v>
          </cell>
          <cell r="J207">
            <v>74446</v>
          </cell>
        </row>
        <row r="208">
          <cell r="H208">
            <v>13</v>
          </cell>
          <cell r="I208">
            <v>2544</v>
          </cell>
          <cell r="J208">
            <v>2965</v>
          </cell>
        </row>
        <row r="209">
          <cell r="H209">
            <v>14</v>
          </cell>
          <cell r="I209">
            <v>5</v>
          </cell>
          <cell r="J209">
            <v>9</v>
          </cell>
          <cell r="K209">
            <v>2015</v>
          </cell>
        </row>
        <row r="210">
          <cell r="H210">
            <v>15</v>
          </cell>
          <cell r="I210">
            <v>27690</v>
          </cell>
          <cell r="J210">
            <v>27706</v>
          </cell>
        </row>
        <row r="211">
          <cell r="H211">
            <v>16</v>
          </cell>
          <cell r="I211">
            <v>9841</v>
          </cell>
          <cell r="J211">
            <v>9852</v>
          </cell>
        </row>
        <row r="212">
          <cell r="H212">
            <v>17</v>
          </cell>
          <cell r="I212">
            <v>3399</v>
          </cell>
          <cell r="J212">
            <v>3437</v>
          </cell>
        </row>
        <row r="213">
          <cell r="H213">
            <v>18</v>
          </cell>
          <cell r="I213">
            <v>1297</v>
          </cell>
          <cell r="J213">
            <v>1298</v>
          </cell>
        </row>
        <row r="214">
          <cell r="H214">
            <v>19</v>
          </cell>
          <cell r="I214">
            <v>251</v>
          </cell>
          <cell r="J214">
            <v>709</v>
          </cell>
        </row>
        <row r="215">
          <cell r="H215">
            <v>20</v>
          </cell>
          <cell r="I215">
            <v>9288</v>
          </cell>
          <cell r="J215">
            <v>9314</v>
          </cell>
        </row>
        <row r="216">
          <cell r="H216">
            <v>21</v>
          </cell>
          <cell r="I216">
            <v>13346</v>
          </cell>
          <cell r="J216">
            <v>13346</v>
          </cell>
        </row>
        <row r="217">
          <cell r="H217">
            <v>22</v>
          </cell>
          <cell r="I217">
            <v>8450</v>
          </cell>
          <cell r="J217">
            <v>8457</v>
          </cell>
        </row>
        <row r="218">
          <cell r="H218">
            <v>23</v>
          </cell>
          <cell r="I218">
            <v>358</v>
          </cell>
          <cell r="J218">
            <v>376</v>
          </cell>
        </row>
        <row r="219">
          <cell r="H219">
            <v>24</v>
          </cell>
          <cell r="I219">
            <v>11347</v>
          </cell>
          <cell r="J219">
            <v>11463</v>
          </cell>
        </row>
        <row r="220">
          <cell r="H220">
            <v>25</v>
          </cell>
          <cell r="I220">
            <v>7651</v>
          </cell>
          <cell r="J220">
            <v>7686</v>
          </cell>
        </row>
        <row r="221">
          <cell r="H221">
            <v>26</v>
          </cell>
          <cell r="I221">
            <v>13</v>
          </cell>
          <cell r="J221">
            <v>57</v>
          </cell>
        </row>
        <row r="222">
          <cell r="H222">
            <v>27</v>
          </cell>
          <cell r="I222">
            <v>112</v>
          </cell>
          <cell r="J222">
            <v>162</v>
          </cell>
        </row>
        <row r="223">
          <cell r="H223">
            <v>28</v>
          </cell>
          <cell r="I223">
            <v>180</v>
          </cell>
          <cell r="J223">
            <v>219</v>
          </cell>
        </row>
        <row r="224">
          <cell r="H224">
            <v>29</v>
          </cell>
          <cell r="I224">
            <v>740</v>
          </cell>
          <cell r="J224">
            <v>803</v>
          </cell>
        </row>
        <row r="225">
          <cell r="H225">
            <v>30</v>
          </cell>
          <cell r="I225">
            <v>206</v>
          </cell>
          <cell r="J225">
            <v>359</v>
          </cell>
        </row>
        <row r="226">
          <cell r="H226">
            <v>31</v>
          </cell>
          <cell r="I226">
            <v>18</v>
          </cell>
          <cell r="J226">
            <v>18</v>
          </cell>
        </row>
        <row r="227">
          <cell r="H227">
            <v>32</v>
          </cell>
          <cell r="I227">
            <v>0</v>
          </cell>
          <cell r="J227">
            <v>0</v>
          </cell>
        </row>
        <row r="228">
          <cell r="H228">
            <v>33</v>
          </cell>
          <cell r="I228">
            <v>9759</v>
          </cell>
          <cell r="J228">
            <v>9765</v>
          </cell>
        </row>
        <row r="229">
          <cell r="H229">
            <v>34</v>
          </cell>
          <cell r="I229">
            <v>2928</v>
          </cell>
          <cell r="J229">
            <v>2972</v>
          </cell>
        </row>
        <row r="230">
          <cell r="H230">
            <v>35</v>
          </cell>
          <cell r="I230">
            <v>229</v>
          </cell>
          <cell r="J230">
            <v>230</v>
          </cell>
        </row>
        <row r="231">
          <cell r="H231">
            <v>36</v>
          </cell>
          <cell r="I231">
            <v>1151</v>
          </cell>
          <cell r="J231">
            <v>1184</v>
          </cell>
        </row>
        <row r="232">
          <cell r="H232">
            <v>37</v>
          </cell>
          <cell r="I232">
            <v>17894</v>
          </cell>
          <cell r="J232">
            <v>18204</v>
          </cell>
        </row>
        <row r="233">
          <cell r="H233">
            <v>38</v>
          </cell>
          <cell r="I233">
            <v>30</v>
          </cell>
          <cell r="J233">
            <v>40</v>
          </cell>
        </row>
        <row r="234">
          <cell r="H234">
            <v>39</v>
          </cell>
          <cell r="I234">
            <v>2949</v>
          </cell>
          <cell r="J234">
            <v>2976</v>
          </cell>
        </row>
        <row r="235">
          <cell r="H235">
            <v>40</v>
          </cell>
          <cell r="I235">
            <v>12</v>
          </cell>
          <cell r="J235">
            <v>32</v>
          </cell>
        </row>
        <row r="236">
          <cell r="H236">
            <v>41</v>
          </cell>
          <cell r="I236">
            <v>11952</v>
          </cell>
          <cell r="J236">
            <v>12190</v>
          </cell>
        </row>
        <row r="237">
          <cell r="H237">
            <v>42</v>
          </cell>
          <cell r="I237">
            <v>6000</v>
          </cell>
          <cell r="J237">
            <v>6064</v>
          </cell>
        </row>
        <row r="238">
          <cell r="H238">
            <v>43</v>
          </cell>
          <cell r="I238">
            <v>54</v>
          </cell>
          <cell r="J238">
            <v>141</v>
          </cell>
        </row>
        <row r="239">
          <cell r="H239">
            <v>44</v>
          </cell>
          <cell r="I239">
            <v>3453</v>
          </cell>
          <cell r="J239">
            <v>3600</v>
          </cell>
        </row>
        <row r="240">
          <cell r="H240">
            <v>45</v>
          </cell>
          <cell r="I240">
            <v>66</v>
          </cell>
          <cell r="J240">
            <v>67</v>
          </cell>
        </row>
        <row r="241">
          <cell r="H241">
            <v>46</v>
          </cell>
          <cell r="I241">
            <v>33919</v>
          </cell>
          <cell r="J241">
            <v>34222</v>
          </cell>
        </row>
        <row r="242">
          <cell r="H242">
            <v>47</v>
          </cell>
          <cell r="I242">
            <v>2100</v>
          </cell>
          <cell r="J242">
            <v>2103</v>
          </cell>
        </row>
        <row r="243">
          <cell r="H243">
            <v>48</v>
          </cell>
          <cell r="I243">
            <v>36527</v>
          </cell>
          <cell r="J243">
            <v>36588</v>
          </cell>
        </row>
        <row r="244">
          <cell r="H244">
            <v>49</v>
          </cell>
          <cell r="I244">
            <v>704</v>
          </cell>
          <cell r="J244">
            <v>728</v>
          </cell>
        </row>
        <row r="245">
          <cell r="H245">
            <v>50</v>
          </cell>
          <cell r="I245">
            <v>22906</v>
          </cell>
          <cell r="J245">
            <v>23122</v>
          </cell>
        </row>
        <row r="246">
          <cell r="H246">
            <v>51</v>
          </cell>
          <cell r="I246">
            <v>1700</v>
          </cell>
          <cell r="J246">
            <v>1701</v>
          </cell>
        </row>
        <row r="247">
          <cell r="H247">
            <v>52</v>
          </cell>
          <cell r="I247">
            <v>20694</v>
          </cell>
          <cell r="J247">
            <v>21769</v>
          </cell>
        </row>
        <row r="248">
          <cell r="H248">
            <v>53</v>
          </cell>
          <cell r="I248">
            <v>252</v>
          </cell>
          <cell r="J248">
            <v>256</v>
          </cell>
        </row>
        <row r="249">
          <cell r="H249">
            <v>54</v>
          </cell>
          <cell r="I249">
            <v>9</v>
          </cell>
          <cell r="J249">
            <v>9</v>
          </cell>
        </row>
        <row r="250">
          <cell r="H250">
            <v>55</v>
          </cell>
          <cell r="I250">
            <v>2957</v>
          </cell>
          <cell r="J250">
            <v>2551</v>
          </cell>
        </row>
        <row r="251">
          <cell r="H251">
            <v>56</v>
          </cell>
          <cell r="I251">
            <v>2529</v>
          </cell>
          <cell r="J251">
            <v>2540</v>
          </cell>
        </row>
        <row r="252">
          <cell r="H252">
            <v>57</v>
          </cell>
          <cell r="I252">
            <v>11751</v>
          </cell>
          <cell r="J252">
            <v>11991</v>
          </cell>
        </row>
        <row r="253">
          <cell r="H253">
            <v>58</v>
          </cell>
          <cell r="I253">
            <v>3489</v>
          </cell>
          <cell r="J253">
            <v>3498</v>
          </cell>
        </row>
        <row r="254">
          <cell r="H254">
            <v>59</v>
          </cell>
          <cell r="I254">
            <v>4245</v>
          </cell>
          <cell r="J254">
            <v>4293</v>
          </cell>
        </row>
        <row r="255">
          <cell r="H255">
            <v>60</v>
          </cell>
          <cell r="I255">
            <v>2038</v>
          </cell>
          <cell r="J255">
            <v>2163</v>
          </cell>
        </row>
        <row r="256">
          <cell r="H256">
            <v>61</v>
          </cell>
          <cell r="I256">
            <v>122</v>
          </cell>
          <cell r="J256">
            <v>130</v>
          </cell>
        </row>
        <row r="257">
          <cell r="H257">
            <v>62</v>
          </cell>
          <cell r="I257">
            <v>1307</v>
          </cell>
          <cell r="J257">
            <v>1462</v>
          </cell>
        </row>
        <row r="258">
          <cell r="H258">
            <v>63</v>
          </cell>
          <cell r="I258">
            <v>13257</v>
          </cell>
          <cell r="J258">
            <v>13672</v>
          </cell>
        </row>
        <row r="259">
          <cell r="H259">
            <v>64</v>
          </cell>
          <cell r="I259">
            <v>3269</v>
          </cell>
          <cell r="J259">
            <v>3373</v>
          </cell>
        </row>
        <row r="260">
          <cell r="H260">
            <v>65</v>
          </cell>
          <cell r="I260">
            <v>244</v>
          </cell>
          <cell r="J260">
            <v>251</v>
          </cell>
        </row>
        <row r="261">
          <cell r="H261">
            <v>66</v>
          </cell>
          <cell r="I261">
            <v>586</v>
          </cell>
          <cell r="J261">
            <v>625</v>
          </cell>
        </row>
        <row r="262">
          <cell r="H262">
            <v>67</v>
          </cell>
          <cell r="I262">
            <v>824</v>
          </cell>
          <cell r="J262">
            <v>836</v>
          </cell>
        </row>
        <row r="263">
          <cell r="H263">
            <v>68</v>
          </cell>
          <cell r="I263">
            <v>52333</v>
          </cell>
          <cell r="J263">
            <v>52577</v>
          </cell>
        </row>
        <row r="264">
          <cell r="H264">
            <v>69</v>
          </cell>
          <cell r="I264">
            <v>1611</v>
          </cell>
          <cell r="J264">
            <v>1664</v>
          </cell>
        </row>
      </sheetData>
      <sheetData sheetId="35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2022 SAMAE BNU - Água Pública</v>
          </cell>
          <cell r="H9">
            <v>0</v>
          </cell>
          <cell r="I9">
            <v>3.657</v>
          </cell>
          <cell r="J9">
            <v>7.05</v>
          </cell>
          <cell r="K9">
            <v>12.73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 Samae ARA - Água Pública</v>
          </cell>
          <cell r="H12">
            <v>0</v>
          </cell>
          <cell r="I12">
            <v>8.1329999999999991</v>
          </cell>
          <cell r="J12">
            <v>10.532</v>
          </cell>
          <cell r="K12">
            <v>11.5984</v>
          </cell>
          <cell r="L12">
            <v>12.7569</v>
          </cell>
          <cell r="M12">
            <v>14.0471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2022 Joinville Perini Comercial</v>
          </cell>
          <cell r="H15">
            <v>0</v>
          </cell>
          <cell r="I15">
            <v>10.73</v>
          </cell>
          <cell r="J15">
            <v>10.73</v>
          </cell>
          <cell r="K15">
            <v>10.73</v>
          </cell>
          <cell r="L15">
            <v>10.73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44986</v>
          </cell>
          <cell r="G23" t="str">
            <v>UNIVERSIDADE FEDERAL DE SANTA CATARINA</v>
          </cell>
          <cell r="H23">
            <v>1</v>
          </cell>
          <cell r="I23">
            <v>786</v>
          </cell>
          <cell r="J23">
            <v>811</v>
          </cell>
          <cell r="K23">
            <v>25</v>
          </cell>
          <cell r="L23">
            <v>304.02999999999997</v>
          </cell>
          <cell r="M23">
            <v>0</v>
          </cell>
          <cell r="N23">
            <v>-28.73</v>
          </cell>
          <cell r="O23">
            <v>0</v>
          </cell>
          <cell r="P23">
            <v>0</v>
          </cell>
          <cell r="Q23">
            <v>275.3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OK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44986</v>
          </cell>
          <cell r="G24" t="str">
            <v>UNIVERSIDADE FEDERAL DE SANTA CATARINA</v>
          </cell>
          <cell r="H24">
            <v>2</v>
          </cell>
          <cell r="I24">
            <v>2200</v>
          </cell>
          <cell r="J24">
            <v>2225</v>
          </cell>
          <cell r="K24">
            <v>25</v>
          </cell>
          <cell r="L24">
            <v>245.81</v>
          </cell>
          <cell r="M24">
            <v>0</v>
          </cell>
          <cell r="N24">
            <v>-23.23</v>
          </cell>
          <cell r="O24">
            <v>0</v>
          </cell>
          <cell r="P24">
            <v>0</v>
          </cell>
          <cell r="Q24">
            <v>222.58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OK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44986</v>
          </cell>
          <cell r="G25" t="str">
            <v>BIOTERIO CENTRAL ALMOXARIFADO</v>
          </cell>
          <cell r="H25">
            <v>1</v>
          </cell>
          <cell r="I25">
            <v>3258</v>
          </cell>
          <cell r="J25">
            <v>3483</v>
          </cell>
          <cell r="K25">
            <v>225</v>
          </cell>
          <cell r="L25">
            <v>3202.03</v>
          </cell>
          <cell r="M25">
            <v>0</v>
          </cell>
          <cell r="N25">
            <v>-302.58999999999997</v>
          </cell>
          <cell r="O25">
            <v>0</v>
          </cell>
          <cell r="P25">
            <v>0</v>
          </cell>
          <cell r="Q25">
            <v>2899.44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CONFIRMAÇÃO LEITURA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44986</v>
          </cell>
          <cell r="G26" t="str">
            <v>CENTRO DE CIENCIAS FISICAS E MATEMATICA</v>
          </cell>
          <cell r="H26">
            <v>1</v>
          </cell>
          <cell r="I26">
            <v>608</v>
          </cell>
          <cell r="J26">
            <v>626</v>
          </cell>
          <cell r="K26">
            <v>18</v>
          </cell>
          <cell r="L26">
            <v>202.6</v>
          </cell>
          <cell r="M26">
            <v>0</v>
          </cell>
          <cell r="N26">
            <v>-19.149999999999999</v>
          </cell>
          <cell r="O26">
            <v>0</v>
          </cell>
          <cell r="P26">
            <v>0</v>
          </cell>
          <cell r="Q26">
            <v>183.45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OK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44986</v>
          </cell>
          <cell r="G27" t="str">
            <v>CENTRO DE CIENCIAS FISICAS E MATEMATICA</v>
          </cell>
          <cell r="H27">
            <v>1</v>
          </cell>
          <cell r="I27">
            <v>3702</v>
          </cell>
          <cell r="J27">
            <v>3795</v>
          </cell>
          <cell r="K27">
            <v>93</v>
          </cell>
          <cell r="L27">
            <v>1289.3499999999999</v>
          </cell>
          <cell r="M27">
            <v>0</v>
          </cell>
          <cell r="N27">
            <v>-121.84</v>
          </cell>
          <cell r="O27">
            <v>0</v>
          </cell>
          <cell r="P27">
            <v>0</v>
          </cell>
          <cell r="Q27">
            <v>1167.51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44986</v>
          </cell>
          <cell r="G28" t="str">
            <v>ENGENHARIA CIVIL BL T</v>
          </cell>
          <cell r="H28">
            <v>1</v>
          </cell>
          <cell r="I28">
            <v>17</v>
          </cell>
          <cell r="J28">
            <v>17</v>
          </cell>
          <cell r="K28">
            <v>0</v>
          </cell>
          <cell r="L28">
            <v>35.08</v>
          </cell>
          <cell r="M28">
            <v>0</v>
          </cell>
          <cell r="N28">
            <v>-3.31</v>
          </cell>
          <cell r="O28">
            <v>0</v>
          </cell>
          <cell r="P28">
            <v>0</v>
          </cell>
          <cell r="Q28">
            <v>31.77</v>
          </cell>
          <cell r="R28">
            <v>0</v>
          </cell>
          <cell r="S28" t="str">
            <v>ok</v>
          </cell>
          <cell r="T28" t="str">
            <v>MÉDIO</v>
          </cell>
          <cell r="U28" t="str">
            <v>ELIMINE A ANORMALIDADE CONSTRUINDO O ABRIGO PADRÃO NA TESTADA DO IMÓVEL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44986</v>
          </cell>
          <cell r="G29" t="str">
            <v>ENGENHARIA CIVIL BL V</v>
          </cell>
          <cell r="H29">
            <v>1</v>
          </cell>
          <cell r="I29">
            <v>5222</v>
          </cell>
          <cell r="J29">
            <v>5299</v>
          </cell>
          <cell r="K29">
            <v>77</v>
          </cell>
          <cell r="L29">
            <v>1057.51</v>
          </cell>
          <cell r="M29">
            <v>0</v>
          </cell>
          <cell r="N29">
            <v>-99.94</v>
          </cell>
          <cell r="O29">
            <v>0</v>
          </cell>
          <cell r="P29">
            <v>0</v>
          </cell>
          <cell r="Q29">
            <v>957.57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OK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44986</v>
          </cell>
          <cell r="G30" t="str">
            <v>UNIVERSIDADE FEDERAL DE SANTA CATARINA</v>
          </cell>
          <cell r="H30">
            <v>1</v>
          </cell>
          <cell r="I30">
            <v>50750</v>
          </cell>
          <cell r="J30">
            <v>50981</v>
          </cell>
          <cell r="K30">
            <v>231</v>
          </cell>
          <cell r="L30">
            <v>3288.97</v>
          </cell>
          <cell r="M30">
            <v>0</v>
          </cell>
          <cell r="N30">
            <v>-310.81</v>
          </cell>
          <cell r="O30">
            <v>0</v>
          </cell>
          <cell r="P30">
            <v>0</v>
          </cell>
          <cell r="Q30">
            <v>2978.16</v>
          </cell>
          <cell r="R30">
            <v>0</v>
          </cell>
          <cell r="S30" t="str">
            <v>ok</v>
          </cell>
          <cell r="T30" t="str">
            <v>MÉDIO</v>
          </cell>
          <cell r="U30" t="str">
            <v>VIDRO DO HIDROMETRO SUADO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44986</v>
          </cell>
          <cell r="G31" t="str">
            <v>UNIVERSIDADE FEDERAL DE SANTA CATARINA</v>
          </cell>
          <cell r="H31">
            <v>1</v>
          </cell>
          <cell r="I31">
            <v>142</v>
          </cell>
          <cell r="J31">
            <v>146</v>
          </cell>
          <cell r="K31">
            <v>4</v>
          </cell>
          <cell r="L31">
            <v>55.72</v>
          </cell>
          <cell r="M31">
            <v>0</v>
          </cell>
          <cell r="N31">
            <v>-5.26</v>
          </cell>
          <cell r="O31">
            <v>0</v>
          </cell>
          <cell r="P31">
            <v>0</v>
          </cell>
          <cell r="Q31">
            <v>50.46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44986</v>
          </cell>
          <cell r="G32" t="str">
            <v>NUCLEO DE INSTRUÇÃO MODELO</v>
          </cell>
          <cell r="H32">
            <v>1</v>
          </cell>
          <cell r="I32">
            <v>2130</v>
          </cell>
          <cell r="J32">
            <v>2166</v>
          </cell>
          <cell r="K32">
            <v>36</v>
          </cell>
          <cell r="L32">
            <v>463.42</v>
          </cell>
          <cell r="M32">
            <v>0</v>
          </cell>
          <cell r="N32">
            <v>-43.78</v>
          </cell>
          <cell r="O32">
            <v>0</v>
          </cell>
          <cell r="P32">
            <v>0</v>
          </cell>
          <cell r="Q32">
            <v>419.64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VIDRO DO HIDROMETRO SUADO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44986</v>
          </cell>
          <cell r="G33" t="str">
            <v>DEPTO MICROBIOLOGIA UFSC</v>
          </cell>
          <cell r="H33">
            <v>1</v>
          </cell>
          <cell r="I33">
            <v>39693</v>
          </cell>
          <cell r="J33">
            <v>40037</v>
          </cell>
          <cell r="K33">
            <v>344</v>
          </cell>
          <cell r="L33">
            <v>4926.34</v>
          </cell>
          <cell r="M33">
            <v>0</v>
          </cell>
          <cell r="N33">
            <v>-465.53</v>
          </cell>
          <cell r="O33">
            <v>0</v>
          </cell>
          <cell r="P33">
            <v>0</v>
          </cell>
          <cell r="Q33">
            <v>4460.8100000000004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CONFIRMAÇÃO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44986</v>
          </cell>
          <cell r="G34" t="str">
            <v>UNIV FEDERAL DO ESTADO DE SC</v>
          </cell>
          <cell r="H34">
            <v>1</v>
          </cell>
          <cell r="I34">
            <v>213</v>
          </cell>
          <cell r="J34">
            <v>209</v>
          </cell>
          <cell r="K34">
            <v>0</v>
          </cell>
          <cell r="L34">
            <v>35.08</v>
          </cell>
          <cell r="M34">
            <v>35.08</v>
          </cell>
          <cell r="N34">
            <v>-6.63</v>
          </cell>
          <cell r="O34">
            <v>0</v>
          </cell>
          <cell r="P34">
            <v>0</v>
          </cell>
          <cell r="Q34">
            <v>63.53</v>
          </cell>
          <cell r="R34">
            <v>0</v>
          </cell>
          <cell r="S34" t="str">
            <v>ok</v>
          </cell>
          <cell r="T34" t="str">
            <v>LIDO/REVISÃO</v>
          </cell>
          <cell r="U34" t="str">
            <v>CONFIRMAÇÃO LEITURA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44986</v>
          </cell>
          <cell r="G35" t="str">
            <v>UNIVERSIDADE FEDERAL DE SANTA CATARINA</v>
          </cell>
          <cell r="H35">
            <v>1</v>
          </cell>
          <cell r="I35">
            <v>166</v>
          </cell>
          <cell r="J35">
            <v>531</v>
          </cell>
          <cell r="K35">
            <v>365</v>
          </cell>
          <cell r="L35">
            <v>5230.63</v>
          </cell>
          <cell r="M35">
            <v>5230.63</v>
          </cell>
          <cell r="N35">
            <v>-988.59</v>
          </cell>
          <cell r="O35">
            <v>0</v>
          </cell>
          <cell r="P35">
            <v>0</v>
          </cell>
          <cell r="Q35">
            <v>9472.67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ELIMINE A ANORMALIDADE CONSTRUINDO O ABRIGO PADRÃO NA TESTADA DO IMÓVEL</v>
          </cell>
          <cell r="V35">
            <v>2296950</v>
          </cell>
          <cell r="W35" t="str">
            <v>ok</v>
          </cell>
          <cell r="X35">
            <v>1</v>
          </cell>
          <cell r="Y35" t="str">
            <v>sim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44986</v>
          </cell>
          <cell r="G36" t="str">
            <v>D A E</v>
          </cell>
          <cell r="H36">
            <v>1</v>
          </cell>
          <cell r="I36">
            <v>4589</v>
          </cell>
          <cell r="J36">
            <v>4657</v>
          </cell>
          <cell r="K36">
            <v>68</v>
          </cell>
          <cell r="L36">
            <v>927.1</v>
          </cell>
          <cell r="M36">
            <v>927.1</v>
          </cell>
          <cell r="N36">
            <v>-175.22</v>
          </cell>
          <cell r="O36">
            <v>0</v>
          </cell>
          <cell r="P36">
            <v>0</v>
          </cell>
          <cell r="Q36">
            <v>1678.98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ALTO CONSUMO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44986</v>
          </cell>
          <cell r="G37" t="str">
            <v>CENTRO ACAD SOCIO ECONOMICO UFSC</v>
          </cell>
          <cell r="H37">
            <v>3</v>
          </cell>
          <cell r="I37">
            <v>10553</v>
          </cell>
          <cell r="J37">
            <v>10662</v>
          </cell>
          <cell r="K37">
            <v>109</v>
          </cell>
          <cell r="L37">
            <v>1404.75</v>
          </cell>
          <cell r="M37">
            <v>1404.75</v>
          </cell>
          <cell r="N37">
            <v>-265.51</v>
          </cell>
          <cell r="O37">
            <v>0</v>
          </cell>
          <cell r="P37">
            <v>0</v>
          </cell>
          <cell r="Q37">
            <v>2543.9899999999998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CONFIRMAÇÃO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Não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44986</v>
          </cell>
          <cell r="G38" t="str">
            <v>CENTRO SOCIO ECONOMICO-UFSC</v>
          </cell>
          <cell r="H38">
            <v>1</v>
          </cell>
          <cell r="I38">
            <v>12021</v>
          </cell>
          <cell r="J38">
            <v>522</v>
          </cell>
          <cell r="K38">
            <v>169</v>
          </cell>
          <cell r="L38">
            <v>2390.59</v>
          </cell>
          <cell r="M38">
            <v>2390.59</v>
          </cell>
          <cell r="N38">
            <v>-451.83</v>
          </cell>
          <cell r="O38">
            <v>0</v>
          </cell>
          <cell r="P38">
            <v>0</v>
          </cell>
          <cell r="Q38">
            <v>4329.3500000000004</v>
          </cell>
          <cell r="R38">
            <v>0</v>
          </cell>
          <cell r="S38" t="str">
            <v>ok</v>
          </cell>
          <cell r="T38" t="str">
            <v>LIDO/REVISÃO</v>
          </cell>
          <cell r="U38" t="str">
            <v>CONFIRMAÇÃO LEITURA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44986</v>
          </cell>
          <cell r="G39" t="str">
            <v>IGREJA UFSC</v>
          </cell>
          <cell r="H39">
            <v>2</v>
          </cell>
          <cell r="I39">
            <v>6299</v>
          </cell>
          <cell r="J39">
            <v>6397</v>
          </cell>
          <cell r="K39">
            <v>98</v>
          </cell>
          <cell r="L39">
            <v>1303.58</v>
          </cell>
          <cell r="M39">
            <v>1303.58</v>
          </cell>
          <cell r="N39">
            <v>-2607.16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>ok</v>
          </cell>
          <cell r="T39" t="str">
            <v>LIDO/REVISÃO</v>
          </cell>
          <cell r="U39" t="str">
            <v xml:space="preserve"> ELIMINE A ANORMALIDADE CONSTRUINDO O ABRIGO PADRÃO NA TESTADA DO IMÓVEL.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44986</v>
          </cell>
          <cell r="G40" t="str">
            <v>UNIVERSIDADE FEDERAL DE SANTA CATARINA</v>
          </cell>
          <cell r="H40">
            <v>2</v>
          </cell>
          <cell r="I40">
            <v>14779</v>
          </cell>
          <cell r="J40">
            <v>14944</v>
          </cell>
          <cell r="K40">
            <v>165</v>
          </cell>
          <cell r="L40">
            <v>2395.9699999999998</v>
          </cell>
          <cell r="M40">
            <v>2395.9699999999998</v>
          </cell>
          <cell r="N40">
            <v>-452.84</v>
          </cell>
          <cell r="O40">
            <v>0</v>
          </cell>
          <cell r="P40">
            <v>0</v>
          </cell>
          <cell r="Q40">
            <v>4339.1000000000004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FATURA EMITIDA PELA MÉDIA. ELIMINE A ANORMALIDADE CONSTRUINDO O ABRIGO PADRÃO NA TESTADA DO IMÓVEL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44986</v>
          </cell>
          <cell r="G41" t="str">
            <v>UNIVERSIDADE FEDERAL DE SANTA CATARINA</v>
          </cell>
          <cell r="H41">
            <v>3</v>
          </cell>
          <cell r="I41">
            <v>24</v>
          </cell>
          <cell r="J41">
            <v>24</v>
          </cell>
          <cell r="K41">
            <v>0</v>
          </cell>
          <cell r="L41">
            <v>105.24</v>
          </cell>
          <cell r="M41">
            <v>105.24</v>
          </cell>
          <cell r="N41">
            <v>-19.88</v>
          </cell>
          <cell r="O41">
            <v>0</v>
          </cell>
          <cell r="P41">
            <v>0</v>
          </cell>
          <cell r="Q41">
            <v>190.6</v>
          </cell>
          <cell r="R41">
            <v>0</v>
          </cell>
          <cell r="S41" t="str">
            <v>ok</v>
          </cell>
          <cell r="T41" t="str">
            <v>LIDO/REVISÃO</v>
          </cell>
          <cell r="U41" t="str">
            <v>FATURA EMITIDA PELA MÉDIA. ELIMINE A ANORMALIDADE CONSTRUINDO O ABRIGO PADRÃO NA TESTADA DO IMÓVEL</v>
          </cell>
          <cell r="V41">
            <v>2296926</v>
          </cell>
          <cell r="W41" t="str">
            <v>ok</v>
          </cell>
          <cell r="X41">
            <v>3</v>
          </cell>
          <cell r="Y41" t="str">
            <v>Não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44986</v>
          </cell>
          <cell r="G42" t="str">
            <v>CENTRO DE C FISICAS E MAT BL A UFSC</v>
          </cell>
          <cell r="H42">
            <v>1</v>
          </cell>
          <cell r="I42">
            <v>17849</v>
          </cell>
          <cell r="J42">
            <v>17921</v>
          </cell>
          <cell r="K42">
            <v>72</v>
          </cell>
          <cell r="L42">
            <v>985.06</v>
          </cell>
          <cell r="M42">
            <v>985.06</v>
          </cell>
          <cell r="N42">
            <v>-186.18</v>
          </cell>
          <cell r="O42">
            <v>0</v>
          </cell>
          <cell r="P42">
            <v>0</v>
          </cell>
          <cell r="Q42">
            <v>1783.94</v>
          </cell>
          <cell r="R42">
            <v>0</v>
          </cell>
          <cell r="S42" t="str">
            <v>ok</v>
          </cell>
          <cell r="T42" t="str">
            <v>LIDO/REVISÃO</v>
          </cell>
          <cell r="U42" t="str">
            <v>CONFIRMAÇÃO LEITURA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44986</v>
          </cell>
          <cell r="G43" t="str">
            <v>CTRO DE CIENCIA FIS E MAT BL B UFSC</v>
          </cell>
          <cell r="H43">
            <v>1</v>
          </cell>
          <cell r="I43">
            <v>2631</v>
          </cell>
          <cell r="J43">
            <v>2682</v>
          </cell>
          <cell r="K43">
            <v>51</v>
          </cell>
          <cell r="L43">
            <v>680.77</v>
          </cell>
          <cell r="M43">
            <v>680.77</v>
          </cell>
          <cell r="N43">
            <v>-128.66999999999999</v>
          </cell>
          <cell r="O43">
            <v>0</v>
          </cell>
          <cell r="P43">
            <v>0</v>
          </cell>
          <cell r="Q43">
            <v>1232.8699999999999</v>
          </cell>
          <cell r="R43">
            <v>0</v>
          </cell>
          <cell r="S43" t="str">
            <v>ok</v>
          </cell>
          <cell r="T43" t="str">
            <v>LIDO/REVISÃO</v>
          </cell>
          <cell r="U43" t="str">
            <v>FATURA EMITIDA PELA MÉDIA. ELIMINE A ANORMALIDADE CONSTRUINDO O ABRIGO PADRÃO NA TESTADA DO IMÓVEL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44986</v>
          </cell>
          <cell r="G44" t="str">
            <v>UFSC COLÉGIO DE APLICAÇÃO</v>
          </cell>
          <cell r="H44">
            <v>1</v>
          </cell>
          <cell r="I44">
            <v>61095</v>
          </cell>
          <cell r="J44">
            <v>61651</v>
          </cell>
          <cell r="K44">
            <v>556</v>
          </cell>
          <cell r="L44">
            <v>7998.22</v>
          </cell>
          <cell r="M44">
            <v>7998.22</v>
          </cell>
          <cell r="N44">
            <v>-1511.66</v>
          </cell>
          <cell r="O44">
            <v>0</v>
          </cell>
          <cell r="P44">
            <v>0</v>
          </cell>
          <cell r="Q44">
            <v>14484.78</v>
          </cell>
          <cell r="R44">
            <v>0</v>
          </cell>
          <cell r="S44" t="str">
            <v>ok</v>
          </cell>
          <cell r="T44" t="str">
            <v>LIDO/REVISÃO</v>
          </cell>
          <cell r="U44" t="str">
            <v>FATURA EMITIDA PELA MÉDIA. ELIMINE A ANORMALIDADE CONSTRUINDO O ABRIGO PADRÃO NA TESTADA DO IMÓVEL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44986</v>
          </cell>
          <cell r="G45" t="str">
            <v>NATIVAS DO HORTO BOTANICO UFSC</v>
          </cell>
          <cell r="H45">
            <v>1</v>
          </cell>
          <cell r="I45">
            <v>1612</v>
          </cell>
          <cell r="J45">
            <v>1437</v>
          </cell>
          <cell r="K45">
            <v>0</v>
          </cell>
          <cell r="L45">
            <v>35.08</v>
          </cell>
          <cell r="M45">
            <v>35.08</v>
          </cell>
          <cell r="N45">
            <v>-6.63</v>
          </cell>
          <cell r="O45">
            <v>0</v>
          </cell>
          <cell r="P45">
            <v>0</v>
          </cell>
          <cell r="Q45">
            <v>63.53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CONFIRMAÇÃO LEITURA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44986</v>
          </cell>
          <cell r="G46" t="str">
            <v>MORADIA ESTUDANTIL UFSC</v>
          </cell>
          <cell r="H46">
            <v>1</v>
          </cell>
          <cell r="I46">
            <v>234</v>
          </cell>
          <cell r="J46">
            <v>231</v>
          </cell>
          <cell r="K46">
            <v>3</v>
          </cell>
          <cell r="L46">
            <v>50.56</v>
          </cell>
          <cell r="M46">
            <v>50.56</v>
          </cell>
          <cell r="N46">
            <v>-9.5500000000000007</v>
          </cell>
          <cell r="O46">
            <v>0</v>
          </cell>
          <cell r="P46">
            <v>0</v>
          </cell>
          <cell r="Q46">
            <v>91.57</v>
          </cell>
          <cell r="R46">
            <v>0</v>
          </cell>
          <cell r="S46" t="str">
            <v>ok</v>
          </cell>
          <cell r="T46" t="str">
            <v>LIDO/REVISÃO</v>
          </cell>
          <cell r="U46" t="str">
            <v>CONFIRMAÇÃO LEITURA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44986</v>
          </cell>
          <cell r="G47" t="str">
            <v>UNIV FED DO ESTADO DE STA CAT</v>
          </cell>
          <cell r="H47">
            <v>30</v>
          </cell>
          <cell r="I47">
            <v>3494</v>
          </cell>
          <cell r="J47">
            <v>4476</v>
          </cell>
          <cell r="K47">
            <v>982</v>
          </cell>
          <cell r="L47">
            <v>9991.08</v>
          </cell>
          <cell r="M47">
            <v>9991.08</v>
          </cell>
          <cell r="N47">
            <v>-1888.3</v>
          </cell>
          <cell r="O47">
            <v>0</v>
          </cell>
          <cell r="P47">
            <v>0</v>
          </cell>
          <cell r="Q47">
            <v>18093.86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ALTO CONSUMO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44986</v>
          </cell>
          <cell r="G48" t="str">
            <v>BIBLIOTECA CENTRAL</v>
          </cell>
          <cell r="H48">
            <v>1</v>
          </cell>
          <cell r="I48">
            <v>29061</v>
          </cell>
          <cell r="J48">
            <v>30011</v>
          </cell>
          <cell r="K48">
            <v>950</v>
          </cell>
          <cell r="L48">
            <v>13707.28</v>
          </cell>
          <cell r="M48">
            <v>13707.28</v>
          </cell>
          <cell r="N48">
            <v>-2590.6799999999998</v>
          </cell>
          <cell r="O48">
            <v>0</v>
          </cell>
          <cell r="P48">
            <v>0</v>
          </cell>
          <cell r="Q48">
            <v>24823.88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OK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44986</v>
          </cell>
          <cell r="G49" t="str">
            <v>CENTRO TECNOLOGICO-UFSC</v>
          </cell>
          <cell r="H49">
            <v>2</v>
          </cell>
          <cell r="I49">
            <v>2170</v>
          </cell>
          <cell r="J49">
            <v>2070</v>
          </cell>
          <cell r="K49">
            <v>0</v>
          </cell>
          <cell r="L49">
            <v>70.16</v>
          </cell>
          <cell r="M49">
            <v>70.16</v>
          </cell>
          <cell r="N49">
            <v>-13.26</v>
          </cell>
          <cell r="O49">
            <v>0</v>
          </cell>
          <cell r="P49">
            <v>0</v>
          </cell>
          <cell r="Q49">
            <v>127.06</v>
          </cell>
          <cell r="R49">
            <v>0</v>
          </cell>
          <cell r="S49" t="str">
            <v>ok</v>
          </cell>
          <cell r="T49" t="str">
            <v>LIDO/REVISÃO</v>
          </cell>
          <cell r="U49" t="str">
            <v>CONFIRMAÇÃO LEITURA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44986</v>
          </cell>
          <cell r="G50" t="str">
            <v>CENTRO TECNOLOGICO BLOCO L UFSC</v>
          </cell>
          <cell r="H50">
            <v>1</v>
          </cell>
          <cell r="I50">
            <v>2706</v>
          </cell>
          <cell r="J50">
            <v>2878</v>
          </cell>
          <cell r="K50">
            <v>172</v>
          </cell>
          <cell r="L50">
            <v>2434.06</v>
          </cell>
          <cell r="M50">
            <v>2434.06</v>
          </cell>
          <cell r="N50">
            <v>-460.03</v>
          </cell>
          <cell r="O50">
            <v>0</v>
          </cell>
          <cell r="P50">
            <v>0</v>
          </cell>
          <cell r="Q50">
            <v>4408.09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OK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44986</v>
          </cell>
          <cell r="G51" t="str">
            <v>CENTRO TECNOLOGICO UFSC</v>
          </cell>
          <cell r="H51">
            <v>1</v>
          </cell>
          <cell r="I51">
            <v>221</v>
          </cell>
          <cell r="J51">
            <v>264</v>
          </cell>
          <cell r="K51">
            <v>43</v>
          </cell>
          <cell r="L51">
            <v>564.85</v>
          </cell>
          <cell r="M51">
            <v>564.85</v>
          </cell>
          <cell r="N51">
            <v>-106.76</v>
          </cell>
          <cell r="O51">
            <v>0</v>
          </cell>
          <cell r="P51">
            <v>0</v>
          </cell>
          <cell r="Q51">
            <v>1022.94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ALTO CONSUMO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44986</v>
          </cell>
          <cell r="G52" t="str">
            <v>CENTRO TECNOLOGICO (BL-A) UFSC</v>
          </cell>
          <cell r="H52">
            <v>2</v>
          </cell>
          <cell r="I52">
            <v>1676</v>
          </cell>
          <cell r="J52">
            <v>1758</v>
          </cell>
          <cell r="K52">
            <v>82</v>
          </cell>
          <cell r="L52">
            <v>1071.74</v>
          </cell>
          <cell r="M52">
            <v>1071.74</v>
          </cell>
          <cell r="N52">
            <v>-202.55</v>
          </cell>
          <cell r="O52">
            <v>0</v>
          </cell>
          <cell r="P52">
            <v>0</v>
          </cell>
          <cell r="Q52">
            <v>1940.93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OK</v>
          </cell>
          <cell r="V52">
            <v>6435548</v>
          </cell>
          <cell r="W52" t="str">
            <v>ok</v>
          </cell>
          <cell r="X52">
            <v>2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44986</v>
          </cell>
          <cell r="G53" t="str">
            <v>PAV DE MECANICA BL MODULADOS</v>
          </cell>
          <cell r="H53">
            <v>1</v>
          </cell>
          <cell r="I53">
            <v>0</v>
          </cell>
          <cell r="J53">
            <v>199</v>
          </cell>
          <cell r="K53">
            <v>357</v>
          </cell>
          <cell r="L53">
            <v>5114.71</v>
          </cell>
          <cell r="M53">
            <v>5114.71</v>
          </cell>
          <cell r="N53">
            <v>-966.67</v>
          </cell>
          <cell r="O53">
            <v>0</v>
          </cell>
          <cell r="P53">
            <v>0</v>
          </cell>
          <cell r="Q53">
            <v>9262.75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CONFIRMAÇÃO LEITURA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44986</v>
          </cell>
          <cell r="G54" t="str">
            <v>REITORIA UFSC</v>
          </cell>
          <cell r="H54">
            <v>2</v>
          </cell>
          <cell r="I54">
            <v>45350</v>
          </cell>
          <cell r="J54">
            <v>46010</v>
          </cell>
          <cell r="K54">
            <v>660</v>
          </cell>
          <cell r="L54">
            <v>9446.9599999999991</v>
          </cell>
          <cell r="M54">
            <v>9446.9599999999991</v>
          </cell>
          <cell r="N54">
            <v>-1785.48</v>
          </cell>
          <cell r="O54">
            <v>0</v>
          </cell>
          <cell r="P54">
            <v>0</v>
          </cell>
          <cell r="Q54">
            <v>17108.439999999999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ALTO CONSUMO</v>
          </cell>
          <cell r="V54">
            <v>2296691</v>
          </cell>
          <cell r="W54" t="str">
            <v>ok</v>
          </cell>
          <cell r="X54">
            <v>2</v>
          </cell>
          <cell r="Y54" t="str">
            <v>Não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44986</v>
          </cell>
          <cell r="G55" t="str">
            <v>CENTRO DE E BASICOS UFSC</v>
          </cell>
          <cell r="H55">
            <v>2</v>
          </cell>
          <cell r="I55">
            <v>14858</v>
          </cell>
          <cell r="J55">
            <v>15073</v>
          </cell>
          <cell r="K55">
            <v>215</v>
          </cell>
          <cell r="L55">
            <v>3213.97</v>
          </cell>
          <cell r="M55">
            <v>3213.97</v>
          </cell>
          <cell r="N55">
            <v>-607.44000000000005</v>
          </cell>
          <cell r="O55">
            <v>0</v>
          </cell>
          <cell r="P55">
            <v>0</v>
          </cell>
          <cell r="Q55">
            <v>5820.5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CONFIRMAÇÃO LEITURA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44986</v>
          </cell>
          <cell r="G56" t="str">
            <v>CENTRO DE ESTUDO BASICO UFSC</v>
          </cell>
          <cell r="H56">
            <v>1</v>
          </cell>
          <cell r="I56">
            <v>9290</v>
          </cell>
          <cell r="J56">
            <v>9288</v>
          </cell>
          <cell r="K56">
            <v>0</v>
          </cell>
          <cell r="L56">
            <v>35.08</v>
          </cell>
          <cell r="M56">
            <v>35.08</v>
          </cell>
          <cell r="N56">
            <v>-6.63</v>
          </cell>
          <cell r="O56">
            <v>0</v>
          </cell>
          <cell r="P56">
            <v>0</v>
          </cell>
          <cell r="Q56">
            <v>63.53</v>
          </cell>
          <cell r="R56">
            <v>0</v>
          </cell>
          <cell r="S56" t="str">
            <v>ok</v>
          </cell>
          <cell r="T56" t="str">
            <v>LIDO/REVISÃO</v>
          </cell>
          <cell r="U56" t="str">
            <v>CONFIRMAÇÃO LEITURA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44986</v>
          </cell>
          <cell r="G57" t="str">
            <v>CASA VEG DPTO MICRO UFSC</v>
          </cell>
          <cell r="H57">
            <v>1</v>
          </cell>
          <cell r="I57">
            <v>29</v>
          </cell>
          <cell r="J57">
            <v>32</v>
          </cell>
          <cell r="K57">
            <v>3</v>
          </cell>
          <cell r="L57">
            <v>50.56</v>
          </cell>
          <cell r="M57">
            <v>50.56</v>
          </cell>
          <cell r="N57">
            <v>-9.5500000000000007</v>
          </cell>
          <cell r="O57">
            <v>0</v>
          </cell>
          <cell r="P57">
            <v>0</v>
          </cell>
          <cell r="Q57">
            <v>91.57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OK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44986</v>
          </cell>
          <cell r="G58" t="str">
            <v>LAB DE ENSINO E PESQUISA UFSC</v>
          </cell>
          <cell r="H58">
            <v>1</v>
          </cell>
          <cell r="I58">
            <v>5352</v>
          </cell>
          <cell r="J58">
            <v>45</v>
          </cell>
          <cell r="K58">
            <v>18</v>
          </cell>
          <cell r="L58">
            <v>202.6</v>
          </cell>
          <cell r="M58">
            <v>202.6</v>
          </cell>
          <cell r="N58">
            <v>-38.29</v>
          </cell>
          <cell r="O58">
            <v>0</v>
          </cell>
          <cell r="P58">
            <v>0</v>
          </cell>
          <cell r="Q58">
            <v>366.91</v>
          </cell>
          <cell r="R58">
            <v>0</v>
          </cell>
          <cell r="S58" t="str">
            <v>ok</v>
          </cell>
          <cell r="T58" t="str">
            <v>LIDO/REVISÃO</v>
          </cell>
          <cell r="U58" t="str">
            <v>CONFIRMAÇÃO LEITURA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44986</v>
          </cell>
          <cell r="G59" t="str">
            <v>MUSEU DE ANTROPOLOGIA UFSC</v>
          </cell>
          <cell r="H59">
            <v>1</v>
          </cell>
          <cell r="I59">
            <v>409</v>
          </cell>
          <cell r="J59">
            <v>516</v>
          </cell>
          <cell r="K59">
            <v>107</v>
          </cell>
          <cell r="L59">
            <v>1492.21</v>
          </cell>
          <cell r="M59">
            <v>1492.21</v>
          </cell>
          <cell r="N59">
            <v>-282.02</v>
          </cell>
          <cell r="O59">
            <v>0</v>
          </cell>
          <cell r="P59">
            <v>0</v>
          </cell>
          <cell r="Q59">
            <v>2702.4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44986</v>
          </cell>
          <cell r="G60" t="str">
            <v>HORTO BOTANICO UFSC</v>
          </cell>
          <cell r="H60">
            <v>1</v>
          </cell>
          <cell r="I60">
            <v>312</v>
          </cell>
          <cell r="J60">
            <v>425</v>
          </cell>
          <cell r="K60">
            <v>113</v>
          </cell>
          <cell r="L60">
            <v>1579.15</v>
          </cell>
          <cell r="M60">
            <v>1579.15</v>
          </cell>
          <cell r="N60">
            <v>-298.45999999999998</v>
          </cell>
          <cell r="O60">
            <v>0</v>
          </cell>
          <cell r="P60">
            <v>0</v>
          </cell>
          <cell r="Q60">
            <v>2859.84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OK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44986</v>
          </cell>
          <cell r="G61" t="str">
            <v>CRECHE UFSC</v>
          </cell>
          <cell r="H61">
            <v>1</v>
          </cell>
          <cell r="I61">
            <v>14949</v>
          </cell>
          <cell r="J61">
            <v>15166</v>
          </cell>
          <cell r="K61">
            <v>217</v>
          </cell>
          <cell r="L61">
            <v>3086.11</v>
          </cell>
          <cell r="M61">
            <v>3086.11</v>
          </cell>
          <cell r="N61">
            <v>-583.28</v>
          </cell>
          <cell r="O61">
            <v>0</v>
          </cell>
          <cell r="P61">
            <v>0</v>
          </cell>
          <cell r="Q61">
            <v>5588.94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OK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44986</v>
          </cell>
          <cell r="G62" t="str">
            <v>CENTRO DE CIENCIAS HUMANAS UFSC</v>
          </cell>
          <cell r="H62">
            <v>1</v>
          </cell>
          <cell r="I62">
            <v>31065</v>
          </cell>
          <cell r="J62">
            <v>31134</v>
          </cell>
          <cell r="K62">
            <v>69</v>
          </cell>
          <cell r="L62">
            <v>941.59</v>
          </cell>
          <cell r="M62">
            <v>941.59</v>
          </cell>
          <cell r="N62">
            <v>-177.96</v>
          </cell>
          <cell r="O62">
            <v>0</v>
          </cell>
          <cell r="P62">
            <v>0</v>
          </cell>
          <cell r="Q62">
            <v>1705.22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CONFIRMAÇÃO LEITURA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44986</v>
          </cell>
          <cell r="G63" t="str">
            <v>CENTRO DE EDUCACAO UFSC</v>
          </cell>
          <cell r="H63">
            <v>1</v>
          </cell>
          <cell r="I63">
            <v>1075</v>
          </cell>
          <cell r="J63">
            <v>1258</v>
          </cell>
          <cell r="K63">
            <v>183</v>
          </cell>
          <cell r="L63">
            <v>2593.4499999999998</v>
          </cell>
          <cell r="M63">
            <v>2593.4499999999998</v>
          </cell>
          <cell r="N63">
            <v>-490.16</v>
          </cell>
          <cell r="O63">
            <v>0</v>
          </cell>
          <cell r="P63">
            <v>0</v>
          </cell>
          <cell r="Q63">
            <v>4696.74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ELIMINE A ANORMALIDADE CONSTRUINDO O ABRIGO PADRÃO NA TESTADA DO IMÓVEL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44986</v>
          </cell>
          <cell r="G64" t="str">
            <v>CENTRO DE EDUCACAO UFSC</v>
          </cell>
          <cell r="H64">
            <v>1</v>
          </cell>
          <cell r="I64">
            <v>5106</v>
          </cell>
          <cell r="J64">
            <v>5253</v>
          </cell>
          <cell r="K64">
            <v>147</v>
          </cell>
          <cell r="L64">
            <v>2071.81</v>
          </cell>
          <cell r="M64">
            <v>2071.81</v>
          </cell>
          <cell r="N64">
            <v>-391.57</v>
          </cell>
          <cell r="O64">
            <v>0</v>
          </cell>
          <cell r="P64">
            <v>0</v>
          </cell>
          <cell r="Q64">
            <v>3752.05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ELIMINE A ANORMALIDADE CONSTRUINDO O ABRIGO PADRÃO NA TESTADA DO IMÓVEL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44986</v>
          </cell>
          <cell r="G65" t="str">
            <v>CENTRO DE CONVIVENCIA UFSC</v>
          </cell>
          <cell r="H65">
            <v>5</v>
          </cell>
          <cell r="I65">
            <v>499</v>
          </cell>
          <cell r="J65">
            <v>505</v>
          </cell>
          <cell r="K65">
            <v>6</v>
          </cell>
          <cell r="L65">
            <v>206.36</v>
          </cell>
          <cell r="M65">
            <v>206.36</v>
          </cell>
          <cell r="N65">
            <v>-39</v>
          </cell>
          <cell r="O65">
            <v>0</v>
          </cell>
          <cell r="P65">
            <v>0</v>
          </cell>
          <cell r="Q65">
            <v>373.72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OK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44986</v>
          </cell>
          <cell r="G66" t="str">
            <v>IMPRENSA UNIVERSITARIA</v>
          </cell>
          <cell r="H66">
            <v>1</v>
          </cell>
          <cell r="I66">
            <v>18018</v>
          </cell>
          <cell r="J66">
            <v>19138</v>
          </cell>
          <cell r="K66">
            <v>1120</v>
          </cell>
          <cell r="L66">
            <v>16170.58</v>
          </cell>
          <cell r="M66">
            <v>16170.58</v>
          </cell>
          <cell r="N66">
            <v>-3056.24</v>
          </cell>
          <cell r="O66">
            <v>0</v>
          </cell>
          <cell r="P66">
            <v>0</v>
          </cell>
          <cell r="Q66">
            <v>29284.92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44986</v>
          </cell>
          <cell r="G67" t="str">
            <v>ESPACO DO DEP DE AQUIT E URBAN UFSC</v>
          </cell>
          <cell r="H67">
            <v>1</v>
          </cell>
          <cell r="I67">
            <v>2325</v>
          </cell>
          <cell r="J67">
            <v>2476</v>
          </cell>
          <cell r="K67">
            <v>151</v>
          </cell>
          <cell r="L67">
            <v>2129.77</v>
          </cell>
          <cell r="M67">
            <v>2129.77</v>
          </cell>
          <cell r="N67">
            <v>-402.54</v>
          </cell>
          <cell r="O67">
            <v>0</v>
          </cell>
          <cell r="P67">
            <v>0</v>
          </cell>
          <cell r="Q67">
            <v>3857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OK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44986</v>
          </cell>
          <cell r="G68" t="str">
            <v>CENTRO DE ESPORTE</v>
          </cell>
          <cell r="H68">
            <v>3</v>
          </cell>
          <cell r="I68">
            <v>30520</v>
          </cell>
          <cell r="J68">
            <v>31139</v>
          </cell>
          <cell r="K68">
            <v>619</v>
          </cell>
          <cell r="L68">
            <v>9379.34</v>
          </cell>
          <cell r="M68">
            <v>9379.34</v>
          </cell>
          <cell r="N68">
            <v>-1772.7</v>
          </cell>
          <cell r="O68">
            <v>0</v>
          </cell>
          <cell r="P68">
            <v>0</v>
          </cell>
          <cell r="Q68">
            <v>16985.98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CONFIRMAÇÃO LEITURA</v>
          </cell>
          <cell r="V68">
            <v>2296705</v>
          </cell>
          <cell r="W68" t="str">
            <v>ok</v>
          </cell>
          <cell r="X68">
            <v>3</v>
          </cell>
          <cell r="Y68" t="str">
            <v>Não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44986</v>
          </cell>
          <cell r="G69" t="str">
            <v>RESTAURANTE UNIVERSITARIO</v>
          </cell>
          <cell r="H69">
            <v>2</v>
          </cell>
          <cell r="I69">
            <v>95117</v>
          </cell>
          <cell r="J69">
            <v>96835</v>
          </cell>
          <cell r="K69">
            <v>1718</v>
          </cell>
          <cell r="L69">
            <v>27803.040000000001</v>
          </cell>
          <cell r="M69">
            <v>27803.040000000001</v>
          </cell>
          <cell r="N69">
            <v>-5254.77</v>
          </cell>
          <cell r="O69">
            <v>0</v>
          </cell>
          <cell r="P69">
            <v>0</v>
          </cell>
          <cell r="Q69">
            <v>50351.31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CONFIRMAÇÃO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44986</v>
          </cell>
          <cell r="G70" t="str">
            <v>UNIVERSIDADE FEDERAL DE SANTA CATARINA</v>
          </cell>
          <cell r="H70">
            <v>1</v>
          </cell>
          <cell r="I70">
            <v>1403</v>
          </cell>
          <cell r="J70">
            <v>1485</v>
          </cell>
          <cell r="K70">
            <v>82</v>
          </cell>
          <cell r="L70">
            <v>1129.96</v>
          </cell>
          <cell r="M70">
            <v>0</v>
          </cell>
          <cell r="N70">
            <v>-106.78</v>
          </cell>
          <cell r="O70">
            <v>0</v>
          </cell>
          <cell r="P70">
            <v>0</v>
          </cell>
          <cell r="Q70">
            <v>1023.18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ALTO CONSUMO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44986</v>
          </cell>
          <cell r="G71" t="str">
            <v>CENTRO CIENCIAS BIOLOGICAS BL B</v>
          </cell>
          <cell r="H71">
            <v>1</v>
          </cell>
          <cell r="I71">
            <v>9281</v>
          </cell>
          <cell r="J71">
            <v>9731</v>
          </cell>
          <cell r="K71">
            <v>450</v>
          </cell>
          <cell r="L71">
            <v>6462.28</v>
          </cell>
          <cell r="M71">
            <v>6462.28</v>
          </cell>
          <cell r="N71">
            <v>-1221.3800000000001</v>
          </cell>
          <cell r="O71">
            <v>0</v>
          </cell>
          <cell r="P71">
            <v>0</v>
          </cell>
          <cell r="Q71">
            <v>11703.18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CONFIRMACAO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44986</v>
          </cell>
          <cell r="G72" t="str">
            <v>CENTRO TECNOLOGICO</v>
          </cell>
          <cell r="H72">
            <v>1</v>
          </cell>
          <cell r="I72">
            <v>412</v>
          </cell>
          <cell r="J72">
            <v>451</v>
          </cell>
          <cell r="K72">
            <v>39</v>
          </cell>
          <cell r="L72">
            <v>506.89</v>
          </cell>
          <cell r="M72">
            <v>506.89</v>
          </cell>
          <cell r="N72">
            <v>-95.8</v>
          </cell>
          <cell r="O72">
            <v>0</v>
          </cell>
          <cell r="P72">
            <v>0</v>
          </cell>
          <cell r="Q72">
            <v>917.98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ALTO CONSUMO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44986</v>
          </cell>
          <cell r="G73" t="str">
            <v>UNIVERSIDADE FEDERAL DE SANTA CATARINA</v>
          </cell>
          <cell r="H73">
            <v>1</v>
          </cell>
          <cell r="I73">
            <v>618</v>
          </cell>
          <cell r="J73">
            <v>693</v>
          </cell>
          <cell r="K73">
            <v>75</v>
          </cell>
          <cell r="L73">
            <v>1028.53</v>
          </cell>
          <cell r="M73">
            <v>1028.53</v>
          </cell>
          <cell r="N73">
            <v>-194.39</v>
          </cell>
          <cell r="O73">
            <v>0</v>
          </cell>
          <cell r="P73">
            <v>0</v>
          </cell>
          <cell r="Q73">
            <v>1862.67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OK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44986</v>
          </cell>
          <cell r="G74" t="str">
            <v>CENTRO ANATOMICO UFSC</v>
          </cell>
          <cell r="H74">
            <v>2</v>
          </cell>
          <cell r="I74">
            <v>2549</v>
          </cell>
          <cell r="J74">
            <v>2547</v>
          </cell>
          <cell r="K74">
            <v>0</v>
          </cell>
          <cell r="L74">
            <v>70.16</v>
          </cell>
          <cell r="M74">
            <v>70.16</v>
          </cell>
          <cell r="N74">
            <v>-13.26</v>
          </cell>
          <cell r="O74">
            <v>0</v>
          </cell>
          <cell r="P74">
            <v>0</v>
          </cell>
          <cell r="Q74">
            <v>127.06</v>
          </cell>
          <cell r="R74">
            <v>0</v>
          </cell>
          <cell r="S74" t="str">
            <v>ok</v>
          </cell>
          <cell r="T74" t="str">
            <v>LIDO/REVISÃO</v>
          </cell>
          <cell r="U74" t="str">
            <v>CONFIRMACAO LEITURA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44986</v>
          </cell>
          <cell r="G75" t="str">
            <v>CENTRO DE CIENCIAS FISICAS E MATEMATICA</v>
          </cell>
          <cell r="H75">
            <v>1</v>
          </cell>
          <cell r="I75">
            <v>8977</v>
          </cell>
          <cell r="J75">
            <v>9467</v>
          </cell>
          <cell r="K75">
            <v>490</v>
          </cell>
          <cell r="L75">
            <v>7041.88</v>
          </cell>
          <cell r="M75">
            <v>7041.88</v>
          </cell>
          <cell r="N75">
            <v>-1330.91</v>
          </cell>
          <cell r="O75">
            <v>0</v>
          </cell>
          <cell r="P75">
            <v>0</v>
          </cell>
          <cell r="Q75">
            <v>12752.85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OK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44986</v>
          </cell>
          <cell r="G76" t="str">
            <v>CCB - Blocos E, F e G</v>
          </cell>
          <cell r="H76">
            <v>1</v>
          </cell>
          <cell r="I76">
            <v>12299</v>
          </cell>
          <cell r="J76">
            <v>15096</v>
          </cell>
          <cell r="K76">
            <v>2797</v>
          </cell>
          <cell r="L76">
            <v>40470.31</v>
          </cell>
          <cell r="M76">
            <v>0</v>
          </cell>
          <cell r="N76">
            <v>-3824.44</v>
          </cell>
          <cell r="O76">
            <v>0</v>
          </cell>
          <cell r="P76">
            <v>0</v>
          </cell>
          <cell r="Q76">
            <v>36645.870000000003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ALTO CONSUMO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44986</v>
          </cell>
          <cell r="G77" t="str">
            <v>UNIVERSIDADE FEDERAL DE SANTA CATARINA</v>
          </cell>
          <cell r="H77">
            <v>1</v>
          </cell>
          <cell r="I77">
            <v>8769</v>
          </cell>
          <cell r="J77">
            <v>9025</v>
          </cell>
          <cell r="K77">
            <v>256</v>
          </cell>
          <cell r="L77">
            <v>3651.22</v>
          </cell>
          <cell r="M77">
            <v>0</v>
          </cell>
          <cell r="N77">
            <v>-345.04</v>
          </cell>
          <cell r="O77">
            <v>0</v>
          </cell>
          <cell r="P77">
            <v>0</v>
          </cell>
          <cell r="Q77">
            <v>3306.18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VIDRO DO HIDROMETRO SUADO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44986</v>
          </cell>
          <cell r="G78" t="str">
            <v>UNIVERSIDADE FEDERAL DE SANTA CATARINA</v>
          </cell>
          <cell r="H78">
            <v>1</v>
          </cell>
          <cell r="I78">
            <v>3090</v>
          </cell>
          <cell r="J78">
            <v>3240</v>
          </cell>
          <cell r="K78">
            <v>150</v>
          </cell>
          <cell r="L78">
            <v>2115.2800000000002</v>
          </cell>
          <cell r="M78">
            <v>0</v>
          </cell>
          <cell r="N78">
            <v>-199.89</v>
          </cell>
          <cell r="O78">
            <v>0</v>
          </cell>
          <cell r="P78">
            <v>0</v>
          </cell>
          <cell r="Q78">
            <v>1915.39</v>
          </cell>
          <cell r="R78">
            <v>0</v>
          </cell>
          <cell r="S78" t="str">
            <v>ok</v>
          </cell>
          <cell r="T78" t="str">
            <v>MÉDIO</v>
          </cell>
          <cell r="U78" t="str">
            <v>ELIMINE A ANORMALIDADE CONSTRUINDO O ABRIGO PADRÃO NA TESTADA DO IMÓVEL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44986</v>
          </cell>
          <cell r="G79" t="str">
            <v>UNIVERSIDADE FEDERAL DE SANTA CATARINA</v>
          </cell>
          <cell r="H79">
            <v>1</v>
          </cell>
          <cell r="I79">
            <v>39005</v>
          </cell>
          <cell r="J79">
            <v>39580</v>
          </cell>
          <cell r="K79">
            <v>575</v>
          </cell>
          <cell r="L79">
            <v>8273.5300000000007</v>
          </cell>
          <cell r="M79">
            <v>0</v>
          </cell>
          <cell r="N79">
            <v>-781.86</v>
          </cell>
          <cell r="O79">
            <v>0</v>
          </cell>
          <cell r="P79">
            <v>0</v>
          </cell>
          <cell r="Q79">
            <v>7491.67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VIDRO DO HIDROMETRO SUADO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44986</v>
          </cell>
          <cell r="G80" t="str">
            <v>UFSC - UNIVERSIDADE FEDERAL DE SC</v>
          </cell>
          <cell r="H80">
            <v>1</v>
          </cell>
          <cell r="I80">
            <v>927</v>
          </cell>
          <cell r="J80">
            <v>931</v>
          </cell>
          <cell r="K80">
            <v>4</v>
          </cell>
          <cell r="L80">
            <v>55.72</v>
          </cell>
          <cell r="M80">
            <v>0</v>
          </cell>
          <cell r="N80">
            <v>-5.26</v>
          </cell>
          <cell r="O80">
            <v>0</v>
          </cell>
          <cell r="P80">
            <v>0</v>
          </cell>
          <cell r="Q80">
            <v>50.46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CONFIRMACAO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44986</v>
          </cell>
          <cell r="G81" t="str">
            <v>MINISTERIO DA EDUCACAO</v>
          </cell>
          <cell r="H81">
            <v>1</v>
          </cell>
          <cell r="I81">
            <v>1728</v>
          </cell>
          <cell r="J81">
            <v>1795</v>
          </cell>
          <cell r="K81">
            <v>67</v>
          </cell>
          <cell r="L81">
            <v>912.61</v>
          </cell>
          <cell r="M81">
            <v>912.61</v>
          </cell>
          <cell r="N81">
            <v>-172.48</v>
          </cell>
          <cell r="O81">
            <v>0</v>
          </cell>
          <cell r="P81">
            <v>0</v>
          </cell>
          <cell r="Q81">
            <v>1652.74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OK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44986</v>
          </cell>
          <cell r="G82" t="str">
            <v>UNIVERSIDADE FEDERAL DE SANTA CATARINA</v>
          </cell>
          <cell r="H82">
            <v>1</v>
          </cell>
          <cell r="I82">
            <v>21804</v>
          </cell>
          <cell r="J82">
            <v>22035</v>
          </cell>
          <cell r="K82">
            <v>231</v>
          </cell>
          <cell r="L82">
            <v>3288.97</v>
          </cell>
          <cell r="M82">
            <v>0</v>
          </cell>
          <cell r="N82">
            <v>-310.81</v>
          </cell>
          <cell r="O82">
            <v>0</v>
          </cell>
          <cell r="P82">
            <v>0</v>
          </cell>
          <cell r="Q82">
            <v>2978.16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OK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44986</v>
          </cell>
          <cell r="G83" t="str">
            <v>CASA DA ARTE</v>
          </cell>
          <cell r="H83">
            <v>1</v>
          </cell>
          <cell r="I83">
            <v>351</v>
          </cell>
          <cell r="J83">
            <v>355</v>
          </cell>
          <cell r="K83">
            <v>4</v>
          </cell>
          <cell r="L83">
            <v>55.72</v>
          </cell>
          <cell r="M83">
            <v>55.72</v>
          </cell>
          <cell r="N83">
            <v>-10.52</v>
          </cell>
          <cell r="O83">
            <v>0</v>
          </cell>
          <cell r="P83">
            <v>0</v>
          </cell>
          <cell r="Q83">
            <v>100.92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OK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44986</v>
          </cell>
          <cell r="G84" t="str">
            <v>CENTRO DE PESQUISA UFSC</v>
          </cell>
          <cell r="H84">
            <v>1</v>
          </cell>
          <cell r="I84">
            <v>8620</v>
          </cell>
          <cell r="J84">
            <v>8830</v>
          </cell>
          <cell r="K84">
            <v>210</v>
          </cell>
          <cell r="L84">
            <v>2984.68</v>
          </cell>
          <cell r="M84">
            <v>2984.68</v>
          </cell>
          <cell r="N84">
            <v>-564.1</v>
          </cell>
          <cell r="O84">
            <v>0</v>
          </cell>
          <cell r="P84">
            <v>0</v>
          </cell>
          <cell r="Q84">
            <v>5405.26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OK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44986</v>
          </cell>
          <cell r="G85" t="str">
            <v>UNIVERSIDADE FEDERAL DE SANTA CATARINA</v>
          </cell>
          <cell r="H85">
            <v>1</v>
          </cell>
          <cell r="I85">
            <v>1357</v>
          </cell>
          <cell r="J85">
            <v>1350</v>
          </cell>
          <cell r="K85">
            <v>0</v>
          </cell>
          <cell r="L85">
            <v>35.08</v>
          </cell>
          <cell r="M85">
            <v>0</v>
          </cell>
          <cell r="N85">
            <v>-3.31</v>
          </cell>
          <cell r="O85">
            <v>0</v>
          </cell>
          <cell r="P85">
            <v>0</v>
          </cell>
          <cell r="Q85">
            <v>31.77</v>
          </cell>
          <cell r="R85">
            <v>0</v>
          </cell>
          <cell r="S85" t="str">
            <v>ok</v>
          </cell>
          <cell r="T85" t="str">
            <v>LIDO/REVISÃO</v>
          </cell>
          <cell r="U85" t="str">
            <v>CONFIRMACAO LEITURA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44986</v>
          </cell>
          <cell r="G86" t="str">
            <v>UNIVERSIDADE FEDERAL DE SANTA CATARINA</v>
          </cell>
          <cell r="H86">
            <v>1</v>
          </cell>
          <cell r="I86">
            <v>508</v>
          </cell>
          <cell r="J86">
            <v>493</v>
          </cell>
          <cell r="K86">
            <v>0</v>
          </cell>
          <cell r="L86">
            <v>35.08</v>
          </cell>
          <cell r="M86">
            <v>0</v>
          </cell>
          <cell r="N86">
            <v>-3.31</v>
          </cell>
          <cell r="O86">
            <v>0</v>
          </cell>
          <cell r="P86">
            <v>0</v>
          </cell>
          <cell r="Q86">
            <v>31.77</v>
          </cell>
          <cell r="R86">
            <v>0</v>
          </cell>
          <cell r="S86" t="str">
            <v>ok</v>
          </cell>
          <cell r="T86" t="str">
            <v>LIDO/REVISÃO</v>
          </cell>
          <cell r="U86" t="str">
            <v>CONFIRMACAO LEITURA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44986</v>
          </cell>
          <cell r="G87" t="str">
            <v>UNIVERSIDADE FEDERAL DE SANTA CATARINA</v>
          </cell>
          <cell r="H87">
            <v>1</v>
          </cell>
          <cell r="I87">
            <v>1425</v>
          </cell>
          <cell r="J87">
            <v>1442</v>
          </cell>
          <cell r="K87">
            <v>17</v>
          </cell>
          <cell r="L87">
            <v>188.11</v>
          </cell>
          <cell r="M87">
            <v>0</v>
          </cell>
          <cell r="N87">
            <v>-17.77</v>
          </cell>
          <cell r="O87">
            <v>0</v>
          </cell>
          <cell r="P87">
            <v>0</v>
          </cell>
          <cell r="Q87">
            <v>170.34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OK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44986</v>
          </cell>
          <cell r="G88" t="str">
            <v>UFSC - UNIVERSIDADE FEDERAL DE SC</v>
          </cell>
          <cell r="H88">
            <v>1</v>
          </cell>
          <cell r="I88">
            <v>122</v>
          </cell>
          <cell r="J88">
            <v>122</v>
          </cell>
          <cell r="K88">
            <v>0</v>
          </cell>
          <cell r="L88">
            <v>35.08</v>
          </cell>
          <cell r="M88">
            <v>35.08</v>
          </cell>
          <cell r="N88">
            <v>-6.63</v>
          </cell>
          <cell r="O88">
            <v>0</v>
          </cell>
          <cell r="P88">
            <v>0</v>
          </cell>
          <cell r="Q88">
            <v>63.53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HIDRÔMETRO PARADO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44986</v>
          </cell>
          <cell r="G89" t="str">
            <v>ESTAÇÃO DE MARICULTURA DA UFSC</v>
          </cell>
          <cell r="H89">
            <v>1</v>
          </cell>
          <cell r="I89">
            <v>5999</v>
          </cell>
          <cell r="J89">
            <v>6133</v>
          </cell>
          <cell r="K89">
            <v>134</v>
          </cell>
          <cell r="L89">
            <v>1883.44</v>
          </cell>
          <cell r="M89">
            <v>1883.44</v>
          </cell>
          <cell r="N89">
            <v>-355.97</v>
          </cell>
          <cell r="O89">
            <v>0</v>
          </cell>
          <cell r="P89">
            <v>0</v>
          </cell>
          <cell r="Q89">
            <v>3410.91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OK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44986</v>
          </cell>
          <cell r="G90" t="str">
            <v>ESTAÇÃO DE MARICULTURA DA UFSC</v>
          </cell>
          <cell r="H90">
            <v>1</v>
          </cell>
          <cell r="I90">
            <v>281</v>
          </cell>
          <cell r="J90">
            <v>290</v>
          </cell>
          <cell r="K90">
            <v>9</v>
          </cell>
          <cell r="L90">
            <v>81.52</v>
          </cell>
          <cell r="M90">
            <v>81.52</v>
          </cell>
          <cell r="N90">
            <v>-15.41</v>
          </cell>
          <cell r="O90">
            <v>0</v>
          </cell>
          <cell r="P90">
            <v>0</v>
          </cell>
          <cell r="Q90">
            <v>147.63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44986</v>
          </cell>
          <cell r="G91" t="str">
            <v>UNIVERSIDADE FEDERAL DE SANTA CATARINA</v>
          </cell>
          <cell r="H91">
            <v>1</v>
          </cell>
          <cell r="I91">
            <v>3447</v>
          </cell>
          <cell r="J91">
            <v>3460</v>
          </cell>
          <cell r="K91">
            <v>13</v>
          </cell>
          <cell r="L91">
            <v>130.15</v>
          </cell>
          <cell r="M91">
            <v>0</v>
          </cell>
          <cell r="N91">
            <v>-12.3</v>
          </cell>
          <cell r="O91">
            <v>0</v>
          </cell>
          <cell r="P91">
            <v>0</v>
          </cell>
          <cell r="Q91">
            <v>117.85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OK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232406.14999999994</v>
          </cell>
          <cell r="M92">
            <v>157961.87999999998</v>
          </cell>
          <cell r="N92">
            <v>-39250.479999999996</v>
          </cell>
          <cell r="O92">
            <v>0</v>
          </cell>
          <cell r="P92">
            <v>0</v>
          </cell>
          <cell r="Q92">
            <v>351117.54999999993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104829</v>
          </cell>
          <cell r="J95">
            <v>110632</v>
          </cell>
          <cell r="K95">
            <v>5803</v>
          </cell>
          <cell r="L95">
            <v>81831.87</v>
          </cell>
          <cell r="M95">
            <v>81831.87</v>
          </cell>
          <cell r="N95">
            <v>-15466.22</v>
          </cell>
          <cell r="Q95">
            <v>148197.51999999999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1159</v>
          </cell>
          <cell r="J96">
            <v>1256</v>
          </cell>
          <cell r="K96">
            <v>97</v>
          </cell>
          <cell r="L96">
            <v>1347.31</v>
          </cell>
          <cell r="N96">
            <v>-127.32</v>
          </cell>
          <cell r="Q96">
            <v>1219.99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ALTO CONSUMO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3498</v>
          </cell>
          <cell r="J101">
            <v>3567</v>
          </cell>
          <cell r="K101">
            <v>69</v>
          </cell>
          <cell r="L101">
            <v>996.79</v>
          </cell>
          <cell r="Q101">
            <v>996.79</v>
          </cell>
          <cell r="S101" t="str">
            <v>ok</v>
          </cell>
          <cell r="T101" t="str">
            <v>lido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H301</v>
          </cell>
          <cell r="E102">
            <v>104043</v>
          </cell>
          <cell r="G102" t="str">
            <v>SAMAE Araranguá  Campo de Futebol</v>
          </cell>
          <cell r="H102">
            <v>1</v>
          </cell>
          <cell r="I102">
            <v>650</v>
          </cell>
          <cell r="J102">
            <v>650</v>
          </cell>
          <cell r="K102">
            <v>10</v>
          </cell>
          <cell r="L102">
            <v>96.81</v>
          </cell>
          <cell r="Q102">
            <v>96.81</v>
          </cell>
          <cell r="R102">
            <v>0</v>
          </cell>
          <cell r="S102" t="str">
            <v>ok</v>
          </cell>
          <cell r="V102">
            <v>104043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1939</v>
          </cell>
          <cell r="J106">
            <v>2057</v>
          </cell>
          <cell r="K106">
            <v>118</v>
          </cell>
          <cell r="L106">
            <v>862.5</v>
          </cell>
          <cell r="M106">
            <v>960.98</v>
          </cell>
          <cell r="N106">
            <v>-90.81</v>
          </cell>
          <cell r="Q106">
            <v>1732.67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Consumo fora de faixa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1659</v>
          </cell>
          <cell r="J108">
            <v>1703</v>
          </cell>
          <cell r="K108">
            <v>44</v>
          </cell>
          <cell r="L108">
            <v>298.62</v>
          </cell>
          <cell r="M108">
            <v>332.5</v>
          </cell>
          <cell r="N108">
            <v>-31.42</v>
          </cell>
          <cell r="Q108">
            <v>599.70000000000005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Nenhuma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3256.53</v>
          </cell>
          <cell r="J112">
            <v>3267.63</v>
          </cell>
          <cell r="K112">
            <v>11.1</v>
          </cell>
          <cell r="L112">
            <v>119.1</v>
          </cell>
          <cell r="M112">
            <v>95.28</v>
          </cell>
          <cell r="Q112">
            <v>214.38</v>
          </cell>
          <cell r="R112">
            <v>0</v>
          </cell>
          <cell r="S112" t="str">
            <v>ok</v>
          </cell>
          <cell r="T112" t="str">
            <v>LIDO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426.18</v>
          </cell>
          <cell r="J113">
            <v>473.46</v>
          </cell>
          <cell r="K113">
            <v>47.58</v>
          </cell>
          <cell r="L113">
            <v>507.31</v>
          </cell>
          <cell r="M113">
            <v>405.85</v>
          </cell>
          <cell r="Q113">
            <v>913.16</v>
          </cell>
          <cell r="S113" t="str">
            <v>ok</v>
          </cell>
          <cell r="T113" t="str">
            <v>LIDO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3999.35</v>
          </cell>
          <cell r="J114">
            <v>4025.42</v>
          </cell>
          <cell r="K114">
            <v>26.07</v>
          </cell>
          <cell r="L114">
            <v>279.73</v>
          </cell>
          <cell r="M114">
            <v>223.78</v>
          </cell>
          <cell r="Q114">
            <v>503.51</v>
          </cell>
          <cell r="R114">
            <v>0</v>
          </cell>
          <cell r="S114" t="str">
            <v>ok</v>
          </cell>
          <cell r="T114" t="str">
            <v>LIDO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1939</v>
          </cell>
          <cell r="J115">
            <v>2276</v>
          </cell>
          <cell r="K115">
            <v>337</v>
          </cell>
          <cell r="L115">
            <v>3618.69</v>
          </cell>
          <cell r="M115">
            <v>2894.95</v>
          </cell>
          <cell r="Q115">
            <v>6513.64</v>
          </cell>
          <cell r="R115">
            <v>0</v>
          </cell>
          <cell r="S115" t="str">
            <v>ok</v>
          </cell>
          <cell r="T115" t="str">
            <v>LIDO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12.12</v>
          </cell>
          <cell r="J116">
            <v>15.22</v>
          </cell>
          <cell r="K116">
            <v>3.1</v>
          </cell>
          <cell r="L116">
            <v>107.3</v>
          </cell>
          <cell r="M116">
            <v>85.84</v>
          </cell>
          <cell r="Q116">
            <v>193.14</v>
          </cell>
          <cell r="S116" t="str">
            <v>ok</v>
          </cell>
          <cell r="T116" t="str">
            <v>LIDO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44986</v>
          </cell>
          <cell r="G126" t="str">
            <v>UFSC - UNIVERSIDADE FEDERAL DE SC</v>
          </cell>
          <cell r="H126">
            <v>1</v>
          </cell>
          <cell r="I126">
            <v>122</v>
          </cell>
          <cell r="J126">
            <v>122</v>
          </cell>
          <cell r="K126">
            <v>0</v>
          </cell>
          <cell r="L126">
            <v>35.08</v>
          </cell>
          <cell r="M126">
            <v>35.08</v>
          </cell>
          <cell r="N126">
            <v>-6.63</v>
          </cell>
          <cell r="O126">
            <v>0</v>
          </cell>
          <cell r="P126">
            <v>0</v>
          </cell>
          <cell r="Q126">
            <v>63.53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44986</v>
          </cell>
          <cell r="G127" t="str">
            <v>UNIVERSIDADE FEDERAL DE SANTA CATARINA</v>
          </cell>
          <cell r="H127">
            <v>1</v>
          </cell>
          <cell r="I127">
            <v>1728</v>
          </cell>
          <cell r="J127">
            <v>1795</v>
          </cell>
          <cell r="K127">
            <v>67</v>
          </cell>
          <cell r="L127">
            <v>912.61</v>
          </cell>
          <cell r="M127">
            <v>912.61</v>
          </cell>
          <cell r="N127">
            <v>-172.48</v>
          </cell>
          <cell r="O127">
            <v>0</v>
          </cell>
          <cell r="P127">
            <v>0</v>
          </cell>
          <cell r="Q127">
            <v>1652.74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44986</v>
          </cell>
          <cell r="G128" t="str">
            <v>IMPRENSA UNIVERSITARIA</v>
          </cell>
          <cell r="H128">
            <v>1</v>
          </cell>
          <cell r="I128">
            <v>18018</v>
          </cell>
          <cell r="J128">
            <v>19138</v>
          </cell>
          <cell r="K128">
            <v>1120</v>
          </cell>
          <cell r="L128">
            <v>16170.58</v>
          </cell>
          <cell r="M128">
            <v>16170.58</v>
          </cell>
          <cell r="N128">
            <v>-3056.24</v>
          </cell>
          <cell r="O128">
            <v>0</v>
          </cell>
          <cell r="P128">
            <v>0</v>
          </cell>
          <cell r="Q128">
            <v>29284.92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44986</v>
          </cell>
          <cell r="G129" t="str">
            <v>UNIV FED DO ESTADO DE STA CAT</v>
          </cell>
          <cell r="H129">
            <v>30</v>
          </cell>
          <cell r="I129">
            <v>3494</v>
          </cell>
          <cell r="J129">
            <v>4476</v>
          </cell>
          <cell r="K129">
            <v>982</v>
          </cell>
          <cell r="L129">
            <v>9991.08</v>
          </cell>
          <cell r="M129">
            <v>9991.08</v>
          </cell>
          <cell r="N129">
            <v>-1888.3</v>
          </cell>
          <cell r="O129">
            <v>0</v>
          </cell>
          <cell r="P129">
            <v>0</v>
          </cell>
          <cell r="Q129">
            <v>18093.86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44986</v>
          </cell>
          <cell r="G130" t="str">
            <v>BIBLIOTECA CENTRAL</v>
          </cell>
          <cell r="H130">
            <v>1</v>
          </cell>
          <cell r="I130">
            <v>29061</v>
          </cell>
          <cell r="J130">
            <v>30011</v>
          </cell>
          <cell r="K130">
            <v>950</v>
          </cell>
          <cell r="L130">
            <v>13707.28</v>
          </cell>
          <cell r="M130">
            <v>13707.28</v>
          </cell>
          <cell r="N130">
            <v>-2590.6799999999998</v>
          </cell>
          <cell r="O130">
            <v>0</v>
          </cell>
          <cell r="P130">
            <v>0</v>
          </cell>
          <cell r="Q130">
            <v>24823.88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44986</v>
          </cell>
          <cell r="G131" t="str">
            <v>IGREJA UFSC</v>
          </cell>
          <cell r="H131">
            <v>2</v>
          </cell>
          <cell r="I131">
            <v>6299</v>
          </cell>
          <cell r="J131">
            <v>6397</v>
          </cell>
          <cell r="K131">
            <v>98</v>
          </cell>
          <cell r="L131">
            <v>1303.58</v>
          </cell>
          <cell r="M131">
            <v>1303.58</v>
          </cell>
          <cell r="N131">
            <v>-2607.16</v>
          </cell>
          <cell r="O131">
            <v>0</v>
          </cell>
          <cell r="P131">
            <v>0</v>
          </cell>
          <cell r="Q131">
            <v>0</v>
          </cell>
          <cell r="R131" t="str">
            <v>Quitada</v>
          </cell>
        </row>
        <row r="132">
          <cell r="D132" t="str">
            <v>H040</v>
          </cell>
          <cell r="E132">
            <v>2296691</v>
          </cell>
          <cell r="F132">
            <v>44986</v>
          </cell>
          <cell r="G132" t="str">
            <v>REITORIA UFSC</v>
          </cell>
          <cell r="H132">
            <v>2</v>
          </cell>
          <cell r="I132">
            <v>45350</v>
          </cell>
          <cell r="J132">
            <v>46010</v>
          </cell>
          <cell r="K132">
            <v>660</v>
          </cell>
          <cell r="L132">
            <v>9446.9599999999991</v>
          </cell>
          <cell r="M132">
            <v>9446.9599999999991</v>
          </cell>
          <cell r="N132">
            <v>-1785.48</v>
          </cell>
          <cell r="O132">
            <v>0</v>
          </cell>
          <cell r="P132">
            <v>0</v>
          </cell>
          <cell r="Q132">
            <v>17108.439999999999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44986</v>
          </cell>
          <cell r="G133" t="str">
            <v>CENTRO TECNOLOGICO-UFSC</v>
          </cell>
          <cell r="H133">
            <v>2</v>
          </cell>
          <cell r="I133">
            <v>2170</v>
          </cell>
          <cell r="J133">
            <v>2070</v>
          </cell>
          <cell r="K133">
            <v>0</v>
          </cell>
          <cell r="L133">
            <v>70.16</v>
          </cell>
          <cell r="M133">
            <v>70.16</v>
          </cell>
          <cell r="N133">
            <v>-13.26</v>
          </cell>
          <cell r="O133">
            <v>0</v>
          </cell>
          <cell r="P133">
            <v>0</v>
          </cell>
          <cell r="Q133">
            <v>127.06</v>
          </cell>
          <cell r="R133" t="str">
            <v>Pendente</v>
          </cell>
        </row>
        <row r="134">
          <cell r="D134" t="str">
            <v>H048</v>
          </cell>
          <cell r="E134">
            <v>2296764</v>
          </cell>
          <cell r="F134">
            <v>44986</v>
          </cell>
          <cell r="G134" t="str">
            <v>CENTRO DE CIENCIAS HUMANAS UFSC</v>
          </cell>
          <cell r="H134">
            <v>1</v>
          </cell>
          <cell r="I134">
            <v>31065</v>
          </cell>
          <cell r="J134">
            <v>31134</v>
          </cell>
          <cell r="K134">
            <v>69</v>
          </cell>
          <cell r="L134">
            <v>941.59</v>
          </cell>
          <cell r="M134">
            <v>941.59</v>
          </cell>
          <cell r="N134">
            <v>-177.96</v>
          </cell>
          <cell r="O134">
            <v>0</v>
          </cell>
          <cell r="P134">
            <v>0</v>
          </cell>
          <cell r="Q134">
            <v>1705.22</v>
          </cell>
          <cell r="R134" t="str">
            <v>Pendente</v>
          </cell>
        </row>
        <row r="135">
          <cell r="D135" t="str">
            <v>H059</v>
          </cell>
          <cell r="E135">
            <v>2296675</v>
          </cell>
          <cell r="F135">
            <v>44986</v>
          </cell>
          <cell r="G135" t="str">
            <v>CENTRO TECNOLOGICO</v>
          </cell>
          <cell r="H135">
            <v>1</v>
          </cell>
          <cell r="I135">
            <v>412</v>
          </cell>
          <cell r="J135">
            <v>451</v>
          </cell>
          <cell r="K135">
            <v>39</v>
          </cell>
          <cell r="L135">
            <v>506.89</v>
          </cell>
          <cell r="M135">
            <v>506.89</v>
          </cell>
          <cell r="N135">
            <v>-95.8</v>
          </cell>
          <cell r="O135">
            <v>0</v>
          </cell>
          <cell r="P135">
            <v>0</v>
          </cell>
          <cell r="Q135">
            <v>917.98</v>
          </cell>
          <cell r="R135" t="str">
            <v>Pendente</v>
          </cell>
        </row>
        <row r="136">
          <cell r="D136" t="str">
            <v>H038</v>
          </cell>
          <cell r="E136">
            <v>2296683</v>
          </cell>
          <cell r="F136">
            <v>44986</v>
          </cell>
          <cell r="G136" t="str">
            <v>PAV DE MECANICA BL MODULADOS</v>
          </cell>
          <cell r="H136">
            <v>1</v>
          </cell>
          <cell r="I136">
            <v>0</v>
          </cell>
          <cell r="J136">
            <v>199</v>
          </cell>
          <cell r="K136">
            <v>357</v>
          </cell>
          <cell r="L136">
            <v>5114.71</v>
          </cell>
          <cell r="M136">
            <v>5114.71</v>
          </cell>
          <cell r="N136">
            <v>-966.67</v>
          </cell>
          <cell r="O136">
            <v>0</v>
          </cell>
          <cell r="P136">
            <v>0</v>
          </cell>
          <cell r="Q136">
            <v>9262.75</v>
          </cell>
          <cell r="R136" t="str">
            <v>Pendente</v>
          </cell>
        </row>
        <row r="137">
          <cell r="D137" t="str">
            <v>H055</v>
          </cell>
          <cell r="E137">
            <v>2296705</v>
          </cell>
          <cell r="F137">
            <v>44986</v>
          </cell>
          <cell r="G137" t="str">
            <v>CENTRO DE ESPORTE</v>
          </cell>
          <cell r="H137">
            <v>3</v>
          </cell>
          <cell r="I137">
            <v>30520</v>
          </cell>
          <cell r="J137">
            <v>31139</v>
          </cell>
          <cell r="K137">
            <v>619</v>
          </cell>
          <cell r="L137">
            <v>9379.34</v>
          </cell>
          <cell r="M137">
            <v>9379.34</v>
          </cell>
          <cell r="N137">
            <v>-1772.7</v>
          </cell>
          <cell r="O137">
            <v>0</v>
          </cell>
          <cell r="P137">
            <v>0</v>
          </cell>
          <cell r="Q137">
            <v>16985.98</v>
          </cell>
          <cell r="R137" t="str">
            <v>Pendente</v>
          </cell>
        </row>
        <row r="138">
          <cell r="D138" t="str">
            <v>H056</v>
          </cell>
          <cell r="E138">
            <v>2296721</v>
          </cell>
          <cell r="F138">
            <v>44986</v>
          </cell>
          <cell r="G138" t="str">
            <v>RESTAURANTE UNIVERSITARIO</v>
          </cell>
          <cell r="H138">
            <v>2</v>
          </cell>
          <cell r="I138">
            <v>95117</v>
          </cell>
          <cell r="J138">
            <v>96835</v>
          </cell>
          <cell r="K138">
            <v>1718</v>
          </cell>
          <cell r="L138">
            <v>27803.040000000001</v>
          </cell>
          <cell r="M138">
            <v>27803.040000000001</v>
          </cell>
          <cell r="N138">
            <v>-5254.77</v>
          </cell>
          <cell r="O138">
            <v>0</v>
          </cell>
          <cell r="P138">
            <v>0</v>
          </cell>
          <cell r="Q138">
            <v>50351.31</v>
          </cell>
          <cell r="R138" t="str">
            <v>Pendente</v>
          </cell>
        </row>
        <row r="139">
          <cell r="D139" t="str">
            <v>H050</v>
          </cell>
          <cell r="E139">
            <v>2296748</v>
          </cell>
          <cell r="F139">
            <v>44986</v>
          </cell>
          <cell r="G139" t="str">
            <v>CENTRO DE EDUCACAO UFSC</v>
          </cell>
          <cell r="H139">
            <v>1</v>
          </cell>
          <cell r="I139">
            <v>5106</v>
          </cell>
          <cell r="J139">
            <v>5253</v>
          </cell>
          <cell r="K139">
            <v>147</v>
          </cell>
          <cell r="L139">
            <v>2071.81</v>
          </cell>
          <cell r="M139">
            <v>2071.81</v>
          </cell>
          <cell r="N139">
            <v>-391.57</v>
          </cell>
          <cell r="O139">
            <v>0</v>
          </cell>
          <cell r="P139">
            <v>0</v>
          </cell>
          <cell r="Q139">
            <v>3752.05</v>
          </cell>
          <cell r="R139" t="str">
            <v>Pendente</v>
          </cell>
        </row>
        <row r="140">
          <cell r="D140" t="str">
            <v>H051</v>
          </cell>
          <cell r="E140">
            <v>2296756</v>
          </cell>
          <cell r="F140">
            <v>44986</v>
          </cell>
          <cell r="G140" t="str">
            <v>CENTRO DE CONVIVENCIA UFSC</v>
          </cell>
          <cell r="H140">
            <v>5</v>
          </cell>
          <cell r="I140">
            <v>499</v>
          </cell>
          <cell r="J140">
            <v>505</v>
          </cell>
          <cell r="K140">
            <v>6</v>
          </cell>
          <cell r="L140">
            <v>206.36</v>
          </cell>
          <cell r="M140">
            <v>206.36</v>
          </cell>
          <cell r="N140">
            <v>-39</v>
          </cell>
          <cell r="O140">
            <v>0</v>
          </cell>
          <cell r="P140">
            <v>0</v>
          </cell>
          <cell r="Q140">
            <v>373.72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44986</v>
          </cell>
          <cell r="G141" t="str">
            <v>CENTRO SOCIO ECONOMICO-UFSC</v>
          </cell>
          <cell r="H141">
            <v>1</v>
          </cell>
          <cell r="I141">
            <v>12021</v>
          </cell>
          <cell r="J141">
            <v>522</v>
          </cell>
          <cell r="K141">
            <v>169</v>
          </cell>
          <cell r="L141">
            <v>2390.59</v>
          </cell>
          <cell r="M141">
            <v>2390.59</v>
          </cell>
          <cell r="N141">
            <v>-451.83</v>
          </cell>
          <cell r="O141">
            <v>0</v>
          </cell>
          <cell r="P141">
            <v>0</v>
          </cell>
          <cell r="Q141">
            <v>4329.3500000000004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44986</v>
          </cell>
          <cell r="G142" t="str">
            <v>D A E</v>
          </cell>
          <cell r="H142">
            <v>1</v>
          </cell>
          <cell r="I142">
            <v>4589</v>
          </cell>
          <cell r="J142">
            <v>4657</v>
          </cell>
          <cell r="K142">
            <v>68</v>
          </cell>
          <cell r="L142">
            <v>927.1</v>
          </cell>
          <cell r="M142">
            <v>927.1</v>
          </cell>
          <cell r="N142">
            <v>-175.22</v>
          </cell>
          <cell r="O142">
            <v>0</v>
          </cell>
          <cell r="P142">
            <v>0</v>
          </cell>
          <cell r="Q142">
            <v>1678.98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44986</v>
          </cell>
          <cell r="G143" t="str">
            <v>MUSEU DE ANTROPOLOGIA UFSC</v>
          </cell>
          <cell r="H143">
            <v>1</v>
          </cell>
          <cell r="I143">
            <v>409</v>
          </cell>
          <cell r="J143">
            <v>516</v>
          </cell>
          <cell r="K143">
            <v>107</v>
          </cell>
          <cell r="L143">
            <v>1492.21</v>
          </cell>
          <cell r="M143">
            <v>1492.21</v>
          </cell>
          <cell r="N143">
            <v>-282.02</v>
          </cell>
          <cell r="O143">
            <v>0</v>
          </cell>
          <cell r="P143">
            <v>0</v>
          </cell>
          <cell r="Q143">
            <v>2702.4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44986</v>
          </cell>
          <cell r="G144" t="str">
            <v>HORTO BOTANICO UFSC</v>
          </cell>
          <cell r="H144">
            <v>1</v>
          </cell>
          <cell r="I144">
            <v>312</v>
          </cell>
          <cell r="J144">
            <v>425</v>
          </cell>
          <cell r="K144">
            <v>113</v>
          </cell>
          <cell r="L144">
            <v>1579.15</v>
          </cell>
          <cell r="M144">
            <v>1579.15</v>
          </cell>
          <cell r="N144">
            <v>-298.45999999999998</v>
          </cell>
          <cell r="O144">
            <v>0</v>
          </cell>
          <cell r="P144">
            <v>0</v>
          </cell>
          <cell r="Q144">
            <v>2859.84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44986</v>
          </cell>
          <cell r="G145" t="str">
            <v>CENTRO DE ESTUDO BASICO UFSC</v>
          </cell>
          <cell r="H145">
            <v>1</v>
          </cell>
          <cell r="I145">
            <v>9290</v>
          </cell>
          <cell r="J145">
            <v>9288</v>
          </cell>
          <cell r="K145">
            <v>0</v>
          </cell>
          <cell r="L145">
            <v>35.08</v>
          </cell>
          <cell r="M145">
            <v>35.08</v>
          </cell>
          <cell r="N145">
            <v>-6.63</v>
          </cell>
          <cell r="O145">
            <v>0</v>
          </cell>
          <cell r="P145">
            <v>0</v>
          </cell>
          <cell r="Q145">
            <v>63.53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44986</v>
          </cell>
          <cell r="G146" t="str">
            <v>CENTRO DE E BASICOS UFSC</v>
          </cell>
          <cell r="H146">
            <v>2</v>
          </cell>
          <cell r="I146">
            <v>14858</v>
          </cell>
          <cell r="J146">
            <v>15073</v>
          </cell>
          <cell r="K146">
            <v>215</v>
          </cell>
          <cell r="L146">
            <v>3213.97</v>
          </cell>
          <cell r="M146">
            <v>3213.97</v>
          </cell>
          <cell r="N146">
            <v>-607.44000000000005</v>
          </cell>
          <cell r="O146">
            <v>0</v>
          </cell>
          <cell r="P146">
            <v>0</v>
          </cell>
          <cell r="Q146">
            <v>5820.5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44986</v>
          </cell>
          <cell r="G147" t="str">
            <v>CRECHE UFSC</v>
          </cell>
          <cell r="H147">
            <v>1</v>
          </cell>
          <cell r="I147">
            <v>14949</v>
          </cell>
          <cell r="J147">
            <v>15166</v>
          </cell>
          <cell r="K147">
            <v>217</v>
          </cell>
          <cell r="L147">
            <v>3086.11</v>
          </cell>
          <cell r="M147">
            <v>3086.11</v>
          </cell>
          <cell r="N147">
            <v>-583.28</v>
          </cell>
          <cell r="O147">
            <v>0</v>
          </cell>
          <cell r="P147">
            <v>0</v>
          </cell>
          <cell r="Q147">
            <v>5588.94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44986</v>
          </cell>
          <cell r="G148" t="str">
            <v>UNIV FEDERAL DO ESTADO DE SC</v>
          </cell>
          <cell r="H148">
            <v>1</v>
          </cell>
          <cell r="I148">
            <v>213</v>
          </cell>
          <cell r="J148">
            <v>209</v>
          </cell>
          <cell r="K148">
            <v>0</v>
          </cell>
          <cell r="L148">
            <v>35.08</v>
          </cell>
          <cell r="M148">
            <v>35.08</v>
          </cell>
          <cell r="N148">
            <v>-6.63</v>
          </cell>
          <cell r="O148">
            <v>0</v>
          </cell>
          <cell r="P148">
            <v>0</v>
          </cell>
          <cell r="Q148">
            <v>63.53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44986</v>
          </cell>
          <cell r="G149" t="str">
            <v>UNIVERSIDADE FEDERAL DE SANTA CATARINA</v>
          </cell>
          <cell r="H149">
            <v>2</v>
          </cell>
          <cell r="I149">
            <v>14779</v>
          </cell>
          <cell r="J149">
            <v>14944</v>
          </cell>
          <cell r="K149">
            <v>165</v>
          </cell>
          <cell r="L149">
            <v>2395.9699999999998</v>
          </cell>
          <cell r="M149">
            <v>2395.9699999999998</v>
          </cell>
          <cell r="N149">
            <v>-452.84</v>
          </cell>
          <cell r="O149">
            <v>0</v>
          </cell>
          <cell r="P149">
            <v>0</v>
          </cell>
          <cell r="Q149">
            <v>4339.1000000000004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44986</v>
          </cell>
          <cell r="G150" t="str">
            <v>UNIVERSIDADE FEDERAL DE SANTA CATARINA</v>
          </cell>
          <cell r="H150">
            <v>1</v>
          </cell>
          <cell r="I150">
            <v>166</v>
          </cell>
          <cell r="J150">
            <v>531</v>
          </cell>
          <cell r="K150">
            <v>365</v>
          </cell>
          <cell r="L150">
            <v>5230.63</v>
          </cell>
          <cell r="M150">
            <v>5230.63</v>
          </cell>
          <cell r="N150">
            <v>-988.59</v>
          </cell>
          <cell r="O150">
            <v>0</v>
          </cell>
          <cell r="P150">
            <v>0</v>
          </cell>
          <cell r="Q150">
            <v>9472.67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44986</v>
          </cell>
          <cell r="G151" t="str">
            <v>UNIVERSIDADE FEDERAL DE SANTA CATARINA</v>
          </cell>
          <cell r="H151">
            <v>1</v>
          </cell>
          <cell r="I151">
            <v>786</v>
          </cell>
          <cell r="J151">
            <v>811</v>
          </cell>
          <cell r="K151">
            <v>25</v>
          </cell>
          <cell r="L151">
            <v>304.02999999999997</v>
          </cell>
          <cell r="M151">
            <v>0</v>
          </cell>
          <cell r="N151">
            <v>-28.73</v>
          </cell>
          <cell r="O151">
            <v>0</v>
          </cell>
          <cell r="P151">
            <v>0</v>
          </cell>
          <cell r="Q151">
            <v>275.3</v>
          </cell>
          <cell r="R151" t="str">
            <v>Pendente</v>
          </cell>
        </row>
        <row r="152">
          <cell r="D152" t="str">
            <v>H035</v>
          </cell>
          <cell r="E152">
            <v>2296845</v>
          </cell>
          <cell r="F152">
            <v>44986</v>
          </cell>
          <cell r="G152" t="str">
            <v>CENTRO TECNOLOGICO UFSC</v>
          </cell>
          <cell r="H152">
            <v>1</v>
          </cell>
          <cell r="I152">
            <v>221</v>
          </cell>
          <cell r="J152">
            <v>264</v>
          </cell>
          <cell r="K152">
            <v>43</v>
          </cell>
          <cell r="L152">
            <v>564.85</v>
          </cell>
          <cell r="M152">
            <v>564.85</v>
          </cell>
          <cell r="N152">
            <v>-106.76</v>
          </cell>
          <cell r="O152">
            <v>0</v>
          </cell>
          <cell r="P152">
            <v>0</v>
          </cell>
          <cell r="Q152">
            <v>1022.94</v>
          </cell>
          <cell r="R152" t="str">
            <v>Pendente</v>
          </cell>
        </row>
        <row r="153">
          <cell r="D153" t="str">
            <v>H061</v>
          </cell>
          <cell r="E153">
            <v>2296870</v>
          </cell>
          <cell r="F153">
            <v>44986</v>
          </cell>
          <cell r="G153" t="str">
            <v>CENTRO ANATOMICO UFSC</v>
          </cell>
          <cell r="H153">
            <v>2</v>
          </cell>
          <cell r="I153">
            <v>2549</v>
          </cell>
          <cell r="J153">
            <v>2547</v>
          </cell>
          <cell r="K153">
            <v>0</v>
          </cell>
          <cell r="L153">
            <v>70.16</v>
          </cell>
          <cell r="M153">
            <v>70.16</v>
          </cell>
          <cell r="N153">
            <v>-13.26</v>
          </cell>
          <cell r="O153">
            <v>0</v>
          </cell>
          <cell r="P153">
            <v>0</v>
          </cell>
          <cell r="Q153">
            <v>127.06</v>
          </cell>
          <cell r="R153" t="str">
            <v>Pendente</v>
          </cell>
        </row>
        <row r="154">
          <cell r="D154" t="str">
            <v>H025</v>
          </cell>
          <cell r="E154">
            <v>2296900</v>
          </cell>
          <cell r="F154">
            <v>44986</v>
          </cell>
          <cell r="G154" t="str">
            <v>CENTRO DE C FISICAS E MAT BL A UFSC</v>
          </cell>
          <cell r="H154">
            <v>1</v>
          </cell>
          <cell r="I154">
            <v>17849</v>
          </cell>
          <cell r="J154">
            <v>17921</v>
          </cell>
          <cell r="K154">
            <v>72</v>
          </cell>
          <cell r="L154">
            <v>985.06</v>
          </cell>
          <cell r="M154">
            <v>985.06</v>
          </cell>
          <cell r="N154">
            <v>-186.18</v>
          </cell>
          <cell r="O154">
            <v>0</v>
          </cell>
          <cell r="P154">
            <v>0</v>
          </cell>
          <cell r="Q154">
            <v>1783.94</v>
          </cell>
          <cell r="R154" t="str">
            <v>Pendente</v>
          </cell>
        </row>
        <row r="155">
          <cell r="D155" t="str">
            <v>H024</v>
          </cell>
          <cell r="E155">
            <v>2296926</v>
          </cell>
          <cell r="F155">
            <v>44986</v>
          </cell>
          <cell r="G155" t="str">
            <v>UNIVERSIDADE FEDERAL DE SANTA CATARINA</v>
          </cell>
          <cell r="H155">
            <v>3</v>
          </cell>
          <cell r="I155">
            <v>24</v>
          </cell>
          <cell r="J155">
            <v>24</v>
          </cell>
          <cell r="K155">
            <v>0</v>
          </cell>
          <cell r="L155">
            <v>105.24</v>
          </cell>
          <cell r="M155">
            <v>105.24</v>
          </cell>
          <cell r="N155">
            <v>-19.88</v>
          </cell>
          <cell r="O155">
            <v>0</v>
          </cell>
          <cell r="P155">
            <v>0</v>
          </cell>
          <cell r="Q155">
            <v>190.6</v>
          </cell>
          <cell r="R155" t="str">
            <v>Pendente</v>
          </cell>
        </row>
        <row r="156">
          <cell r="D156" t="str">
            <v>H060</v>
          </cell>
          <cell r="E156">
            <v>5329663</v>
          </cell>
          <cell r="F156">
            <v>44986</v>
          </cell>
          <cell r="G156" t="str">
            <v>UNIVERSIDADE FEDERAL DE SANTA CATARINA</v>
          </cell>
          <cell r="H156">
            <v>1</v>
          </cell>
          <cell r="I156">
            <v>618</v>
          </cell>
          <cell r="J156">
            <v>693</v>
          </cell>
          <cell r="K156">
            <v>75</v>
          </cell>
          <cell r="L156">
            <v>1028.53</v>
          </cell>
          <cell r="M156">
            <v>1028.53</v>
          </cell>
          <cell r="N156">
            <v>-194.39</v>
          </cell>
          <cell r="O156">
            <v>0</v>
          </cell>
          <cell r="P156">
            <v>0</v>
          </cell>
          <cell r="Q156">
            <v>1862.67</v>
          </cell>
          <cell r="R156" t="str">
            <v>Pendente</v>
          </cell>
        </row>
        <row r="157">
          <cell r="D157" t="str">
            <v>H073</v>
          </cell>
          <cell r="E157">
            <v>2297175</v>
          </cell>
          <cell r="F157">
            <v>44986</v>
          </cell>
          <cell r="G157" t="str">
            <v>UNIVERSIDADE FEDERAL DE SANTA CATARINA</v>
          </cell>
          <cell r="H157">
            <v>1</v>
          </cell>
          <cell r="I157">
            <v>3090</v>
          </cell>
          <cell r="J157">
            <v>3240</v>
          </cell>
          <cell r="K157">
            <v>150</v>
          </cell>
          <cell r="L157">
            <v>2115.2800000000002</v>
          </cell>
          <cell r="M157">
            <v>0</v>
          </cell>
          <cell r="N157">
            <v>-199.89</v>
          </cell>
          <cell r="O157">
            <v>0</v>
          </cell>
          <cell r="P157">
            <v>0</v>
          </cell>
          <cell r="Q157">
            <v>1915.39</v>
          </cell>
          <cell r="R157" t="str">
            <v>Pendente</v>
          </cell>
        </row>
        <row r="158">
          <cell r="D158" t="str">
            <v>H002</v>
          </cell>
          <cell r="E158">
            <v>2297116</v>
          </cell>
          <cell r="F158">
            <v>44986</v>
          </cell>
          <cell r="G158" t="str">
            <v>UNIVERSIDADE FEDERAL DE SANTA CATARINA</v>
          </cell>
          <cell r="H158">
            <v>2</v>
          </cell>
          <cell r="I158">
            <v>2200</v>
          </cell>
          <cell r="J158">
            <v>2225</v>
          </cell>
          <cell r="K158">
            <v>25</v>
          </cell>
          <cell r="L158">
            <v>245.81</v>
          </cell>
          <cell r="M158">
            <v>0</v>
          </cell>
          <cell r="N158">
            <v>-23.23</v>
          </cell>
          <cell r="O158">
            <v>0</v>
          </cell>
          <cell r="P158">
            <v>0</v>
          </cell>
          <cell r="Q158">
            <v>222.58</v>
          </cell>
          <cell r="R158" t="str">
            <v>Pendente</v>
          </cell>
        </row>
        <row r="159">
          <cell r="D159" t="str">
            <v>H072</v>
          </cell>
          <cell r="E159">
            <v>2297167</v>
          </cell>
          <cell r="F159">
            <v>44986</v>
          </cell>
          <cell r="G159" t="str">
            <v>UNIVERSIDADE FEDERAL DE SANTA CATARINA</v>
          </cell>
          <cell r="H159">
            <v>1</v>
          </cell>
          <cell r="I159">
            <v>8769</v>
          </cell>
          <cell r="J159">
            <v>9025</v>
          </cell>
          <cell r="K159">
            <v>256</v>
          </cell>
          <cell r="L159">
            <v>3651.22</v>
          </cell>
          <cell r="M159">
            <v>0</v>
          </cell>
          <cell r="N159">
            <v>-345.04</v>
          </cell>
          <cell r="O159">
            <v>0</v>
          </cell>
          <cell r="P159">
            <v>0</v>
          </cell>
          <cell r="Q159">
            <v>3306.18</v>
          </cell>
          <cell r="R159" t="str">
            <v>Pendente</v>
          </cell>
        </row>
        <row r="160">
          <cell r="D160" t="str">
            <v>H044</v>
          </cell>
          <cell r="E160">
            <v>2296896</v>
          </cell>
          <cell r="F160">
            <v>44986</v>
          </cell>
          <cell r="G160" t="str">
            <v>LAB DE ENSINO E PESQUISA UFSC</v>
          </cell>
          <cell r="H160">
            <v>1</v>
          </cell>
          <cell r="I160">
            <v>5352</v>
          </cell>
          <cell r="J160">
            <v>45</v>
          </cell>
          <cell r="K160">
            <v>18</v>
          </cell>
          <cell r="L160">
            <v>202.6</v>
          </cell>
          <cell r="M160">
            <v>202.6</v>
          </cell>
          <cell r="N160">
            <v>-38.29</v>
          </cell>
          <cell r="O160">
            <v>0</v>
          </cell>
          <cell r="P160">
            <v>0</v>
          </cell>
          <cell r="Q160">
            <v>366.91</v>
          </cell>
          <cell r="R160" t="str">
            <v>Pendente</v>
          </cell>
        </row>
        <row r="161">
          <cell r="D161" t="str">
            <v>H005</v>
          </cell>
          <cell r="E161">
            <v>2297078</v>
          </cell>
          <cell r="F161">
            <v>44986</v>
          </cell>
          <cell r="G161" t="str">
            <v>CENTRO DE CIENCIAS FISICAS E MATEMATICA</v>
          </cell>
          <cell r="H161">
            <v>1</v>
          </cell>
          <cell r="I161">
            <v>3702</v>
          </cell>
          <cell r="J161">
            <v>3795</v>
          </cell>
          <cell r="K161">
            <v>93</v>
          </cell>
          <cell r="L161">
            <v>1289.3499999999999</v>
          </cell>
          <cell r="M161">
            <v>0</v>
          </cell>
          <cell r="N161">
            <v>-121.84</v>
          </cell>
          <cell r="O161">
            <v>0</v>
          </cell>
          <cell r="P161">
            <v>0</v>
          </cell>
          <cell r="Q161">
            <v>1167.51</v>
          </cell>
          <cell r="R161" t="str">
            <v>Pendente</v>
          </cell>
        </row>
        <row r="162">
          <cell r="D162" t="str">
            <v>H004</v>
          </cell>
          <cell r="E162">
            <v>2297086</v>
          </cell>
          <cell r="F162">
            <v>44986</v>
          </cell>
          <cell r="G162" t="str">
            <v>CENTRO DE CIENCIAS FISICAS E MATEMATICA</v>
          </cell>
          <cell r="H162">
            <v>1</v>
          </cell>
          <cell r="I162">
            <v>608</v>
          </cell>
          <cell r="J162">
            <v>626</v>
          </cell>
          <cell r="K162">
            <v>18</v>
          </cell>
          <cell r="L162">
            <v>202.6</v>
          </cell>
          <cell r="M162">
            <v>0</v>
          </cell>
          <cell r="N162">
            <v>-19.149999999999999</v>
          </cell>
          <cell r="O162">
            <v>0</v>
          </cell>
          <cell r="P162">
            <v>0</v>
          </cell>
          <cell r="Q162">
            <v>183.45</v>
          </cell>
          <cell r="R162" t="str">
            <v>Pendente</v>
          </cell>
        </row>
        <row r="163">
          <cell r="D163" t="str">
            <v>H009</v>
          </cell>
          <cell r="E163">
            <v>2297140</v>
          </cell>
          <cell r="F163">
            <v>44986</v>
          </cell>
          <cell r="G163" t="str">
            <v>UNIVERSIDADE FEDERAL DE SANTA CATARINA</v>
          </cell>
          <cell r="H163">
            <v>1</v>
          </cell>
          <cell r="I163">
            <v>142</v>
          </cell>
          <cell r="J163">
            <v>146</v>
          </cell>
          <cell r="K163">
            <v>4</v>
          </cell>
          <cell r="L163">
            <v>55.72</v>
          </cell>
          <cell r="M163">
            <v>0</v>
          </cell>
          <cell r="N163">
            <v>-5.26</v>
          </cell>
          <cell r="O163">
            <v>0</v>
          </cell>
          <cell r="P163">
            <v>0</v>
          </cell>
          <cell r="Q163">
            <v>50.46</v>
          </cell>
          <cell r="R163" t="str">
            <v>Pendente</v>
          </cell>
        </row>
        <row r="164">
          <cell r="D164" t="str">
            <v>H008</v>
          </cell>
          <cell r="E164">
            <v>2297159</v>
          </cell>
          <cell r="F164">
            <v>44986</v>
          </cell>
          <cell r="G164" t="str">
            <v>UNIVERSIDADE FEDERAL DE SANTA CATARINA</v>
          </cell>
          <cell r="H164">
            <v>1</v>
          </cell>
          <cell r="I164">
            <v>50750</v>
          </cell>
          <cell r="J164">
            <v>50981</v>
          </cell>
          <cell r="K164">
            <v>231</v>
          </cell>
          <cell r="L164">
            <v>3288.97</v>
          </cell>
          <cell r="M164">
            <v>0</v>
          </cell>
          <cell r="N164">
            <v>-310.81</v>
          </cell>
          <cell r="O164">
            <v>0</v>
          </cell>
          <cell r="P164">
            <v>0</v>
          </cell>
          <cell r="Q164">
            <v>2978.16</v>
          </cell>
          <cell r="R164" t="str">
            <v>Pendente</v>
          </cell>
        </row>
        <row r="165">
          <cell r="D165" t="str">
            <v>H057</v>
          </cell>
          <cell r="E165">
            <v>2297108</v>
          </cell>
          <cell r="F165">
            <v>44986</v>
          </cell>
          <cell r="G165" t="str">
            <v>UNIVERSIDADE FEDERAL DE SANTA CATARINA</v>
          </cell>
          <cell r="H165">
            <v>1</v>
          </cell>
          <cell r="I165">
            <v>1403</v>
          </cell>
          <cell r="J165">
            <v>1485</v>
          </cell>
          <cell r="K165">
            <v>82</v>
          </cell>
          <cell r="L165">
            <v>1129.96</v>
          </cell>
          <cell r="M165">
            <v>0</v>
          </cell>
          <cell r="N165">
            <v>-106.78</v>
          </cell>
          <cell r="O165">
            <v>0</v>
          </cell>
          <cell r="P165">
            <v>0</v>
          </cell>
          <cell r="Q165">
            <v>1023.18</v>
          </cell>
          <cell r="R165" t="str">
            <v>Pendente</v>
          </cell>
        </row>
        <row r="166">
          <cell r="D166" t="str">
            <v>H003</v>
          </cell>
          <cell r="E166">
            <v>2297124</v>
          </cell>
          <cell r="F166">
            <v>44986</v>
          </cell>
          <cell r="G166" t="str">
            <v>BIOTERIO CENTRAL ALMOXARIFADO</v>
          </cell>
          <cell r="H166">
            <v>1</v>
          </cell>
          <cell r="I166">
            <v>3258</v>
          </cell>
          <cell r="J166">
            <v>3483</v>
          </cell>
          <cell r="K166">
            <v>225</v>
          </cell>
          <cell r="L166">
            <v>3202.03</v>
          </cell>
          <cell r="M166">
            <v>0</v>
          </cell>
          <cell r="N166">
            <v>-302.58999999999997</v>
          </cell>
          <cell r="O166">
            <v>0</v>
          </cell>
          <cell r="P166">
            <v>0</v>
          </cell>
          <cell r="Q166">
            <v>2899.44</v>
          </cell>
          <cell r="R166" t="str">
            <v>Pendente</v>
          </cell>
        </row>
        <row r="167">
          <cell r="D167" t="str">
            <v>H010</v>
          </cell>
          <cell r="E167">
            <v>2297132</v>
          </cell>
          <cell r="F167">
            <v>44986</v>
          </cell>
          <cell r="G167" t="str">
            <v>NUCLEO DE INSTRUÇÃO MODELO</v>
          </cell>
          <cell r="H167">
            <v>1</v>
          </cell>
          <cell r="I167">
            <v>2130</v>
          </cell>
          <cell r="J167">
            <v>2166</v>
          </cell>
          <cell r="K167">
            <v>36</v>
          </cell>
          <cell r="L167">
            <v>463.42</v>
          </cell>
          <cell r="M167">
            <v>0</v>
          </cell>
          <cell r="N167">
            <v>-43.78</v>
          </cell>
          <cell r="O167">
            <v>0</v>
          </cell>
          <cell r="P167">
            <v>0</v>
          </cell>
          <cell r="Q167">
            <v>419.64</v>
          </cell>
          <cell r="R167" t="str">
            <v>Pendente</v>
          </cell>
        </row>
        <row r="168">
          <cell r="D168" t="str">
            <v>H034</v>
          </cell>
          <cell r="E168">
            <v>8416621</v>
          </cell>
          <cell r="F168">
            <v>44986</v>
          </cell>
          <cell r="G168" t="str">
            <v>CENTRO TECNOLOGICO BLOCO L UFSC</v>
          </cell>
          <cell r="H168">
            <v>1</v>
          </cell>
          <cell r="I168">
            <v>2706</v>
          </cell>
          <cell r="J168">
            <v>2878</v>
          </cell>
          <cell r="K168">
            <v>172</v>
          </cell>
          <cell r="L168">
            <v>2434.06</v>
          </cell>
          <cell r="M168">
            <v>2434.06</v>
          </cell>
          <cell r="N168">
            <v>-460.03</v>
          </cell>
          <cell r="O168">
            <v>0</v>
          </cell>
          <cell r="P168">
            <v>0</v>
          </cell>
          <cell r="Q168">
            <v>4408.09</v>
          </cell>
          <cell r="R168" t="str">
            <v>Pendente</v>
          </cell>
        </row>
        <row r="169">
          <cell r="D169" t="str">
            <v>H074</v>
          </cell>
          <cell r="E169">
            <v>2297183</v>
          </cell>
          <cell r="F169">
            <v>44986</v>
          </cell>
          <cell r="G169" t="str">
            <v>UNIVERSIDADE FEDERAL DE SANTA CATARINA</v>
          </cell>
          <cell r="H169">
            <v>1</v>
          </cell>
          <cell r="I169">
            <v>39005</v>
          </cell>
          <cell r="J169">
            <v>39580</v>
          </cell>
          <cell r="K169">
            <v>575</v>
          </cell>
          <cell r="L169">
            <v>8273.5300000000007</v>
          </cell>
          <cell r="M169">
            <v>0</v>
          </cell>
          <cell r="N169">
            <v>-781.86</v>
          </cell>
          <cell r="O169">
            <v>0</v>
          </cell>
          <cell r="P169">
            <v>0</v>
          </cell>
          <cell r="Q169">
            <v>7491.67</v>
          </cell>
          <cell r="R169" t="str">
            <v>Pendente</v>
          </cell>
        </row>
        <row r="170">
          <cell r="D170" t="str">
            <v>H037</v>
          </cell>
          <cell r="E170">
            <v>6435548</v>
          </cell>
          <cell r="F170">
            <v>44986</v>
          </cell>
          <cell r="G170" t="str">
            <v>CENTRO TECNOLOGICO (BL-A) UFSC</v>
          </cell>
          <cell r="H170">
            <v>2</v>
          </cell>
          <cell r="I170">
            <v>1676</v>
          </cell>
          <cell r="J170">
            <v>1758</v>
          </cell>
          <cell r="K170">
            <v>82</v>
          </cell>
          <cell r="L170">
            <v>1071.74</v>
          </cell>
          <cell r="M170">
            <v>1071.74</v>
          </cell>
          <cell r="N170">
            <v>-202.55</v>
          </cell>
          <cell r="O170">
            <v>0</v>
          </cell>
          <cell r="P170">
            <v>0</v>
          </cell>
          <cell r="Q170">
            <v>1940.93</v>
          </cell>
          <cell r="R170" t="str">
            <v>Pendente</v>
          </cell>
        </row>
        <row r="171">
          <cell r="D171" t="str">
            <v>H019</v>
          </cell>
          <cell r="E171">
            <v>9097821</v>
          </cell>
          <cell r="F171">
            <v>44986</v>
          </cell>
          <cell r="G171" t="str">
            <v>CENTRO ACAD SOCIO ECONOMICO UFSC</v>
          </cell>
          <cell r="H171">
            <v>3</v>
          </cell>
          <cell r="I171">
            <v>10553</v>
          </cell>
          <cell r="J171">
            <v>10662</v>
          </cell>
          <cell r="K171">
            <v>109</v>
          </cell>
          <cell r="L171">
            <v>1404.75</v>
          </cell>
          <cell r="M171">
            <v>1404.75</v>
          </cell>
          <cell r="N171">
            <v>-265.51</v>
          </cell>
          <cell r="O171">
            <v>0</v>
          </cell>
          <cell r="P171">
            <v>0</v>
          </cell>
          <cell r="Q171">
            <v>2543.9899999999998</v>
          </cell>
          <cell r="R171" t="str">
            <v>Pendente</v>
          </cell>
        </row>
        <row r="172">
          <cell r="D172" t="str">
            <v>H049</v>
          </cell>
          <cell r="E172">
            <v>9197478</v>
          </cell>
          <cell r="F172">
            <v>44986</v>
          </cell>
          <cell r="G172" t="str">
            <v>CENTRO DE EDUCACAO UFSC</v>
          </cell>
          <cell r="H172">
            <v>1</v>
          </cell>
          <cell r="I172">
            <v>1075</v>
          </cell>
          <cell r="J172">
            <v>1258</v>
          </cell>
          <cell r="K172">
            <v>183</v>
          </cell>
          <cell r="L172">
            <v>2593.4499999999998</v>
          </cell>
          <cell r="M172">
            <v>2593.4499999999998</v>
          </cell>
          <cell r="N172">
            <v>-490.16</v>
          </cell>
          <cell r="O172">
            <v>0</v>
          </cell>
          <cell r="P172">
            <v>0</v>
          </cell>
          <cell r="Q172">
            <v>4696.74</v>
          </cell>
          <cell r="R172" t="str">
            <v>Pendente</v>
          </cell>
        </row>
        <row r="173">
          <cell r="D173" t="str">
            <v>H006</v>
          </cell>
          <cell r="E173">
            <v>9185569</v>
          </cell>
          <cell r="F173">
            <v>44986</v>
          </cell>
          <cell r="G173" t="str">
            <v>ENGENHARIA CIVIL BL T</v>
          </cell>
          <cell r="H173">
            <v>1</v>
          </cell>
          <cell r="I173">
            <v>17</v>
          </cell>
          <cell r="J173">
            <v>17</v>
          </cell>
          <cell r="K173">
            <v>0</v>
          </cell>
          <cell r="L173">
            <v>35.08</v>
          </cell>
          <cell r="M173">
            <v>0</v>
          </cell>
          <cell r="N173">
            <v>-3.31</v>
          </cell>
          <cell r="O173">
            <v>0</v>
          </cell>
          <cell r="P173">
            <v>0</v>
          </cell>
          <cell r="Q173">
            <v>31.77</v>
          </cell>
          <cell r="R173" t="str">
            <v>Pendente</v>
          </cell>
        </row>
        <row r="174">
          <cell r="D174" t="str">
            <v>H029</v>
          </cell>
          <cell r="E174">
            <v>7297220</v>
          </cell>
          <cell r="F174">
            <v>44986</v>
          </cell>
          <cell r="G174" t="str">
            <v>MORADIA ESTUDANTIL UFSC</v>
          </cell>
          <cell r="H174">
            <v>1</v>
          </cell>
          <cell r="I174">
            <v>234</v>
          </cell>
          <cell r="J174">
            <v>231</v>
          </cell>
          <cell r="K174">
            <v>3</v>
          </cell>
          <cell r="L174">
            <v>50.56</v>
          </cell>
          <cell r="M174">
            <v>50.56</v>
          </cell>
          <cell r="N174">
            <v>-9.5500000000000007</v>
          </cell>
          <cell r="O174">
            <v>0</v>
          </cell>
          <cell r="P174">
            <v>0</v>
          </cell>
          <cell r="Q174">
            <v>91.57</v>
          </cell>
          <cell r="R174" t="str">
            <v>Pendente</v>
          </cell>
        </row>
        <row r="175">
          <cell r="D175" t="str">
            <v>H011</v>
          </cell>
          <cell r="E175">
            <v>8149615</v>
          </cell>
          <cell r="F175">
            <v>44986</v>
          </cell>
          <cell r="G175" t="str">
            <v>DEPTO MICROBIOLOGIA UFSC</v>
          </cell>
          <cell r="H175">
            <v>1</v>
          </cell>
          <cell r="I175">
            <v>39693</v>
          </cell>
          <cell r="J175">
            <v>40037</v>
          </cell>
          <cell r="K175">
            <v>344</v>
          </cell>
          <cell r="L175">
            <v>4926.34</v>
          </cell>
          <cell r="M175">
            <v>0</v>
          </cell>
          <cell r="N175">
            <v>-465.53</v>
          </cell>
          <cell r="O175">
            <v>0</v>
          </cell>
          <cell r="P175">
            <v>0</v>
          </cell>
          <cell r="Q175">
            <v>4460.8100000000004</v>
          </cell>
          <cell r="R175" t="str">
            <v>Pendente</v>
          </cell>
        </row>
        <row r="176">
          <cell r="D176" t="str">
            <v>H007</v>
          </cell>
          <cell r="E176">
            <v>9185550</v>
          </cell>
          <cell r="F176">
            <v>44986</v>
          </cell>
          <cell r="G176" t="str">
            <v>ENGENHARIA CIVIL BL V</v>
          </cell>
          <cell r="H176">
            <v>1</v>
          </cell>
          <cell r="I176">
            <v>5222</v>
          </cell>
          <cell r="J176">
            <v>5299</v>
          </cell>
          <cell r="K176">
            <v>77</v>
          </cell>
          <cell r="L176">
            <v>1057.51</v>
          </cell>
          <cell r="M176">
            <v>0</v>
          </cell>
          <cell r="N176">
            <v>-99.94</v>
          </cell>
          <cell r="O176">
            <v>0</v>
          </cell>
          <cell r="P176">
            <v>0</v>
          </cell>
          <cell r="Q176">
            <v>957.57</v>
          </cell>
          <cell r="R176" t="str">
            <v>Pendente</v>
          </cell>
        </row>
        <row r="177">
          <cell r="D177" t="str">
            <v>H076</v>
          </cell>
          <cell r="E177">
            <v>2297361</v>
          </cell>
          <cell r="F177">
            <v>44986</v>
          </cell>
          <cell r="G177" t="str">
            <v>UFSC - UNIVERSIDADE FEDERAL DE SC</v>
          </cell>
          <cell r="H177">
            <v>1</v>
          </cell>
          <cell r="I177">
            <v>927</v>
          </cell>
          <cell r="J177">
            <v>931</v>
          </cell>
          <cell r="K177">
            <v>4</v>
          </cell>
          <cell r="L177">
            <v>55.72</v>
          </cell>
          <cell r="M177">
            <v>0</v>
          </cell>
          <cell r="N177">
            <v>-5.26</v>
          </cell>
          <cell r="O177">
            <v>0</v>
          </cell>
          <cell r="P177">
            <v>0</v>
          </cell>
          <cell r="Q177">
            <v>50.46</v>
          </cell>
          <cell r="R177" t="str">
            <v>Pendente</v>
          </cell>
        </row>
        <row r="178">
          <cell r="D178" t="str">
            <v>H089</v>
          </cell>
          <cell r="E178">
            <v>2347660</v>
          </cell>
          <cell r="F178">
            <v>44986</v>
          </cell>
          <cell r="G178" t="str">
            <v>ESTAÇÃO DE MARICULTURA DA UFSC</v>
          </cell>
          <cell r="H178">
            <v>1</v>
          </cell>
          <cell r="I178">
            <v>5999</v>
          </cell>
          <cell r="J178">
            <v>6133</v>
          </cell>
          <cell r="K178">
            <v>134</v>
          </cell>
          <cell r="L178">
            <v>1883.44</v>
          </cell>
          <cell r="M178">
            <v>1883.44</v>
          </cell>
          <cell r="N178">
            <v>-355.97</v>
          </cell>
          <cell r="O178">
            <v>0</v>
          </cell>
          <cell r="P178">
            <v>0</v>
          </cell>
          <cell r="Q178">
            <v>3410.91</v>
          </cell>
          <cell r="R178" t="str">
            <v>Pendente</v>
          </cell>
        </row>
        <row r="179">
          <cell r="D179" t="str">
            <v>H090</v>
          </cell>
          <cell r="E179">
            <v>2347679</v>
          </cell>
          <cell r="F179">
            <v>44986</v>
          </cell>
          <cell r="G179" t="str">
            <v>ESTAÇÃO DE MARICULTURA DA UFSC</v>
          </cell>
          <cell r="H179">
            <v>1</v>
          </cell>
          <cell r="I179">
            <v>281</v>
          </cell>
          <cell r="J179">
            <v>290</v>
          </cell>
          <cell r="K179">
            <v>9</v>
          </cell>
          <cell r="L179">
            <v>81.52</v>
          </cell>
          <cell r="M179">
            <v>81.52</v>
          </cell>
          <cell r="N179">
            <v>-15.41</v>
          </cell>
          <cell r="O179">
            <v>0</v>
          </cell>
          <cell r="P179">
            <v>0</v>
          </cell>
          <cell r="Q179">
            <v>147.63</v>
          </cell>
          <cell r="R179" t="str">
            <v>Pendente</v>
          </cell>
        </row>
        <row r="180">
          <cell r="D180" t="str">
            <v>H084</v>
          </cell>
          <cell r="E180">
            <v>9197419</v>
          </cell>
          <cell r="F180">
            <v>44986</v>
          </cell>
          <cell r="G180" t="str">
            <v>CENTRO DE PESQUISA UFSC</v>
          </cell>
          <cell r="H180">
            <v>1</v>
          </cell>
          <cell r="I180">
            <v>8620</v>
          </cell>
          <cell r="J180">
            <v>8830</v>
          </cell>
          <cell r="K180">
            <v>210</v>
          </cell>
          <cell r="L180">
            <v>2984.68</v>
          </cell>
          <cell r="M180">
            <v>2984.68</v>
          </cell>
          <cell r="N180">
            <v>-564.1</v>
          </cell>
          <cell r="O180">
            <v>0</v>
          </cell>
          <cell r="P180">
            <v>0</v>
          </cell>
          <cell r="Q180">
            <v>5405.26</v>
          </cell>
          <cell r="R180" t="str">
            <v>Pendente</v>
          </cell>
        </row>
        <row r="181">
          <cell r="D181" t="str">
            <v>H082</v>
          </cell>
          <cell r="E181">
            <v>5716594</v>
          </cell>
          <cell r="F181">
            <v>44986</v>
          </cell>
          <cell r="G181" t="str">
            <v>UNIVERSIDADE FEDERAL DE SANTA CATARINA</v>
          </cell>
          <cell r="H181">
            <v>1</v>
          </cell>
          <cell r="I181">
            <v>21804</v>
          </cell>
          <cell r="J181">
            <v>22035</v>
          </cell>
          <cell r="K181">
            <v>231</v>
          </cell>
          <cell r="L181">
            <v>3288.97</v>
          </cell>
          <cell r="M181">
            <v>0</v>
          </cell>
          <cell r="N181">
            <v>-310.81</v>
          </cell>
          <cell r="O181">
            <v>0</v>
          </cell>
          <cell r="P181">
            <v>0</v>
          </cell>
          <cell r="Q181">
            <v>2978.16</v>
          </cell>
          <cell r="R181" t="str">
            <v>Pendente</v>
          </cell>
        </row>
        <row r="182">
          <cell r="D182" t="str">
            <v>H028</v>
          </cell>
          <cell r="E182">
            <v>6205615</v>
          </cell>
          <cell r="F182">
            <v>44986</v>
          </cell>
          <cell r="G182" t="str">
            <v>NATIVAS DO HORTO BOTANICO UFSC</v>
          </cell>
          <cell r="H182">
            <v>1</v>
          </cell>
          <cell r="I182">
            <v>1612</v>
          </cell>
          <cell r="J182">
            <v>1437</v>
          </cell>
          <cell r="K182">
            <v>0</v>
          </cell>
          <cell r="L182">
            <v>35.08</v>
          </cell>
          <cell r="M182">
            <v>35.08</v>
          </cell>
          <cell r="N182">
            <v>-6.63</v>
          </cell>
          <cell r="O182">
            <v>0</v>
          </cell>
          <cell r="P182">
            <v>0</v>
          </cell>
          <cell r="Q182">
            <v>63.53</v>
          </cell>
          <cell r="R182" t="str">
            <v>Pendente</v>
          </cell>
        </row>
        <row r="183">
          <cell r="D183" t="str">
            <v>H043</v>
          </cell>
          <cell r="E183">
            <v>6816860</v>
          </cell>
          <cell r="F183">
            <v>44986</v>
          </cell>
          <cell r="G183" t="str">
            <v>CASA VEG DPTO MICRO UFSC</v>
          </cell>
          <cell r="H183">
            <v>1</v>
          </cell>
          <cell r="I183">
            <v>29</v>
          </cell>
          <cell r="J183">
            <v>32</v>
          </cell>
          <cell r="K183">
            <v>3</v>
          </cell>
          <cell r="L183">
            <v>50.56</v>
          </cell>
          <cell r="M183">
            <v>50.56</v>
          </cell>
          <cell r="N183">
            <v>-9.5500000000000007</v>
          </cell>
          <cell r="O183">
            <v>0</v>
          </cell>
          <cell r="P183">
            <v>0</v>
          </cell>
          <cell r="Q183">
            <v>91.57</v>
          </cell>
          <cell r="R183" t="str">
            <v>Pendente</v>
          </cell>
        </row>
        <row r="184">
          <cell r="D184" t="str">
            <v>H054</v>
          </cell>
          <cell r="E184">
            <v>6923020</v>
          </cell>
          <cell r="F184">
            <v>44986</v>
          </cell>
          <cell r="G184" t="str">
            <v>ESPACO DO DEP DE AQUIT E URBAN UFSC</v>
          </cell>
          <cell r="H184">
            <v>1</v>
          </cell>
          <cell r="I184">
            <v>2325</v>
          </cell>
          <cell r="J184">
            <v>2476</v>
          </cell>
          <cell r="K184">
            <v>151</v>
          </cell>
          <cell r="L184">
            <v>2129.77</v>
          </cell>
          <cell r="M184">
            <v>2129.77</v>
          </cell>
          <cell r="N184">
            <v>-402.54</v>
          </cell>
          <cell r="O184">
            <v>0</v>
          </cell>
          <cell r="P184">
            <v>0</v>
          </cell>
          <cell r="Q184">
            <v>3857</v>
          </cell>
          <cell r="R184" t="str">
            <v>Pendente</v>
          </cell>
        </row>
        <row r="185">
          <cell r="D185" t="str">
            <v>H083</v>
          </cell>
          <cell r="E185">
            <v>6997937</v>
          </cell>
          <cell r="F185">
            <v>44986</v>
          </cell>
          <cell r="G185" t="str">
            <v>CASA DA ARTE</v>
          </cell>
          <cell r="H185">
            <v>1</v>
          </cell>
          <cell r="I185">
            <v>351</v>
          </cell>
          <cell r="J185">
            <v>355</v>
          </cell>
          <cell r="K185">
            <v>4</v>
          </cell>
          <cell r="L185">
            <v>55.72</v>
          </cell>
          <cell r="M185">
            <v>55.72</v>
          </cell>
          <cell r="N185">
            <v>-10.52</v>
          </cell>
          <cell r="O185">
            <v>0</v>
          </cell>
          <cell r="P185">
            <v>0</v>
          </cell>
          <cell r="Q185">
            <v>100.92</v>
          </cell>
          <cell r="R185" t="str">
            <v>Pendente</v>
          </cell>
        </row>
        <row r="186">
          <cell r="D186" t="str">
            <v>H058</v>
          </cell>
          <cell r="E186">
            <v>9611070</v>
          </cell>
          <cell r="F186">
            <v>44986</v>
          </cell>
          <cell r="G186" t="str">
            <v>CENTRO CIENCIAS BIOLOGICAS BL B</v>
          </cell>
          <cell r="H186">
            <v>1</v>
          </cell>
          <cell r="I186">
            <v>9281</v>
          </cell>
          <cell r="J186">
            <v>9731</v>
          </cell>
          <cell r="K186">
            <v>450</v>
          </cell>
          <cell r="L186">
            <v>6462.28</v>
          </cell>
          <cell r="M186">
            <v>6462.28</v>
          </cell>
          <cell r="N186">
            <v>-1221.3800000000001</v>
          </cell>
          <cell r="O186">
            <v>0</v>
          </cell>
          <cell r="P186">
            <v>0</v>
          </cell>
          <cell r="Q186">
            <v>11703.18</v>
          </cell>
          <cell r="R186" t="str">
            <v>Pendente</v>
          </cell>
        </row>
        <row r="187">
          <cell r="D187" t="str">
            <v>H027</v>
          </cell>
          <cell r="E187">
            <v>16701186</v>
          </cell>
          <cell r="F187">
            <v>44986</v>
          </cell>
          <cell r="G187" t="str">
            <v>UFSC COLÉGIO DE APLICAÇÃO</v>
          </cell>
          <cell r="H187">
            <v>1</v>
          </cell>
          <cell r="I187">
            <v>61095</v>
          </cell>
          <cell r="J187">
            <v>61651</v>
          </cell>
          <cell r="K187">
            <v>556</v>
          </cell>
          <cell r="L187">
            <v>7998.22</v>
          </cell>
          <cell r="M187">
            <v>7998.22</v>
          </cell>
          <cell r="N187">
            <v>-1511.66</v>
          </cell>
          <cell r="O187">
            <v>0</v>
          </cell>
          <cell r="P187">
            <v>0</v>
          </cell>
          <cell r="Q187">
            <v>14484.78</v>
          </cell>
          <cell r="R187" t="str">
            <v>Pendente</v>
          </cell>
        </row>
        <row r="188">
          <cell r="D188" t="str">
            <v>H066</v>
          </cell>
          <cell r="E188">
            <v>17091764</v>
          </cell>
          <cell r="F188">
            <v>44986</v>
          </cell>
          <cell r="G188" t="str">
            <v>UNIV FED DO ESTADO DE STA CAT</v>
          </cell>
          <cell r="H188">
            <v>1</v>
          </cell>
          <cell r="I188">
            <v>12299</v>
          </cell>
          <cell r="J188">
            <v>15096</v>
          </cell>
          <cell r="K188">
            <v>2797</v>
          </cell>
          <cell r="L188">
            <v>40470.31</v>
          </cell>
          <cell r="M188">
            <v>0</v>
          </cell>
          <cell r="N188">
            <v>-3824.44</v>
          </cell>
          <cell r="O188">
            <v>0</v>
          </cell>
          <cell r="P188">
            <v>0</v>
          </cell>
          <cell r="Q188">
            <v>36645.870000000003</v>
          </cell>
          <cell r="R188" t="str">
            <v>Pendente</v>
          </cell>
        </row>
        <row r="189">
          <cell r="D189" t="str">
            <v>H062</v>
          </cell>
          <cell r="E189">
            <v>15023672</v>
          </cell>
          <cell r="F189">
            <v>44986</v>
          </cell>
          <cell r="G189" t="str">
            <v>CENTRO DE CIENCIAS FISICAS E MATEMATICA</v>
          </cell>
          <cell r="H189">
            <v>1</v>
          </cell>
          <cell r="I189">
            <v>8977</v>
          </cell>
          <cell r="J189">
            <v>9467</v>
          </cell>
          <cell r="K189">
            <v>490</v>
          </cell>
          <cell r="L189">
            <v>7041.88</v>
          </cell>
          <cell r="M189">
            <v>7041.88</v>
          </cell>
          <cell r="N189">
            <v>-1330.91</v>
          </cell>
          <cell r="O189">
            <v>0</v>
          </cell>
          <cell r="P189">
            <v>0</v>
          </cell>
          <cell r="Q189">
            <v>12752.85</v>
          </cell>
          <cell r="R189" t="str">
            <v>Pendente</v>
          </cell>
        </row>
        <row r="190">
          <cell r="D190" t="str">
            <v>H026</v>
          </cell>
          <cell r="E190">
            <v>9912770</v>
          </cell>
          <cell r="F190">
            <v>44986</v>
          </cell>
          <cell r="G190" t="str">
            <v>CTRO DE CIENCIA FIS E MAT BL B UFSC</v>
          </cell>
          <cell r="H190">
            <v>1</v>
          </cell>
          <cell r="I190">
            <v>2631</v>
          </cell>
          <cell r="J190">
            <v>2682</v>
          </cell>
          <cell r="K190">
            <v>51</v>
          </cell>
          <cell r="L190">
            <v>680.77</v>
          </cell>
          <cell r="M190">
            <v>680.77</v>
          </cell>
          <cell r="N190">
            <v>-128.66999999999999</v>
          </cell>
          <cell r="O190">
            <v>0</v>
          </cell>
          <cell r="P190">
            <v>0</v>
          </cell>
          <cell r="Q190">
            <v>1232.8699999999999</v>
          </cell>
          <cell r="R190" t="str">
            <v>Pendente</v>
          </cell>
        </row>
        <row r="191">
          <cell r="D191" t="str">
            <v>H085</v>
          </cell>
          <cell r="E191">
            <v>12791172</v>
          </cell>
          <cell r="F191">
            <v>44986</v>
          </cell>
          <cell r="G191" t="str">
            <v>UNIVERSIDADE FEDERAL DE SANTA CATARINA</v>
          </cell>
          <cell r="H191">
            <v>1</v>
          </cell>
          <cell r="I191">
            <v>1357</v>
          </cell>
          <cell r="J191">
            <v>1350</v>
          </cell>
          <cell r="K191">
            <v>0</v>
          </cell>
          <cell r="L191">
            <v>35.08</v>
          </cell>
          <cell r="M191">
            <v>0</v>
          </cell>
          <cell r="N191">
            <v>-3.31</v>
          </cell>
          <cell r="O191">
            <v>0</v>
          </cell>
          <cell r="P191">
            <v>0</v>
          </cell>
          <cell r="Q191">
            <v>31.77</v>
          </cell>
          <cell r="R191" t="str">
            <v>Pendente</v>
          </cell>
        </row>
        <row r="192">
          <cell r="D192" t="str">
            <v>H086</v>
          </cell>
          <cell r="E192">
            <v>12799408</v>
          </cell>
          <cell r="F192">
            <v>44986</v>
          </cell>
          <cell r="G192" t="str">
            <v>UNIVERSIDADE FEDERAL DE SANTA CATARINA</v>
          </cell>
          <cell r="H192">
            <v>1</v>
          </cell>
          <cell r="I192">
            <v>508</v>
          </cell>
          <cell r="J192">
            <v>493</v>
          </cell>
          <cell r="K192">
            <v>0</v>
          </cell>
          <cell r="L192">
            <v>35.08</v>
          </cell>
          <cell r="M192">
            <v>0</v>
          </cell>
          <cell r="N192">
            <v>-3.31</v>
          </cell>
          <cell r="O192">
            <v>0</v>
          </cell>
          <cell r="P192">
            <v>0</v>
          </cell>
          <cell r="Q192">
            <v>31.77</v>
          </cell>
          <cell r="R192" t="str">
            <v>Pendente</v>
          </cell>
        </row>
        <row r="193">
          <cell r="D193" t="str">
            <v>H087</v>
          </cell>
          <cell r="E193">
            <v>13018540</v>
          </cell>
          <cell r="F193">
            <v>44986</v>
          </cell>
          <cell r="G193" t="str">
            <v>UNIVERSIDADE FEDERAL DE SANTA CATARINA</v>
          </cell>
          <cell r="H193">
            <v>1</v>
          </cell>
          <cell r="I193">
            <v>1425</v>
          </cell>
          <cell r="J193">
            <v>1442</v>
          </cell>
          <cell r="K193">
            <v>17</v>
          </cell>
          <cell r="L193">
            <v>188.11</v>
          </cell>
          <cell r="M193">
            <v>0</v>
          </cell>
          <cell r="N193">
            <v>-17.77</v>
          </cell>
          <cell r="O193">
            <v>0</v>
          </cell>
          <cell r="P193">
            <v>0</v>
          </cell>
          <cell r="Q193">
            <v>170.34</v>
          </cell>
          <cell r="R193" t="str">
            <v>Pendente</v>
          </cell>
        </row>
        <row r="194">
          <cell r="D194" t="str">
            <v>H106</v>
          </cell>
          <cell r="E194">
            <v>14948508</v>
          </cell>
          <cell r="F194">
            <v>44986</v>
          </cell>
          <cell r="G194" t="str">
            <v>UNIVERSIDADE FEDERAL DE SANTA CATARINA</v>
          </cell>
          <cell r="H194">
            <v>1</v>
          </cell>
          <cell r="I194">
            <v>3447</v>
          </cell>
          <cell r="J194">
            <v>3460</v>
          </cell>
          <cell r="K194">
            <v>13</v>
          </cell>
          <cell r="L194">
            <v>130.15</v>
          </cell>
          <cell r="M194">
            <v>0</v>
          </cell>
          <cell r="N194">
            <v>-12.3</v>
          </cell>
          <cell r="O194">
            <v>0</v>
          </cell>
          <cell r="P194">
            <v>0</v>
          </cell>
          <cell r="Q194">
            <v>117.85</v>
          </cell>
          <cell r="R194" t="str">
            <v>Pendente</v>
          </cell>
        </row>
        <row r="196">
          <cell r="U196">
            <v>89</v>
          </cell>
        </row>
        <row r="197">
          <cell r="U197">
            <v>4940</v>
          </cell>
        </row>
        <row r="198">
          <cell r="U198">
            <v>12821</v>
          </cell>
        </row>
        <row r="199">
          <cell r="U199">
            <v>19811</v>
          </cell>
        </row>
        <row r="200">
          <cell r="U200">
            <v>14398</v>
          </cell>
        </row>
        <row r="201">
          <cell r="U201">
            <v>5416</v>
          </cell>
        </row>
        <row r="202">
          <cell r="U202">
            <v>37837</v>
          </cell>
        </row>
        <row r="203">
          <cell r="U203">
            <v>1454</v>
          </cell>
        </row>
        <row r="205">
          <cell r="U205">
            <v>5265</v>
          </cell>
        </row>
        <row r="206">
          <cell r="U206">
            <v>7369</v>
          </cell>
        </row>
        <row r="207">
          <cell r="U207">
            <v>74446</v>
          </cell>
        </row>
        <row r="208">
          <cell r="U208">
            <v>2965</v>
          </cell>
        </row>
        <row r="209">
          <cell r="U209">
            <v>9</v>
          </cell>
          <cell r="V209">
            <v>2015</v>
          </cell>
        </row>
        <row r="210">
          <cell r="U210">
            <v>27706</v>
          </cell>
        </row>
        <row r="211">
          <cell r="U211">
            <v>9852</v>
          </cell>
        </row>
        <row r="212">
          <cell r="U212">
            <v>3437</v>
          </cell>
        </row>
        <row r="213">
          <cell r="U213">
            <v>1298</v>
          </cell>
        </row>
        <row r="214">
          <cell r="U214">
            <v>709</v>
          </cell>
        </row>
        <row r="215">
          <cell r="U215">
            <v>9314</v>
          </cell>
        </row>
        <row r="216">
          <cell r="U216">
            <v>13346</v>
          </cell>
        </row>
        <row r="217">
          <cell r="U217">
            <v>8457</v>
          </cell>
        </row>
        <row r="218">
          <cell r="U218">
            <v>376</v>
          </cell>
        </row>
        <row r="219">
          <cell r="U219">
            <v>11463</v>
          </cell>
        </row>
        <row r="220">
          <cell r="U220">
            <v>7686</v>
          </cell>
        </row>
        <row r="221">
          <cell r="U221">
            <v>57</v>
          </cell>
        </row>
        <row r="222">
          <cell r="U222">
            <v>162</v>
          </cell>
        </row>
        <row r="223">
          <cell r="U223">
            <v>219</v>
          </cell>
        </row>
        <row r="224">
          <cell r="U224">
            <v>803</v>
          </cell>
        </row>
        <row r="225">
          <cell r="U225">
            <v>359</v>
          </cell>
        </row>
        <row r="226">
          <cell r="U226">
            <v>18</v>
          </cell>
        </row>
        <row r="227">
          <cell r="U227">
            <v>0</v>
          </cell>
        </row>
        <row r="228">
          <cell r="U228">
            <v>9765</v>
          </cell>
        </row>
        <row r="229">
          <cell r="U229">
            <v>2972</v>
          </cell>
        </row>
        <row r="230">
          <cell r="U230">
            <v>230</v>
          </cell>
        </row>
        <row r="231">
          <cell r="U231">
            <v>1184</v>
          </cell>
        </row>
        <row r="232">
          <cell r="U232">
            <v>18204</v>
          </cell>
        </row>
        <row r="233">
          <cell r="U233">
            <v>40</v>
          </cell>
        </row>
        <row r="234">
          <cell r="U234">
            <v>2976</v>
          </cell>
        </row>
        <row r="235">
          <cell r="U235">
            <v>32</v>
          </cell>
        </row>
        <row r="236">
          <cell r="U236">
            <v>12190</v>
          </cell>
        </row>
        <row r="237">
          <cell r="U237">
            <v>6064</v>
          </cell>
        </row>
        <row r="238">
          <cell r="U238">
            <v>141</v>
          </cell>
        </row>
        <row r="239">
          <cell r="U239">
            <v>3600</v>
          </cell>
        </row>
        <row r="240">
          <cell r="U240">
            <v>67</v>
          </cell>
        </row>
        <row r="241">
          <cell r="U241">
            <v>34222</v>
          </cell>
        </row>
        <row r="242">
          <cell r="U242">
            <v>2103</v>
          </cell>
        </row>
        <row r="243">
          <cell r="U243">
            <v>36588</v>
          </cell>
        </row>
        <row r="244">
          <cell r="U244">
            <v>728</v>
          </cell>
        </row>
        <row r="245">
          <cell r="U245">
            <v>23122</v>
          </cell>
        </row>
        <row r="246">
          <cell r="U246">
            <v>1701</v>
          </cell>
        </row>
        <row r="247">
          <cell r="U247">
            <v>21769</v>
          </cell>
        </row>
        <row r="248">
          <cell r="U248">
            <v>256</v>
          </cell>
        </row>
        <row r="249">
          <cell r="U249">
            <v>9</v>
          </cell>
        </row>
        <row r="250">
          <cell r="U250">
            <v>2551</v>
          </cell>
        </row>
        <row r="251">
          <cell r="U251">
            <v>2540</v>
          </cell>
        </row>
        <row r="252">
          <cell r="U252">
            <v>11991</v>
          </cell>
        </row>
        <row r="253">
          <cell r="U253">
            <v>3498</v>
          </cell>
        </row>
        <row r="254">
          <cell r="U254">
            <v>4293</v>
          </cell>
        </row>
        <row r="255">
          <cell r="U255">
            <v>2163</v>
          </cell>
        </row>
        <row r="256">
          <cell r="U256">
            <v>130</v>
          </cell>
        </row>
        <row r="257">
          <cell r="U257">
            <v>1462</v>
          </cell>
        </row>
        <row r="258">
          <cell r="U258">
            <v>13672</v>
          </cell>
        </row>
        <row r="259">
          <cell r="U259">
            <v>3373</v>
          </cell>
        </row>
        <row r="260">
          <cell r="U260">
            <v>251</v>
          </cell>
        </row>
        <row r="261">
          <cell r="U261">
            <v>625</v>
          </cell>
        </row>
        <row r="262">
          <cell r="U262">
            <v>836</v>
          </cell>
        </row>
        <row r="263">
          <cell r="U263">
            <v>52577</v>
          </cell>
        </row>
        <row r="264">
          <cell r="U264">
            <v>1664</v>
          </cell>
        </row>
      </sheetData>
      <sheetData sheetId="36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2022_2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2022 Joinville Perini Comercial</v>
          </cell>
          <cell r="H15">
            <v>0</v>
          </cell>
          <cell r="I15">
            <v>10.73</v>
          </cell>
          <cell r="J15">
            <v>10.73</v>
          </cell>
          <cell r="K15">
            <v>10.73</v>
          </cell>
          <cell r="L15">
            <v>10.73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44958</v>
          </cell>
          <cell r="G23" t="str">
            <v>UNIVERSIDADE FEDERAL DE SANTA CATARINA</v>
          </cell>
          <cell r="H23">
            <v>1</v>
          </cell>
          <cell r="I23">
            <v>769</v>
          </cell>
          <cell r="J23">
            <v>786</v>
          </cell>
          <cell r="K23">
            <v>17</v>
          </cell>
          <cell r="L23">
            <v>188.11</v>
          </cell>
          <cell r="M23">
            <v>0</v>
          </cell>
          <cell r="N23">
            <v>-19.920000000000002</v>
          </cell>
          <cell r="O23">
            <v>0</v>
          </cell>
          <cell r="P23">
            <v>22.65</v>
          </cell>
          <cell r="Q23">
            <v>190.84</v>
          </cell>
          <cell r="R23">
            <v>0</v>
          </cell>
          <cell r="S23" t="str">
            <v>ok</v>
          </cell>
          <cell r="T23" t="str">
            <v>LIDO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44958</v>
          </cell>
          <cell r="G24" t="str">
            <v>UNIVERSIDADE FEDERAL DE SANTA CATARINA</v>
          </cell>
          <cell r="H24">
            <v>2</v>
          </cell>
          <cell r="I24">
            <v>2172</v>
          </cell>
          <cell r="J24">
            <v>2200</v>
          </cell>
          <cell r="K24">
            <v>28</v>
          </cell>
          <cell r="L24">
            <v>289.27999999999997</v>
          </cell>
          <cell r="M24">
            <v>0</v>
          </cell>
          <cell r="N24">
            <v>-34.85</v>
          </cell>
          <cell r="O24">
            <v>0</v>
          </cell>
          <cell r="P24">
            <v>79.47</v>
          </cell>
          <cell r="Q24">
            <v>333.9</v>
          </cell>
          <cell r="R24">
            <v>0</v>
          </cell>
          <cell r="S24" t="str">
            <v>ok</v>
          </cell>
          <cell r="T24" t="str">
            <v>LIDO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44958</v>
          </cell>
          <cell r="G25" t="str">
            <v>BIOTERIO CENTRAL ALMOXARIFADO</v>
          </cell>
          <cell r="H25">
            <v>1</v>
          </cell>
          <cell r="I25">
            <v>3010</v>
          </cell>
          <cell r="J25">
            <v>3258</v>
          </cell>
          <cell r="K25">
            <v>248</v>
          </cell>
          <cell r="L25">
            <v>3535.3</v>
          </cell>
          <cell r="M25">
            <v>0</v>
          </cell>
          <cell r="N25">
            <v>-375.26</v>
          </cell>
          <cell r="O25">
            <v>0</v>
          </cell>
          <cell r="P25">
            <v>435.73</v>
          </cell>
          <cell r="Q25">
            <v>3595.77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CONFIRMAÇÃO LEITURA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44958</v>
          </cell>
          <cell r="G26" t="str">
            <v>CENTRO DE CIENCIAS FISICAS E MATEMATICA</v>
          </cell>
          <cell r="H26">
            <v>1</v>
          </cell>
          <cell r="I26">
            <v>588</v>
          </cell>
          <cell r="J26">
            <v>608</v>
          </cell>
          <cell r="K26">
            <v>20</v>
          </cell>
          <cell r="L26">
            <v>231.58</v>
          </cell>
          <cell r="M26">
            <v>0</v>
          </cell>
          <cell r="N26">
            <v>-23.56</v>
          </cell>
          <cell r="O26">
            <v>0</v>
          </cell>
          <cell r="P26">
            <v>17.73</v>
          </cell>
          <cell r="Q26">
            <v>225.75</v>
          </cell>
          <cell r="R26">
            <v>0</v>
          </cell>
          <cell r="S26" t="str">
            <v>ok</v>
          </cell>
          <cell r="T26" t="str">
            <v>LIDO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44958</v>
          </cell>
          <cell r="G27" t="str">
            <v>CENTRO DE CIENCIAS FISICAS E MATEMATICA</v>
          </cell>
          <cell r="H27">
            <v>1</v>
          </cell>
          <cell r="I27">
            <v>3942</v>
          </cell>
          <cell r="J27">
            <v>3702</v>
          </cell>
          <cell r="K27">
            <v>0</v>
          </cell>
          <cell r="L27">
            <v>35.08</v>
          </cell>
          <cell r="M27">
            <v>0</v>
          </cell>
          <cell r="N27">
            <v>-45.36</v>
          </cell>
          <cell r="O27">
            <v>0</v>
          </cell>
          <cell r="P27">
            <v>444.98</v>
          </cell>
          <cell r="Q27">
            <v>434.7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CONFIRMAÇÃO LEITURA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44958</v>
          </cell>
          <cell r="G28" t="str">
            <v>ENGENHARIA CIVIL BL T</v>
          </cell>
          <cell r="H28">
            <v>1</v>
          </cell>
          <cell r="I28">
            <v>16</v>
          </cell>
          <cell r="J28">
            <v>17</v>
          </cell>
          <cell r="K28">
            <v>1</v>
          </cell>
          <cell r="L28">
            <v>40.24</v>
          </cell>
          <cell r="M28">
            <v>0</v>
          </cell>
          <cell r="N28">
            <v>-4.13</v>
          </cell>
          <cell r="O28">
            <v>0</v>
          </cell>
          <cell r="P28">
            <v>3.5</v>
          </cell>
          <cell r="Q28">
            <v>39.61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44958</v>
          </cell>
          <cell r="G29" t="str">
            <v>ENGENHARIA CIVIL BL V</v>
          </cell>
          <cell r="H29">
            <v>1</v>
          </cell>
          <cell r="I29">
            <v>5260</v>
          </cell>
          <cell r="J29">
            <v>5222</v>
          </cell>
          <cell r="K29">
            <v>0</v>
          </cell>
          <cell r="L29">
            <v>35.08</v>
          </cell>
          <cell r="M29">
            <v>0</v>
          </cell>
          <cell r="N29">
            <v>-23.74</v>
          </cell>
          <cell r="O29">
            <v>0</v>
          </cell>
          <cell r="P29">
            <v>216.13</v>
          </cell>
          <cell r="Q29">
            <v>227.47</v>
          </cell>
          <cell r="R29">
            <v>0</v>
          </cell>
          <cell r="S29" t="str">
            <v>ok</v>
          </cell>
          <cell r="T29" t="str">
            <v>LIDO/REVISÃO</v>
          </cell>
          <cell r="U29" t="str">
            <v>CONFIRMAÇÃO LEITURA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44958</v>
          </cell>
          <cell r="G30" t="str">
            <v>UNIVERSIDADE FEDERAL DE SANTA CATARINA</v>
          </cell>
          <cell r="H30">
            <v>1</v>
          </cell>
          <cell r="I30">
            <v>50546</v>
          </cell>
          <cell r="J30">
            <v>50750</v>
          </cell>
          <cell r="K30">
            <v>204</v>
          </cell>
          <cell r="L30">
            <v>2897.74</v>
          </cell>
          <cell r="M30">
            <v>0</v>
          </cell>
          <cell r="N30">
            <v>-316.45999999999998</v>
          </cell>
          <cell r="O30">
            <v>0</v>
          </cell>
          <cell r="P30">
            <v>450.96</v>
          </cell>
          <cell r="Q30">
            <v>3032.24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CONFIRMAÇÃO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44958</v>
          </cell>
          <cell r="G31" t="str">
            <v>UNIVERSIDADE FEDERAL DE SANTA CATARINA</v>
          </cell>
          <cell r="H31">
            <v>1</v>
          </cell>
          <cell r="I31">
            <v>141</v>
          </cell>
          <cell r="J31">
            <v>142</v>
          </cell>
          <cell r="K31">
            <v>1</v>
          </cell>
          <cell r="L31">
            <v>40.24</v>
          </cell>
          <cell r="M31">
            <v>0</v>
          </cell>
          <cell r="N31">
            <v>-4.25</v>
          </cell>
          <cell r="O31">
            <v>0</v>
          </cell>
          <cell r="P31">
            <v>4.8</v>
          </cell>
          <cell r="Q31">
            <v>40.79</v>
          </cell>
          <cell r="R31">
            <v>0</v>
          </cell>
          <cell r="S31" t="str">
            <v>ok</v>
          </cell>
          <cell r="T31" t="str">
            <v>LIDO/REVISÃO</v>
          </cell>
          <cell r="U31" t="str">
            <v>CONFIRMAÇÃO LEITURA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44958</v>
          </cell>
          <cell r="G32" t="str">
            <v>NUCLEO DE INSTRUÇÃO MODELO</v>
          </cell>
          <cell r="H32">
            <v>1</v>
          </cell>
          <cell r="I32">
            <v>2094</v>
          </cell>
          <cell r="J32">
            <v>2130</v>
          </cell>
          <cell r="K32">
            <v>36</v>
          </cell>
          <cell r="L32">
            <v>463.42</v>
          </cell>
          <cell r="M32">
            <v>0</v>
          </cell>
          <cell r="N32">
            <v>-48.73</v>
          </cell>
          <cell r="O32">
            <v>0</v>
          </cell>
          <cell r="P32">
            <v>52.11</v>
          </cell>
          <cell r="Q32">
            <v>466.8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Eliminar problema de testada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44958</v>
          </cell>
          <cell r="G33" t="str">
            <v>DEPTO MICROBIOLOGIA UFSC</v>
          </cell>
          <cell r="H33">
            <v>1</v>
          </cell>
          <cell r="I33">
            <v>39314</v>
          </cell>
          <cell r="J33">
            <v>39693</v>
          </cell>
          <cell r="K33">
            <v>379</v>
          </cell>
          <cell r="L33">
            <v>5433.49</v>
          </cell>
          <cell r="M33">
            <v>0</v>
          </cell>
          <cell r="N33">
            <v>-550.48</v>
          </cell>
          <cell r="O33">
            <v>0</v>
          </cell>
          <cell r="P33">
            <v>391.78</v>
          </cell>
          <cell r="Q33">
            <v>5274.79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ALTO CONSUMO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44958</v>
          </cell>
          <cell r="G34" t="str">
            <v>UNIV FEDERAL DO ESTADO DE SC</v>
          </cell>
          <cell r="H34">
            <v>1</v>
          </cell>
          <cell r="I34">
            <v>205</v>
          </cell>
          <cell r="J34">
            <v>213</v>
          </cell>
          <cell r="K34">
            <v>8</v>
          </cell>
          <cell r="L34">
            <v>76.36</v>
          </cell>
          <cell r="M34">
            <v>76.36</v>
          </cell>
          <cell r="N34">
            <v>-17.36</v>
          </cell>
          <cell r="O34">
            <v>0</v>
          </cell>
          <cell r="P34">
            <v>31.05</v>
          </cell>
          <cell r="Q34">
            <v>166.41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Eliminar problema de testada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44958</v>
          </cell>
          <cell r="G35" t="str">
            <v>UNIVERSIDADE FEDERAL DE SANTA CATARINA</v>
          </cell>
          <cell r="H35">
            <v>1</v>
          </cell>
          <cell r="I35">
            <v>0</v>
          </cell>
          <cell r="J35">
            <v>166</v>
          </cell>
          <cell r="K35">
            <v>166</v>
          </cell>
          <cell r="L35">
            <v>2347.12</v>
          </cell>
          <cell r="M35">
            <v>2347.12</v>
          </cell>
          <cell r="N35">
            <v>-548.84</v>
          </cell>
          <cell r="O35">
            <v>0</v>
          </cell>
          <cell r="P35">
            <v>1113.5899999999999</v>
          </cell>
          <cell r="Q35">
            <v>5258.99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CONFIRMAÇÃO LEITURA</v>
          </cell>
          <cell r="V35">
            <v>2296950</v>
          </cell>
          <cell r="W35" t="str">
            <v>ok</v>
          </cell>
          <cell r="X35">
            <v>1</v>
          </cell>
          <cell r="Y35" t="str">
            <v>sim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44958</v>
          </cell>
          <cell r="G36" t="str">
            <v>D A E</v>
          </cell>
          <cell r="H36">
            <v>1</v>
          </cell>
          <cell r="I36">
            <v>4557</v>
          </cell>
          <cell r="J36">
            <v>4589</v>
          </cell>
          <cell r="K36">
            <v>32</v>
          </cell>
          <cell r="L36">
            <v>405.46</v>
          </cell>
          <cell r="M36">
            <v>405.46</v>
          </cell>
          <cell r="N36">
            <v>-83.92</v>
          </cell>
          <cell r="O36">
            <v>0</v>
          </cell>
          <cell r="P36">
            <v>77.16</v>
          </cell>
          <cell r="Q36">
            <v>804.16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Eliminar problema de testada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44958</v>
          </cell>
          <cell r="G37" t="str">
            <v>CENTRO ACAD SOCIO ECONOMICO UFSC</v>
          </cell>
          <cell r="H37">
            <v>2</v>
          </cell>
          <cell r="I37">
            <v>9871</v>
          </cell>
          <cell r="J37">
            <v>10553</v>
          </cell>
          <cell r="K37">
            <v>682</v>
          </cell>
          <cell r="L37">
            <v>10854.08</v>
          </cell>
          <cell r="M37">
            <v>10854.08</v>
          </cell>
          <cell r="N37">
            <v>-2137.8000000000002</v>
          </cell>
          <cell r="O37">
            <v>0</v>
          </cell>
          <cell r="P37">
            <v>914.1</v>
          </cell>
          <cell r="Q37">
            <v>20484.46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2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44958</v>
          </cell>
          <cell r="G38" t="str">
            <v>CENTRO SOCIO ECONOMICO-UFSC</v>
          </cell>
          <cell r="H38">
            <v>1</v>
          </cell>
          <cell r="I38">
            <v>11845</v>
          </cell>
          <cell r="J38">
            <v>12021</v>
          </cell>
          <cell r="K38">
            <v>176</v>
          </cell>
          <cell r="L38">
            <v>2492.02</v>
          </cell>
          <cell r="M38">
            <v>2492.02</v>
          </cell>
          <cell r="N38">
            <v>-526.48</v>
          </cell>
          <cell r="O38">
            <v>0</v>
          </cell>
          <cell r="P38">
            <v>587.16999999999996</v>
          </cell>
          <cell r="Q38">
            <v>5044.7299999999996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Eliminar problema de testada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44958</v>
          </cell>
          <cell r="G39" t="str">
            <v>IGREJA UFSC</v>
          </cell>
          <cell r="H39">
            <v>2</v>
          </cell>
          <cell r="I39">
            <v>6205</v>
          </cell>
          <cell r="J39">
            <v>6299</v>
          </cell>
          <cell r="K39">
            <v>94</v>
          </cell>
          <cell r="L39">
            <v>1245.6199999999999</v>
          </cell>
          <cell r="M39">
            <v>1245.6199999999999</v>
          </cell>
          <cell r="N39">
            <v>-2491.2399999999998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Eliminar problema de testada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44958</v>
          </cell>
          <cell r="G40" t="str">
            <v>UNIVERSIDADE FEDERAL DE SANTA CATARINA</v>
          </cell>
          <cell r="H40">
            <v>1</v>
          </cell>
          <cell r="I40">
            <v>14625</v>
          </cell>
          <cell r="J40">
            <v>14779</v>
          </cell>
          <cell r="K40">
            <v>154</v>
          </cell>
          <cell r="L40">
            <v>2173.2399999999998</v>
          </cell>
          <cell r="M40">
            <v>2173.2399999999998</v>
          </cell>
          <cell r="N40">
            <v>-443.13</v>
          </cell>
          <cell r="O40">
            <v>0</v>
          </cell>
          <cell r="P40">
            <v>342.76</v>
          </cell>
          <cell r="Q40">
            <v>4246.1099999999997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Eliminar problema de testada</v>
          </cell>
          <cell r="V40">
            <v>2296934</v>
          </cell>
          <cell r="W40" t="str">
            <v>ok</v>
          </cell>
          <cell r="X40">
            <v>1</v>
          </cell>
          <cell r="Y40" t="str">
            <v>sim</v>
          </cell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D41" t="str">
            <v>H024</v>
          </cell>
          <cell r="E41">
            <v>2296926</v>
          </cell>
          <cell r="F41">
            <v>44958</v>
          </cell>
          <cell r="G41" t="str">
            <v>UNIVERSIDADE FEDERAL DE SANTA CATARINA</v>
          </cell>
          <cell r="H41">
            <v>2</v>
          </cell>
          <cell r="I41">
            <v>24</v>
          </cell>
          <cell r="J41">
            <v>24</v>
          </cell>
          <cell r="K41">
            <v>0</v>
          </cell>
          <cell r="L41">
            <v>70.16</v>
          </cell>
          <cell r="M41">
            <v>70.16</v>
          </cell>
          <cell r="N41">
            <v>-14.54</v>
          </cell>
          <cell r="O41">
            <v>0</v>
          </cell>
          <cell r="P41">
            <v>13.53</v>
          </cell>
          <cell r="Q41">
            <v>139.31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Eliminar problema de testada</v>
          </cell>
          <cell r="V41">
            <v>2296926</v>
          </cell>
          <cell r="W41" t="str">
            <v>ok</v>
          </cell>
          <cell r="X41">
            <v>2</v>
          </cell>
          <cell r="Y41" t="str">
            <v>sim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44958</v>
          </cell>
          <cell r="G42" t="str">
            <v>CENTRO DE C FISICAS E MAT BL A UFSC</v>
          </cell>
          <cell r="H42">
            <v>1</v>
          </cell>
          <cell r="I42">
            <v>17478</v>
          </cell>
          <cell r="J42">
            <v>17849</v>
          </cell>
          <cell r="K42">
            <v>371</v>
          </cell>
          <cell r="L42">
            <v>5317.57</v>
          </cell>
          <cell r="M42">
            <v>5317.57</v>
          </cell>
          <cell r="N42">
            <v>-1102.3399999999999</v>
          </cell>
          <cell r="O42">
            <v>0</v>
          </cell>
          <cell r="P42">
            <v>1029.92</v>
          </cell>
          <cell r="Q42">
            <v>10562.72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Eliminar problema de testada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44958</v>
          </cell>
          <cell r="G43" t="str">
            <v>CTRO DE CIENCIA FIS E MAT BL B UFSC</v>
          </cell>
          <cell r="H43">
            <v>1</v>
          </cell>
          <cell r="I43">
            <v>2580</v>
          </cell>
          <cell r="J43">
            <v>2631</v>
          </cell>
          <cell r="K43">
            <v>51</v>
          </cell>
          <cell r="L43">
            <v>680.77</v>
          </cell>
          <cell r="M43">
            <v>680.77</v>
          </cell>
          <cell r="N43">
            <v>-143.80000000000001</v>
          </cell>
          <cell r="O43">
            <v>0</v>
          </cell>
          <cell r="P43">
            <v>160.05000000000001</v>
          </cell>
          <cell r="Q43">
            <v>1377.79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Eliminar problema de testada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44958</v>
          </cell>
          <cell r="G44" t="str">
            <v>UFSC COLÉGIO DE APLICAÇÃO</v>
          </cell>
          <cell r="H44">
            <v>1</v>
          </cell>
          <cell r="I44">
            <v>60559</v>
          </cell>
          <cell r="J44">
            <v>61095</v>
          </cell>
          <cell r="K44">
            <v>536</v>
          </cell>
          <cell r="L44">
            <v>7708.42</v>
          </cell>
          <cell r="M44">
            <v>7708.42</v>
          </cell>
          <cell r="N44">
            <v>-1616.68</v>
          </cell>
          <cell r="O44">
            <v>0</v>
          </cell>
          <cell r="P44">
            <v>1690.77</v>
          </cell>
          <cell r="Q44">
            <v>15490.93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Eliminar problema de testada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44958</v>
          </cell>
          <cell r="G45" t="str">
            <v>NATIVAS DO HORTO BOTANICO UFSC</v>
          </cell>
          <cell r="H45">
            <v>1</v>
          </cell>
          <cell r="I45">
            <v>1533</v>
          </cell>
          <cell r="J45">
            <v>1612</v>
          </cell>
          <cell r="K45">
            <v>79</v>
          </cell>
          <cell r="L45">
            <v>1086.49</v>
          </cell>
          <cell r="M45">
            <v>1086.49</v>
          </cell>
          <cell r="N45">
            <v>-208.66</v>
          </cell>
          <cell r="O45">
            <v>0</v>
          </cell>
          <cell r="P45">
            <v>35.049999999999997</v>
          </cell>
          <cell r="Q45">
            <v>1999.37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Eliminar problema de testada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44958</v>
          </cell>
          <cell r="G46" t="str">
            <v>MORADIA ESTUDANTIL UFSC</v>
          </cell>
          <cell r="H46">
            <v>1</v>
          </cell>
          <cell r="I46">
            <v>230</v>
          </cell>
          <cell r="J46">
            <v>234</v>
          </cell>
          <cell r="K46">
            <v>4</v>
          </cell>
          <cell r="L46">
            <v>55.72</v>
          </cell>
          <cell r="M46">
            <v>55.72</v>
          </cell>
          <cell r="N46">
            <v>-11.72</v>
          </cell>
          <cell r="O46">
            <v>0</v>
          </cell>
          <cell r="P46">
            <v>12.5</v>
          </cell>
          <cell r="Q46">
            <v>112.22</v>
          </cell>
          <cell r="R46">
            <v>0</v>
          </cell>
          <cell r="S46" t="str">
            <v>ok</v>
          </cell>
          <cell r="T46" t="str">
            <v>LIDO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44958</v>
          </cell>
          <cell r="G47" t="str">
            <v>UNIV FED DO ESTADO DE STA CAT</v>
          </cell>
          <cell r="H47">
            <v>30</v>
          </cell>
          <cell r="I47">
            <v>3433</v>
          </cell>
          <cell r="J47">
            <v>3494</v>
          </cell>
          <cell r="K47">
            <v>130</v>
          </cell>
          <cell r="L47">
            <v>1355.3</v>
          </cell>
          <cell r="M47">
            <v>1355.3</v>
          </cell>
          <cell r="N47">
            <v>-276.39</v>
          </cell>
          <cell r="O47">
            <v>0</v>
          </cell>
          <cell r="P47">
            <v>214.2</v>
          </cell>
          <cell r="Q47">
            <v>2648.41</v>
          </cell>
          <cell r="R47">
            <v>0</v>
          </cell>
          <cell r="S47" t="str">
            <v>ok</v>
          </cell>
          <cell r="T47" t="str">
            <v>LIDO/REVISÃO</v>
          </cell>
          <cell r="U47" t="str">
            <v>ALTO CONSUMO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44958</v>
          </cell>
          <cell r="G48" t="str">
            <v>BIBLIOTECA CENTRAL</v>
          </cell>
          <cell r="H48">
            <v>1</v>
          </cell>
          <cell r="I48">
            <v>28431</v>
          </cell>
          <cell r="J48">
            <v>29061</v>
          </cell>
          <cell r="K48">
            <v>630</v>
          </cell>
          <cell r="L48">
            <v>9070.48</v>
          </cell>
          <cell r="M48">
            <v>9070.48</v>
          </cell>
          <cell r="N48">
            <v>-1962.04</v>
          </cell>
          <cell r="O48">
            <v>0</v>
          </cell>
          <cell r="P48">
            <v>2621.4299999999998</v>
          </cell>
          <cell r="Q48">
            <v>18800.349999999999</v>
          </cell>
          <cell r="R48">
            <v>0</v>
          </cell>
          <cell r="S48" t="str">
            <v>ok</v>
          </cell>
          <cell r="T48" t="str">
            <v>LIDO/REVISÃO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44958</v>
          </cell>
          <cell r="G49" t="str">
            <v>CENTRO TECNOLOGICO-UFSC</v>
          </cell>
          <cell r="H49">
            <v>2</v>
          </cell>
          <cell r="I49">
            <v>1984</v>
          </cell>
          <cell r="J49">
            <v>2170</v>
          </cell>
          <cell r="K49">
            <v>186</v>
          </cell>
          <cell r="L49">
            <v>2739.52</v>
          </cell>
          <cell r="M49">
            <v>2739.52</v>
          </cell>
          <cell r="N49">
            <v>-574.80999999999995</v>
          </cell>
          <cell r="O49">
            <v>0</v>
          </cell>
          <cell r="P49">
            <v>603.55999999999995</v>
          </cell>
          <cell r="Q49">
            <v>5507.79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Eliminar problema de testada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44958</v>
          </cell>
          <cell r="G50" t="str">
            <v>CENTRO TECNOLOGICO BLOCO L UFSC</v>
          </cell>
          <cell r="H50">
            <v>1</v>
          </cell>
          <cell r="I50">
            <v>2813</v>
          </cell>
          <cell r="J50">
            <v>2706</v>
          </cell>
          <cell r="K50">
            <v>107</v>
          </cell>
          <cell r="L50">
            <v>1492.21</v>
          </cell>
          <cell r="M50">
            <v>1492.21</v>
          </cell>
          <cell r="N50">
            <v>-325.75</v>
          </cell>
          <cell r="O50">
            <v>0</v>
          </cell>
          <cell r="P50">
            <v>462.68</v>
          </cell>
          <cell r="Q50">
            <v>3121.35</v>
          </cell>
          <cell r="R50">
            <v>0</v>
          </cell>
          <cell r="S50" t="str">
            <v>ok</v>
          </cell>
          <cell r="T50" t="str">
            <v>LIDO/REVISÃO</v>
          </cell>
          <cell r="U50" t="str">
            <v>HIDROMETRO INVERTIDO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44958</v>
          </cell>
          <cell r="G51" t="str">
            <v>CENTRO TECNOLOGICO UFSC</v>
          </cell>
          <cell r="H51">
            <v>1</v>
          </cell>
          <cell r="I51">
            <v>162</v>
          </cell>
          <cell r="J51">
            <v>221</v>
          </cell>
          <cell r="K51">
            <v>59</v>
          </cell>
          <cell r="L51">
            <v>796.69</v>
          </cell>
          <cell r="M51">
            <v>796.69</v>
          </cell>
          <cell r="N51">
            <v>-153.59</v>
          </cell>
          <cell r="O51">
            <v>0</v>
          </cell>
          <cell r="P51">
            <v>31.95</v>
          </cell>
          <cell r="Q51">
            <v>1471.74</v>
          </cell>
          <cell r="R51">
            <v>0</v>
          </cell>
          <cell r="S51" t="str">
            <v>ok</v>
          </cell>
          <cell r="T51" t="str">
            <v>LIDO/REVISÃO</v>
          </cell>
          <cell r="U51" t="str">
            <v>ALTO CONSUMO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44958</v>
          </cell>
          <cell r="G52" t="str">
            <v>CENTRO TECNOLOGICO (BL-A) UFSC</v>
          </cell>
          <cell r="H52">
            <v>2</v>
          </cell>
          <cell r="I52">
            <v>1610</v>
          </cell>
          <cell r="J52">
            <v>1676</v>
          </cell>
          <cell r="K52">
            <v>66</v>
          </cell>
          <cell r="L52">
            <v>839.9</v>
          </cell>
          <cell r="M52">
            <v>839.9</v>
          </cell>
          <cell r="N52">
            <v>-179.96</v>
          </cell>
          <cell r="O52">
            <v>0</v>
          </cell>
          <cell r="P52">
            <v>224.63</v>
          </cell>
          <cell r="Q52">
            <v>1724.47</v>
          </cell>
          <cell r="R52">
            <v>0</v>
          </cell>
          <cell r="S52" t="str">
            <v>ok</v>
          </cell>
          <cell r="T52" t="str">
            <v>LIDO</v>
          </cell>
          <cell r="V52">
            <v>6435548</v>
          </cell>
          <cell r="W52" t="str">
            <v>ok</v>
          </cell>
          <cell r="X52">
            <v>2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44958</v>
          </cell>
          <cell r="G53" t="str">
            <v>PAV DE MECANICA BL MODULADOS</v>
          </cell>
          <cell r="H53">
            <v>1</v>
          </cell>
          <cell r="I53">
            <v>6436</v>
          </cell>
          <cell r="J53">
            <v>6847</v>
          </cell>
          <cell r="K53">
            <v>411</v>
          </cell>
          <cell r="L53">
            <v>5897.17</v>
          </cell>
          <cell r="M53">
            <v>5897.17</v>
          </cell>
          <cell r="N53">
            <v>-1172.6199999999999</v>
          </cell>
          <cell r="O53">
            <v>0</v>
          </cell>
          <cell r="P53">
            <v>614.22</v>
          </cell>
          <cell r="Q53">
            <v>11235.94</v>
          </cell>
          <cell r="R53">
            <v>0</v>
          </cell>
          <cell r="S53" t="str">
            <v>ok</v>
          </cell>
          <cell r="T53" t="str">
            <v>MÉDIO</v>
          </cell>
          <cell r="U53" t="str">
            <v>Eliminar problema de testada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44958</v>
          </cell>
          <cell r="G54" t="str">
            <v>REITORIA UFSC</v>
          </cell>
          <cell r="H54">
            <v>1</v>
          </cell>
          <cell r="I54">
            <v>44949</v>
          </cell>
          <cell r="J54">
            <v>45350</v>
          </cell>
          <cell r="K54">
            <v>401</v>
          </cell>
          <cell r="L54">
            <v>5752.27</v>
          </cell>
          <cell r="M54">
            <v>5752.27</v>
          </cell>
          <cell r="N54">
            <v>-1216.75</v>
          </cell>
          <cell r="O54">
            <v>0</v>
          </cell>
          <cell r="P54">
            <v>1371.18</v>
          </cell>
          <cell r="Q54">
            <v>11658.97</v>
          </cell>
          <cell r="R54">
            <v>0</v>
          </cell>
          <cell r="S54" t="str">
            <v>ok</v>
          </cell>
          <cell r="T54" t="str">
            <v>LIDO</v>
          </cell>
          <cell r="V54">
            <v>2296691</v>
          </cell>
          <cell r="W54" t="str">
            <v>ok</v>
          </cell>
          <cell r="X54">
            <v>1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44958</v>
          </cell>
          <cell r="G55" t="str">
            <v>CENTRO DE E BASICOS UFSC</v>
          </cell>
          <cell r="H55">
            <v>2</v>
          </cell>
          <cell r="I55">
            <v>14706</v>
          </cell>
          <cell r="J55">
            <v>14858</v>
          </cell>
          <cell r="K55">
            <v>152</v>
          </cell>
          <cell r="L55">
            <v>2183.2800000000002</v>
          </cell>
          <cell r="M55">
            <v>2183.2800000000002</v>
          </cell>
          <cell r="N55">
            <v>-432.32</v>
          </cell>
          <cell r="O55">
            <v>0</v>
          </cell>
          <cell r="P55">
            <v>208.15</v>
          </cell>
          <cell r="Q55">
            <v>4142.3900000000003</v>
          </cell>
          <cell r="R55">
            <v>0</v>
          </cell>
          <cell r="S55" t="str">
            <v>ok</v>
          </cell>
          <cell r="T55" t="str">
            <v>MÉDIO</v>
          </cell>
          <cell r="U55" t="str">
            <v>Eliminar problema de testada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44958</v>
          </cell>
          <cell r="G56" t="str">
            <v>CENTRO DE ESTUDO BASICO UFSC</v>
          </cell>
          <cell r="H56">
            <v>1</v>
          </cell>
          <cell r="I56">
            <v>9289</v>
          </cell>
          <cell r="J56">
            <v>9290</v>
          </cell>
          <cell r="K56">
            <v>1</v>
          </cell>
          <cell r="L56">
            <v>40.24</v>
          </cell>
          <cell r="M56">
            <v>40.24</v>
          </cell>
          <cell r="N56">
            <v>-8.0299999999999994</v>
          </cell>
          <cell r="O56">
            <v>0</v>
          </cell>
          <cell r="P56">
            <v>4.43</v>
          </cell>
          <cell r="Q56">
            <v>76.88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Eliminar problema de testada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44958</v>
          </cell>
          <cell r="G57" t="str">
            <v>CASA VEG DPTO MICRO UFSC</v>
          </cell>
          <cell r="H57">
            <v>1</v>
          </cell>
          <cell r="I57">
            <v>26</v>
          </cell>
          <cell r="J57">
            <v>29</v>
          </cell>
          <cell r="K57">
            <v>3</v>
          </cell>
          <cell r="L57">
            <v>50.56</v>
          </cell>
          <cell r="M57">
            <v>50.56</v>
          </cell>
          <cell r="N57">
            <v>-10.54</v>
          </cell>
          <cell r="O57">
            <v>0</v>
          </cell>
          <cell r="P57">
            <v>10.39</v>
          </cell>
          <cell r="Q57">
            <v>100.97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Eliminar problema de testada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44958</v>
          </cell>
          <cell r="G58" t="str">
            <v>LAB DE ENSINO E PESQUISA UFSC</v>
          </cell>
          <cell r="H58">
            <v>1</v>
          </cell>
          <cell r="I58">
            <v>5319</v>
          </cell>
          <cell r="J58">
            <v>5352</v>
          </cell>
          <cell r="K58">
            <v>33</v>
          </cell>
          <cell r="L58">
            <v>419.95</v>
          </cell>
          <cell r="M58">
            <v>419.95</v>
          </cell>
          <cell r="N58">
            <v>-88.39</v>
          </cell>
          <cell r="O58">
            <v>0</v>
          </cell>
          <cell r="P58">
            <v>95.54</v>
          </cell>
          <cell r="Q58">
            <v>847.05</v>
          </cell>
          <cell r="R58">
            <v>0</v>
          </cell>
          <cell r="S58" t="str">
            <v>ok</v>
          </cell>
          <cell r="T58" t="str">
            <v>MÉDIO</v>
          </cell>
          <cell r="U58" t="str">
            <v>Eliminar problema de testada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44958</v>
          </cell>
          <cell r="G59" t="str">
            <v>MUSEU DE ANTROPOLOGIA UFSC</v>
          </cell>
          <cell r="H59">
            <v>1</v>
          </cell>
          <cell r="I59">
            <v>361</v>
          </cell>
          <cell r="J59">
            <v>409</v>
          </cell>
          <cell r="K59">
            <v>48</v>
          </cell>
          <cell r="L59">
            <v>637.29999999999995</v>
          </cell>
          <cell r="M59">
            <v>637.29999999999995</v>
          </cell>
          <cell r="N59">
            <v>-126.24</v>
          </cell>
          <cell r="O59">
            <v>0</v>
          </cell>
          <cell r="P59">
            <v>61.29</v>
          </cell>
          <cell r="Q59">
            <v>1209.6500000000001</v>
          </cell>
          <cell r="R59">
            <v>0</v>
          </cell>
          <cell r="S59" t="str">
            <v>ok</v>
          </cell>
          <cell r="T59" t="str">
            <v>LIDO</v>
          </cell>
          <cell r="U59" t="str">
            <v>ALTO CONSUMO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44958</v>
          </cell>
          <cell r="G60" t="str">
            <v>HORTO BOTANICO UFSC</v>
          </cell>
          <cell r="H60">
            <v>1</v>
          </cell>
          <cell r="I60">
            <v>201</v>
          </cell>
          <cell r="J60">
            <v>312</v>
          </cell>
          <cell r="K60">
            <v>111</v>
          </cell>
          <cell r="L60">
            <v>1550.17</v>
          </cell>
          <cell r="M60">
            <v>1550.17</v>
          </cell>
          <cell r="N60">
            <v>-317.70999999999998</v>
          </cell>
          <cell r="O60">
            <v>0</v>
          </cell>
          <cell r="P60">
            <v>261.70999999999998</v>
          </cell>
          <cell r="Q60">
            <v>3044.34</v>
          </cell>
          <cell r="R60">
            <v>0</v>
          </cell>
          <cell r="S60" t="str">
            <v>ok</v>
          </cell>
          <cell r="T60" t="str">
            <v>LIDO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44958</v>
          </cell>
          <cell r="G61" t="str">
            <v>CRECHE UFSC</v>
          </cell>
          <cell r="H61">
            <v>1</v>
          </cell>
          <cell r="I61">
            <v>14573</v>
          </cell>
          <cell r="J61">
            <v>14949</v>
          </cell>
          <cell r="K61">
            <v>376</v>
          </cell>
          <cell r="L61">
            <v>5390.02</v>
          </cell>
          <cell r="M61">
            <v>5390.02</v>
          </cell>
          <cell r="N61">
            <v>-1129.75</v>
          </cell>
          <cell r="O61">
            <v>0</v>
          </cell>
          <cell r="P61">
            <v>1174.96</v>
          </cell>
          <cell r="Q61">
            <v>10825.25</v>
          </cell>
          <cell r="R61">
            <v>0</v>
          </cell>
          <cell r="S61" t="str">
            <v>ok</v>
          </cell>
          <cell r="T61" t="str">
            <v>LIDO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44958</v>
          </cell>
          <cell r="G62" t="str">
            <v>CENTRO DE CIENCIAS HUMANAS UFSC</v>
          </cell>
          <cell r="H62">
            <v>1</v>
          </cell>
          <cell r="I62">
            <v>30842</v>
          </cell>
          <cell r="J62">
            <v>31065</v>
          </cell>
          <cell r="K62">
            <v>223</v>
          </cell>
          <cell r="L62">
            <v>3173.05</v>
          </cell>
          <cell r="M62">
            <v>3173.05</v>
          </cell>
          <cell r="N62">
            <v>-669.03</v>
          </cell>
          <cell r="O62">
            <v>0</v>
          </cell>
          <cell r="P62">
            <v>733.56</v>
          </cell>
          <cell r="Q62">
            <v>6410.63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Eliminar problema de testada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44958</v>
          </cell>
          <cell r="G63" t="str">
            <v>CENTRO DE EDUCACAO UFSC</v>
          </cell>
          <cell r="H63">
            <v>1</v>
          </cell>
          <cell r="I63">
            <v>1001</v>
          </cell>
          <cell r="J63">
            <v>1075</v>
          </cell>
          <cell r="K63">
            <v>74</v>
          </cell>
          <cell r="L63">
            <v>1014.04</v>
          </cell>
          <cell r="M63">
            <v>1014.04</v>
          </cell>
          <cell r="N63">
            <v>-252.67</v>
          </cell>
          <cell r="O63">
            <v>0</v>
          </cell>
          <cell r="P63">
            <v>645.73</v>
          </cell>
          <cell r="Q63">
            <v>2421.14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CONFIRMAÇÃO LEITURA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44958</v>
          </cell>
          <cell r="G64" t="str">
            <v>CENTRO DE EDUCACAO UFSC</v>
          </cell>
          <cell r="H64">
            <v>1</v>
          </cell>
          <cell r="I64">
            <v>4965</v>
          </cell>
          <cell r="J64">
            <v>5106</v>
          </cell>
          <cell r="K64">
            <v>141</v>
          </cell>
          <cell r="L64">
            <v>1984.87</v>
          </cell>
          <cell r="M64">
            <v>1984.87</v>
          </cell>
          <cell r="N64">
            <v>-422.14</v>
          </cell>
          <cell r="O64">
            <v>0</v>
          </cell>
          <cell r="P64">
            <v>497.35</v>
          </cell>
          <cell r="Q64">
            <v>4044.95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Eliminar problema de testada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44958</v>
          </cell>
          <cell r="G65" t="str">
            <v>CENTRO DE CONVIVENCIA UFSC</v>
          </cell>
          <cell r="H65">
            <v>5</v>
          </cell>
          <cell r="I65">
            <v>494</v>
          </cell>
          <cell r="J65">
            <v>499</v>
          </cell>
          <cell r="K65">
            <v>5</v>
          </cell>
          <cell r="L65">
            <v>201.2</v>
          </cell>
          <cell r="M65">
            <v>201.2</v>
          </cell>
          <cell r="N65">
            <v>-45.42</v>
          </cell>
          <cell r="O65">
            <v>0</v>
          </cell>
          <cell r="P65">
            <v>78.25</v>
          </cell>
          <cell r="Q65">
            <v>435.23</v>
          </cell>
          <cell r="R65">
            <v>0</v>
          </cell>
          <cell r="S65" t="str">
            <v>ok</v>
          </cell>
          <cell r="T65" t="str">
            <v>LIDO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44958</v>
          </cell>
          <cell r="G66" t="str">
            <v>IMPRENSA UNIVERSITARIA</v>
          </cell>
          <cell r="H66">
            <v>1</v>
          </cell>
          <cell r="I66">
            <v>17796</v>
          </cell>
          <cell r="J66">
            <v>18018</v>
          </cell>
          <cell r="K66">
            <v>222</v>
          </cell>
          <cell r="L66">
            <v>3158.56</v>
          </cell>
          <cell r="M66">
            <v>3158.56</v>
          </cell>
          <cell r="N66">
            <v>-663.04</v>
          </cell>
          <cell r="O66">
            <v>0</v>
          </cell>
          <cell r="P66">
            <v>699.17</v>
          </cell>
          <cell r="Q66">
            <v>6353.25</v>
          </cell>
          <cell r="R66">
            <v>0</v>
          </cell>
          <cell r="S66" t="str">
            <v>ok</v>
          </cell>
          <cell r="T66" t="str">
            <v>MÉDIO</v>
          </cell>
          <cell r="U66" t="str">
            <v>Eliminar problema de testada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44958</v>
          </cell>
          <cell r="G67" t="str">
            <v>ESPACO DO DEP DE AQUIT E URBAN UFSC</v>
          </cell>
          <cell r="H67">
            <v>1</v>
          </cell>
          <cell r="I67">
            <v>2225</v>
          </cell>
          <cell r="J67">
            <v>2325</v>
          </cell>
          <cell r="K67">
            <v>100</v>
          </cell>
          <cell r="L67">
            <v>1390.78</v>
          </cell>
          <cell r="M67">
            <v>1390.78</v>
          </cell>
          <cell r="N67">
            <v>-310.31</v>
          </cell>
          <cell r="O67">
            <v>0</v>
          </cell>
          <cell r="P67">
            <v>502.15</v>
          </cell>
          <cell r="Q67">
            <v>2973.4</v>
          </cell>
          <cell r="R67">
            <v>0</v>
          </cell>
          <cell r="S67" t="str">
            <v>ok</v>
          </cell>
          <cell r="T67" t="str">
            <v>LIDO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44958</v>
          </cell>
          <cell r="G68" t="str">
            <v>CENTRO DE ESPORTE</v>
          </cell>
          <cell r="H68">
            <v>2</v>
          </cell>
          <cell r="I68">
            <v>2999</v>
          </cell>
          <cell r="J68">
            <v>30520</v>
          </cell>
          <cell r="K68">
            <v>1067</v>
          </cell>
          <cell r="L68">
            <v>17152.68</v>
          </cell>
          <cell r="M68">
            <v>17152.68</v>
          </cell>
          <cell r="N68">
            <v>-3582.02</v>
          </cell>
          <cell r="O68">
            <v>0</v>
          </cell>
          <cell r="P68">
            <v>3599.62</v>
          </cell>
          <cell r="Q68">
            <v>34322.959999999999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CONFIRMAÇÃO LEITURA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44958</v>
          </cell>
          <cell r="G69" t="str">
            <v>RESTAURANTE UNIVERSITARIO</v>
          </cell>
          <cell r="H69">
            <v>2</v>
          </cell>
          <cell r="I69">
            <v>93610</v>
          </cell>
          <cell r="J69">
            <v>95117</v>
          </cell>
          <cell r="K69">
            <v>1507</v>
          </cell>
          <cell r="L69">
            <v>24351.08</v>
          </cell>
          <cell r="M69">
            <v>24351.08</v>
          </cell>
          <cell r="N69">
            <v>-5112.24</v>
          </cell>
          <cell r="O69">
            <v>0</v>
          </cell>
          <cell r="P69">
            <v>5395.54</v>
          </cell>
          <cell r="Q69">
            <v>48985.46</v>
          </cell>
          <cell r="R69">
            <v>0</v>
          </cell>
          <cell r="S69" t="str">
            <v>ok</v>
          </cell>
          <cell r="T69" t="str">
            <v>MÉDIO</v>
          </cell>
          <cell r="U69" t="str">
            <v>Eliminar problema de testada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44958</v>
          </cell>
          <cell r="G70" t="str">
            <v>UNIVERSIDADE FEDERAL DE SANTA CATARINA</v>
          </cell>
          <cell r="H70">
            <v>1</v>
          </cell>
          <cell r="I70">
            <v>1346</v>
          </cell>
          <cell r="J70">
            <v>1403</v>
          </cell>
          <cell r="K70">
            <v>57</v>
          </cell>
          <cell r="L70">
            <v>767.71</v>
          </cell>
          <cell r="M70">
            <v>0</v>
          </cell>
          <cell r="N70">
            <v>-75.72</v>
          </cell>
          <cell r="O70">
            <v>0</v>
          </cell>
          <cell r="P70">
            <v>33.61</v>
          </cell>
          <cell r="Q70">
            <v>725.6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ALTO CONSUMO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44958</v>
          </cell>
          <cell r="G71" t="str">
            <v>CENTRO CIENCIAS BIOLOGICAS BL B</v>
          </cell>
          <cell r="H71">
            <v>1</v>
          </cell>
          <cell r="I71">
            <v>8921</v>
          </cell>
          <cell r="J71">
            <v>9281</v>
          </cell>
          <cell r="K71">
            <v>360</v>
          </cell>
          <cell r="L71">
            <v>5158.18</v>
          </cell>
          <cell r="M71">
            <v>5158.18</v>
          </cell>
          <cell r="N71">
            <v>-1050.6300000000001</v>
          </cell>
          <cell r="O71">
            <v>0</v>
          </cell>
          <cell r="P71">
            <v>1182.55</v>
          </cell>
          <cell r="Q71">
            <v>10448.280000000001</v>
          </cell>
          <cell r="R71">
            <v>0</v>
          </cell>
          <cell r="S71" t="str">
            <v>ok</v>
          </cell>
          <cell r="T71" t="str">
            <v>LIDO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44958</v>
          </cell>
          <cell r="G72" t="str">
            <v>CENTRO TECNOLOGICO</v>
          </cell>
          <cell r="H72">
            <v>1</v>
          </cell>
          <cell r="I72">
            <v>389</v>
          </cell>
          <cell r="J72">
            <v>412</v>
          </cell>
          <cell r="K72">
            <v>23</v>
          </cell>
          <cell r="L72">
            <v>275.05</v>
          </cell>
          <cell r="M72">
            <v>275.05</v>
          </cell>
          <cell r="N72">
            <v>-56.07</v>
          </cell>
          <cell r="O72">
            <v>0</v>
          </cell>
          <cell r="P72">
            <v>43.27</v>
          </cell>
          <cell r="Q72">
            <v>537.29999999999995</v>
          </cell>
          <cell r="R72">
            <v>0</v>
          </cell>
          <cell r="S72" t="str">
            <v>ok</v>
          </cell>
          <cell r="T72" t="str">
            <v>LIDO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44958</v>
          </cell>
          <cell r="G73" t="str">
            <v>UNIVERSIDADE FEDERAL DE SANTA CATARINA</v>
          </cell>
          <cell r="H73">
            <v>1</v>
          </cell>
          <cell r="I73">
            <v>534</v>
          </cell>
          <cell r="J73">
            <v>618</v>
          </cell>
          <cell r="K73">
            <v>84</v>
          </cell>
          <cell r="L73">
            <v>1158.94</v>
          </cell>
          <cell r="M73">
            <v>1158.94</v>
          </cell>
          <cell r="N73">
            <v>-242.95</v>
          </cell>
          <cell r="O73">
            <v>0</v>
          </cell>
          <cell r="P73">
            <v>253.02</v>
          </cell>
          <cell r="Q73">
            <v>2327.9499999999998</v>
          </cell>
          <cell r="R73">
            <v>0</v>
          </cell>
          <cell r="S73" t="str">
            <v>ok</v>
          </cell>
          <cell r="T73" t="str">
            <v>LIDO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44958</v>
          </cell>
          <cell r="G74" t="str">
            <v>CENTRO ANATOMICO UFSC</v>
          </cell>
          <cell r="H74">
            <v>2</v>
          </cell>
          <cell r="I74">
            <v>2514</v>
          </cell>
          <cell r="J74">
            <v>2549</v>
          </cell>
          <cell r="K74">
            <v>35</v>
          </cell>
          <cell r="L74">
            <v>390.71</v>
          </cell>
          <cell r="M74">
            <v>390.71</v>
          </cell>
          <cell r="N74">
            <v>-76.17</v>
          </cell>
          <cell r="O74">
            <v>0</v>
          </cell>
          <cell r="P74">
            <v>24.69</v>
          </cell>
          <cell r="Q74">
            <v>729.94</v>
          </cell>
          <cell r="R74">
            <v>0</v>
          </cell>
          <cell r="S74" t="str">
            <v>ok</v>
          </cell>
          <cell r="T74" t="str">
            <v>MÉDIO</v>
          </cell>
          <cell r="U74" t="str">
            <v>Eliminar problema de testada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44958</v>
          </cell>
          <cell r="G75" t="str">
            <v>CENTRO DE CIENCIAS FISICAS E MATEMATICA</v>
          </cell>
          <cell r="H75">
            <v>1</v>
          </cell>
          <cell r="I75">
            <v>8394</v>
          </cell>
          <cell r="J75">
            <v>8977</v>
          </cell>
          <cell r="K75">
            <v>583</v>
          </cell>
          <cell r="L75">
            <v>8389.4500000000007</v>
          </cell>
          <cell r="M75">
            <v>8389.4500000000007</v>
          </cell>
          <cell r="N75">
            <v>-1774.73</v>
          </cell>
          <cell r="O75">
            <v>0</v>
          </cell>
          <cell r="P75">
            <v>2001.32</v>
          </cell>
          <cell r="Q75">
            <v>17005.490000000002</v>
          </cell>
          <cell r="R75">
            <v>0</v>
          </cell>
          <cell r="S75" t="str">
            <v>ok</v>
          </cell>
          <cell r="T75" t="str">
            <v>MÉDIO</v>
          </cell>
          <cell r="U75" t="str">
            <v>Eliminar problema de testada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44958</v>
          </cell>
          <cell r="G76" t="str">
            <v>CCB - Blocos E, F e G</v>
          </cell>
          <cell r="H76">
            <v>1</v>
          </cell>
          <cell r="I76">
            <v>11767</v>
          </cell>
          <cell r="J76">
            <v>12299</v>
          </cell>
          <cell r="K76">
            <v>532</v>
          </cell>
          <cell r="L76">
            <v>7650.46</v>
          </cell>
          <cell r="M76">
            <v>0</v>
          </cell>
          <cell r="N76">
            <v>-853.12</v>
          </cell>
          <cell r="O76">
            <v>0</v>
          </cell>
          <cell r="P76">
            <v>1377.31</v>
          </cell>
          <cell r="Q76">
            <v>8174.65</v>
          </cell>
          <cell r="R76">
            <v>0</v>
          </cell>
          <cell r="S76" t="str">
            <v>ok</v>
          </cell>
          <cell r="T76" t="str">
            <v>LIDO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44958</v>
          </cell>
          <cell r="G77" t="str">
            <v>UNIVERSIDADE FEDERAL DE SANTA CATARINA</v>
          </cell>
          <cell r="H77">
            <v>1</v>
          </cell>
          <cell r="I77">
            <v>8519</v>
          </cell>
          <cell r="J77">
            <v>8769</v>
          </cell>
          <cell r="K77">
            <v>250</v>
          </cell>
          <cell r="L77">
            <v>3564.28</v>
          </cell>
          <cell r="M77">
            <v>0</v>
          </cell>
          <cell r="N77">
            <v>-368.09</v>
          </cell>
          <cell r="O77">
            <v>0</v>
          </cell>
          <cell r="P77">
            <v>330.86</v>
          </cell>
          <cell r="Q77">
            <v>3527.05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Eliminar problema de testada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44958</v>
          </cell>
          <cell r="G78" t="str">
            <v>UNIVERSIDADE FEDERAL DE SANTA CATARINA</v>
          </cell>
          <cell r="H78">
            <v>1</v>
          </cell>
          <cell r="I78">
            <v>3009</v>
          </cell>
          <cell r="J78">
            <v>3090</v>
          </cell>
          <cell r="K78">
            <v>81</v>
          </cell>
          <cell r="L78">
            <v>1115.47</v>
          </cell>
          <cell r="M78">
            <v>0</v>
          </cell>
          <cell r="N78">
            <v>-129.74</v>
          </cell>
          <cell r="O78">
            <v>0</v>
          </cell>
          <cell r="P78">
            <v>257.45999999999998</v>
          </cell>
          <cell r="Q78">
            <v>1243.19</v>
          </cell>
          <cell r="R78">
            <v>0</v>
          </cell>
          <cell r="S78" t="str">
            <v>ok</v>
          </cell>
          <cell r="T78" t="str">
            <v>LIDO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44958</v>
          </cell>
          <cell r="G79" t="str">
            <v>UNIVERSIDADE FEDERAL DE SANTA CATARINA</v>
          </cell>
          <cell r="H79">
            <v>1</v>
          </cell>
          <cell r="I79">
            <v>38457</v>
          </cell>
          <cell r="J79">
            <v>39005</v>
          </cell>
          <cell r="K79">
            <v>548</v>
          </cell>
          <cell r="L79">
            <v>7882.3</v>
          </cell>
          <cell r="M79">
            <v>0</v>
          </cell>
          <cell r="N79">
            <v>-820.13</v>
          </cell>
          <cell r="O79">
            <v>0</v>
          </cell>
          <cell r="P79">
            <v>796.2</v>
          </cell>
          <cell r="Q79">
            <v>7858.37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Eliminar problema de testada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44958</v>
          </cell>
          <cell r="G80" t="str">
            <v>UFSC - UNIVERSIDADE FEDERAL DE SC</v>
          </cell>
          <cell r="H80">
            <v>1</v>
          </cell>
          <cell r="I80">
            <v>804</v>
          </cell>
          <cell r="J80">
            <v>927</v>
          </cell>
          <cell r="K80">
            <v>123</v>
          </cell>
          <cell r="L80">
            <v>1724.05</v>
          </cell>
          <cell r="M80">
            <v>0</v>
          </cell>
          <cell r="N80">
            <v>-166.53</v>
          </cell>
          <cell r="O80">
            <v>0</v>
          </cell>
          <cell r="P80">
            <v>38.15</v>
          </cell>
          <cell r="Q80">
            <v>1595.67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ALTO CONSUMO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44958</v>
          </cell>
          <cell r="G81" t="str">
            <v>MINISTERIO DA EDUCACAO</v>
          </cell>
          <cell r="H81">
            <v>1</v>
          </cell>
          <cell r="I81">
            <v>1661</v>
          </cell>
          <cell r="J81">
            <v>1728</v>
          </cell>
          <cell r="K81">
            <v>67</v>
          </cell>
          <cell r="L81">
            <v>912.61</v>
          </cell>
          <cell r="M81">
            <v>912.61</v>
          </cell>
          <cell r="N81">
            <v>-194.7</v>
          </cell>
          <cell r="O81">
            <v>0</v>
          </cell>
          <cell r="P81">
            <v>235.21</v>
          </cell>
          <cell r="Q81">
            <v>1865.73</v>
          </cell>
          <cell r="R81">
            <v>0</v>
          </cell>
          <cell r="S81" t="str">
            <v>ok</v>
          </cell>
          <cell r="T81" t="str">
            <v>LIDO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44958</v>
          </cell>
          <cell r="G82" t="str">
            <v>UNIVERSIDADE FEDERAL DE SANTA CATARINA</v>
          </cell>
          <cell r="H82">
            <v>1</v>
          </cell>
          <cell r="I82">
            <v>21427</v>
          </cell>
          <cell r="J82">
            <v>21804</v>
          </cell>
          <cell r="K82">
            <v>377</v>
          </cell>
          <cell r="L82">
            <v>5404.51</v>
          </cell>
          <cell r="M82">
            <v>0</v>
          </cell>
          <cell r="N82">
            <v>-535.72</v>
          </cell>
          <cell r="O82">
            <v>0</v>
          </cell>
          <cell r="P82">
            <v>264.43</v>
          </cell>
          <cell r="Q82">
            <v>5133.22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44958</v>
          </cell>
          <cell r="G83" t="str">
            <v>CASA DA ARTE</v>
          </cell>
          <cell r="H83">
            <v>1</v>
          </cell>
          <cell r="I83">
            <v>345</v>
          </cell>
          <cell r="J83">
            <v>351</v>
          </cell>
          <cell r="K83">
            <v>6</v>
          </cell>
          <cell r="L83">
            <v>66.040000000000006</v>
          </cell>
          <cell r="M83">
            <v>66.040000000000006</v>
          </cell>
          <cell r="N83">
            <v>-13.57</v>
          </cell>
          <cell r="O83">
            <v>0</v>
          </cell>
          <cell r="P83">
            <v>11.5</v>
          </cell>
          <cell r="Q83">
            <v>130.01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ALTO CONSUMO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44958</v>
          </cell>
          <cell r="G84" t="str">
            <v>CENTRO DE PESQUISA UFSC</v>
          </cell>
          <cell r="H84">
            <v>1</v>
          </cell>
          <cell r="I84">
            <v>8214</v>
          </cell>
          <cell r="J84">
            <v>8620</v>
          </cell>
          <cell r="K84">
            <v>406</v>
          </cell>
          <cell r="L84">
            <v>5824.72</v>
          </cell>
          <cell r="M84">
            <v>5824.72</v>
          </cell>
          <cell r="N84">
            <v>-1111.0999999999999</v>
          </cell>
          <cell r="O84">
            <v>0</v>
          </cell>
          <cell r="P84">
            <v>108.18</v>
          </cell>
          <cell r="Q84">
            <v>10646.52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44958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1357</v>
          </cell>
          <cell r="K85">
            <v>7</v>
          </cell>
          <cell r="L85">
            <v>71.2</v>
          </cell>
          <cell r="M85">
            <v>0</v>
          </cell>
          <cell r="N85">
            <v>-8.2100000000000009</v>
          </cell>
          <cell r="O85">
            <v>0</v>
          </cell>
          <cell r="P85">
            <v>15.66</v>
          </cell>
          <cell r="Q85">
            <v>78.650000000000006</v>
          </cell>
          <cell r="R85">
            <v>0</v>
          </cell>
          <cell r="S85" t="str">
            <v>ok</v>
          </cell>
          <cell r="T85" t="str">
            <v>MÉDIO</v>
          </cell>
          <cell r="U85" t="str">
            <v>Eliminar problema de testada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44958</v>
          </cell>
          <cell r="G86" t="str">
            <v>UNIVERSIDADE FEDERAL DE SANTA CATARINA</v>
          </cell>
          <cell r="H86">
            <v>1</v>
          </cell>
          <cell r="I86">
            <v>489</v>
          </cell>
          <cell r="J86">
            <v>508</v>
          </cell>
          <cell r="K86">
            <v>19</v>
          </cell>
          <cell r="L86">
            <v>217.09</v>
          </cell>
          <cell r="M86">
            <v>0</v>
          </cell>
          <cell r="N86">
            <v>-23.47</v>
          </cell>
          <cell r="O86">
            <v>0</v>
          </cell>
          <cell r="P86">
            <v>31.36</v>
          </cell>
          <cell r="Q86">
            <v>224.98</v>
          </cell>
          <cell r="R86">
            <v>0</v>
          </cell>
          <cell r="S86" t="str">
            <v>ok</v>
          </cell>
          <cell r="T86" t="str">
            <v>MÉDIO</v>
          </cell>
          <cell r="U86" t="str">
            <v>Eliminar problema de testada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44958</v>
          </cell>
          <cell r="G87" t="str">
            <v>UNIVERSIDADE FEDERAL DE SANTA CATARINA</v>
          </cell>
          <cell r="H87">
            <v>1</v>
          </cell>
          <cell r="I87">
            <v>1391</v>
          </cell>
          <cell r="J87">
            <v>1425</v>
          </cell>
          <cell r="K87">
            <v>34</v>
          </cell>
          <cell r="L87">
            <v>434.44</v>
          </cell>
          <cell r="M87">
            <v>0</v>
          </cell>
          <cell r="N87">
            <v>-46.4</v>
          </cell>
          <cell r="O87">
            <v>0</v>
          </cell>
          <cell r="P87">
            <v>56.68</v>
          </cell>
          <cell r="Q87">
            <v>444.72</v>
          </cell>
          <cell r="R87">
            <v>0</v>
          </cell>
          <cell r="S87" t="str">
            <v>ok</v>
          </cell>
          <cell r="T87" t="str">
            <v>LIDO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44958</v>
          </cell>
          <cell r="G88" t="str">
            <v>UFSC - UNIVERSIDADE FEDERAL DE SC</v>
          </cell>
          <cell r="H88">
            <v>1</v>
          </cell>
          <cell r="I88">
            <v>118</v>
          </cell>
          <cell r="J88">
            <v>122</v>
          </cell>
          <cell r="K88">
            <v>4</v>
          </cell>
          <cell r="L88">
            <v>55.72</v>
          </cell>
          <cell r="M88">
            <v>55.72</v>
          </cell>
          <cell r="N88">
            <v>-11.36</v>
          </cell>
          <cell r="O88">
            <v>0</v>
          </cell>
          <cell r="P88">
            <v>8.74</v>
          </cell>
          <cell r="Q88">
            <v>108.82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ALTO CONSUMO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44958</v>
          </cell>
          <cell r="G89" t="str">
            <v>ESTAÇÃO DE MARICULTURA DA UFSC</v>
          </cell>
          <cell r="H89">
            <v>1</v>
          </cell>
          <cell r="I89">
            <v>5863</v>
          </cell>
          <cell r="J89">
            <v>5999</v>
          </cell>
          <cell r="K89">
            <v>136</v>
          </cell>
          <cell r="L89">
            <v>1912.42</v>
          </cell>
          <cell r="M89">
            <v>1912.42</v>
          </cell>
          <cell r="N89">
            <v>-1842.86</v>
          </cell>
          <cell r="O89">
            <v>0</v>
          </cell>
          <cell r="P89">
            <v>712.53</v>
          </cell>
          <cell r="Q89">
            <v>2694.51</v>
          </cell>
          <cell r="R89">
            <v>0</v>
          </cell>
          <cell r="S89" t="str">
            <v>ok</v>
          </cell>
          <cell r="T89" t="str">
            <v>LIDO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44958</v>
          </cell>
          <cell r="G90" t="str">
            <v>ESTAÇÃO DE MARICULTURA DA UFSC</v>
          </cell>
          <cell r="H90">
            <v>1</v>
          </cell>
          <cell r="I90">
            <v>276</v>
          </cell>
          <cell r="J90">
            <v>281</v>
          </cell>
          <cell r="K90">
            <v>5</v>
          </cell>
          <cell r="L90">
            <v>60.88</v>
          </cell>
          <cell r="M90">
            <v>60.88</v>
          </cell>
          <cell r="N90">
            <v>-12.43</v>
          </cell>
          <cell r="O90">
            <v>0</v>
          </cell>
          <cell r="P90">
            <v>9.76</v>
          </cell>
          <cell r="Q90">
            <v>119.09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44958</v>
          </cell>
          <cell r="G91" t="str">
            <v>UNIVERSIDADE FEDERAL DE SANTA CATARINA</v>
          </cell>
          <cell r="H91">
            <v>1</v>
          </cell>
          <cell r="I91">
            <v>3420</v>
          </cell>
          <cell r="J91">
            <v>3447</v>
          </cell>
          <cell r="K91">
            <v>27</v>
          </cell>
          <cell r="L91">
            <v>333.01</v>
          </cell>
          <cell r="M91">
            <v>0</v>
          </cell>
          <cell r="N91">
            <v>-35.93</v>
          </cell>
          <cell r="O91">
            <v>0</v>
          </cell>
          <cell r="P91">
            <v>47.17</v>
          </cell>
          <cell r="Q91">
            <v>344.25</v>
          </cell>
          <cell r="R91">
            <v>0</v>
          </cell>
          <cell r="S91" t="str">
            <v>ok</v>
          </cell>
          <cell r="T91" t="str">
            <v>LIDO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191713.14999999997</v>
          </cell>
          <cell r="M92">
            <v>149359.06999999998</v>
          </cell>
          <cell r="N92">
            <v>-39274.639999999992</v>
          </cell>
          <cell r="O92">
            <v>0</v>
          </cell>
          <cell r="P92">
            <v>36078.839999999997</v>
          </cell>
          <cell r="Q92">
            <v>337876.42000000004</v>
          </cell>
          <cell r="R92">
            <v>0</v>
          </cell>
          <cell r="S92" t="str">
            <v>ok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98362</v>
          </cell>
          <cell r="J95">
            <v>104829</v>
          </cell>
          <cell r="K95">
            <v>6467</v>
          </cell>
          <cell r="L95">
            <v>91710.14</v>
          </cell>
          <cell r="M95">
            <v>91710.14</v>
          </cell>
          <cell r="N95">
            <v>-17333.21</v>
          </cell>
          <cell r="Q95">
            <v>166087.06</v>
          </cell>
          <cell r="R95">
            <v>1.0000000009313226E-2</v>
          </cell>
          <cell r="S95" t="b">
            <v>0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1125</v>
          </cell>
          <cell r="J96">
            <v>1159</v>
          </cell>
          <cell r="K96">
            <v>34</v>
          </cell>
          <cell r="L96">
            <v>434.44</v>
          </cell>
          <cell r="N96">
            <v>-41.04</v>
          </cell>
          <cell r="Q96">
            <v>393.4</v>
          </cell>
          <cell r="R96">
            <v>0</v>
          </cell>
          <cell r="S96" t="str">
            <v>ok</v>
          </cell>
          <cell r="T96" t="str">
            <v>LIDO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3439</v>
          </cell>
          <cell r="J101">
            <v>3466</v>
          </cell>
          <cell r="K101">
            <v>27</v>
          </cell>
          <cell r="L101">
            <v>318.70999999999998</v>
          </cell>
          <cell r="Q101">
            <v>318.70999999999998</v>
          </cell>
          <cell r="S101" t="str">
            <v>ok</v>
          </cell>
          <cell r="T101" t="str">
            <v>lido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H301</v>
          </cell>
          <cell r="E102">
            <v>104043</v>
          </cell>
          <cell r="G102" t="str">
            <v>SAMAE Araranguá  Campo de Futebol</v>
          </cell>
          <cell r="H102">
            <v>1</v>
          </cell>
          <cell r="I102">
            <v>650</v>
          </cell>
          <cell r="J102">
            <v>650</v>
          </cell>
          <cell r="K102">
            <v>10</v>
          </cell>
          <cell r="L102">
            <v>96.81</v>
          </cell>
          <cell r="Q102">
            <v>96.81</v>
          </cell>
          <cell r="R102">
            <v>0</v>
          </cell>
          <cell r="S102" t="str">
            <v>ok</v>
          </cell>
          <cell r="V102">
            <v>104043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1907</v>
          </cell>
          <cell r="J106">
            <v>1939</v>
          </cell>
          <cell r="K106">
            <v>32</v>
          </cell>
          <cell r="L106">
            <v>207.18</v>
          </cell>
          <cell r="M106">
            <v>230.59</v>
          </cell>
          <cell r="N106">
            <v>-21.79</v>
          </cell>
          <cell r="Q106">
            <v>415.98</v>
          </cell>
          <cell r="R106">
            <v>0</v>
          </cell>
          <cell r="S106" t="str">
            <v>ok</v>
          </cell>
          <cell r="T106" t="str">
            <v>LIDO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1630</v>
          </cell>
          <cell r="J108">
            <v>1659</v>
          </cell>
          <cell r="K108">
            <v>29</v>
          </cell>
          <cell r="L108">
            <v>184.32</v>
          </cell>
          <cell r="M108">
            <v>205.11</v>
          </cell>
          <cell r="N108">
            <v>-19.38</v>
          </cell>
          <cell r="Q108">
            <v>370.05</v>
          </cell>
          <cell r="R108">
            <v>0</v>
          </cell>
          <cell r="S108" t="str">
            <v>ok</v>
          </cell>
          <cell r="T108" t="str">
            <v>LIDO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3223</v>
          </cell>
          <cell r="J112">
            <v>3256</v>
          </cell>
          <cell r="K112">
            <v>33</v>
          </cell>
          <cell r="L112">
            <v>354.09</v>
          </cell>
          <cell r="M112">
            <v>283.27</v>
          </cell>
          <cell r="Q112">
            <v>637.3599999999999</v>
          </cell>
          <cell r="R112">
            <v>0</v>
          </cell>
          <cell r="S112" t="str">
            <v>ok</v>
          </cell>
          <cell r="T112" t="str">
            <v>LIDO</v>
          </cell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394</v>
          </cell>
          <cell r="J113">
            <v>426</v>
          </cell>
          <cell r="K113">
            <v>32</v>
          </cell>
          <cell r="L113">
            <v>343.36</v>
          </cell>
          <cell r="M113">
            <v>274.69</v>
          </cell>
          <cell r="Q113">
            <v>618.04999999999995</v>
          </cell>
          <cell r="R113">
            <v>0</v>
          </cell>
          <cell r="S113" t="str">
            <v>ok</v>
          </cell>
          <cell r="T113" t="str">
            <v>LIDO</v>
          </cell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3950</v>
          </cell>
          <cell r="J114">
            <v>3999</v>
          </cell>
          <cell r="K114">
            <v>49</v>
          </cell>
          <cell r="L114">
            <v>525.77</v>
          </cell>
          <cell r="M114">
            <v>420.62</v>
          </cell>
          <cell r="Q114">
            <v>946.39</v>
          </cell>
          <cell r="R114">
            <v>0</v>
          </cell>
          <cell r="S114" t="str">
            <v>ok</v>
          </cell>
          <cell r="T114" t="str">
            <v>LIDO</v>
          </cell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1327</v>
          </cell>
          <cell r="J115">
            <v>1913</v>
          </cell>
          <cell r="K115">
            <v>586</v>
          </cell>
          <cell r="L115">
            <v>6287.78</v>
          </cell>
          <cell r="M115">
            <v>5030.22</v>
          </cell>
          <cell r="Q115">
            <v>11318</v>
          </cell>
          <cell r="R115">
            <v>0</v>
          </cell>
          <cell r="S115" t="str">
            <v>ok</v>
          </cell>
          <cell r="T115" t="str">
            <v>LIDO</v>
          </cell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12</v>
          </cell>
          <cell r="J116">
            <v>12</v>
          </cell>
          <cell r="K116">
            <v>0</v>
          </cell>
          <cell r="L116">
            <v>107.3</v>
          </cell>
          <cell r="M116">
            <v>85.84</v>
          </cell>
          <cell r="Q116">
            <v>193.14</v>
          </cell>
          <cell r="R116">
            <v>0</v>
          </cell>
          <cell r="S116" t="str">
            <v>ok</v>
          </cell>
          <cell r="T116" t="str">
            <v>LIDO</v>
          </cell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44958</v>
          </cell>
          <cell r="G126" t="str">
            <v>UFSC - UNIVERSIDADE FEDERAL DE SC</v>
          </cell>
          <cell r="H126">
            <v>1</v>
          </cell>
          <cell r="I126">
            <v>118</v>
          </cell>
          <cell r="J126">
            <v>122</v>
          </cell>
          <cell r="K126">
            <v>4</v>
          </cell>
          <cell r="L126">
            <v>55.72</v>
          </cell>
          <cell r="M126">
            <v>55.72</v>
          </cell>
          <cell r="N126">
            <v>-11.36</v>
          </cell>
          <cell r="O126">
            <v>0</v>
          </cell>
          <cell r="P126">
            <v>8.74</v>
          </cell>
          <cell r="Q126">
            <v>108.82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44958</v>
          </cell>
          <cell r="G127" t="str">
            <v>UNIVERSIDADE FEDERAL DE SANTA CATARINA</v>
          </cell>
          <cell r="H127">
            <v>1</v>
          </cell>
          <cell r="I127">
            <v>1661</v>
          </cell>
          <cell r="J127">
            <v>1728</v>
          </cell>
          <cell r="K127">
            <v>67</v>
          </cell>
          <cell r="L127">
            <v>912.61</v>
          </cell>
          <cell r="M127">
            <v>912.61</v>
          </cell>
          <cell r="N127">
            <v>-194.7</v>
          </cell>
          <cell r="O127">
            <v>0</v>
          </cell>
          <cell r="P127">
            <v>235.21</v>
          </cell>
          <cell r="Q127">
            <v>1865.73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44958</v>
          </cell>
          <cell r="G128" t="str">
            <v>IMPRENSA UNIVERSITARIA</v>
          </cell>
          <cell r="H128">
            <v>1</v>
          </cell>
          <cell r="I128">
            <v>17796</v>
          </cell>
          <cell r="J128">
            <v>18018</v>
          </cell>
          <cell r="K128">
            <v>222</v>
          </cell>
          <cell r="L128">
            <v>3158.56</v>
          </cell>
          <cell r="M128">
            <v>3158.56</v>
          </cell>
          <cell r="N128">
            <v>-663.04</v>
          </cell>
          <cell r="O128">
            <v>0</v>
          </cell>
          <cell r="P128">
            <v>699.17</v>
          </cell>
          <cell r="Q128">
            <v>6353.25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44958</v>
          </cell>
          <cell r="G129" t="str">
            <v>UNIV FED DO ESTADO DE STA CAT</v>
          </cell>
          <cell r="H129">
            <v>30</v>
          </cell>
          <cell r="I129">
            <v>3433</v>
          </cell>
          <cell r="J129">
            <v>3494</v>
          </cell>
          <cell r="K129">
            <v>130</v>
          </cell>
          <cell r="L129">
            <v>1355.3</v>
          </cell>
          <cell r="M129">
            <v>1355.3</v>
          </cell>
          <cell r="N129">
            <v>-276.39</v>
          </cell>
          <cell r="O129">
            <v>0</v>
          </cell>
          <cell r="P129">
            <v>214.2</v>
          </cell>
          <cell r="Q129">
            <v>2648.41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44958</v>
          </cell>
          <cell r="G130" t="str">
            <v>BIBLIOTECA CENTRAL</v>
          </cell>
          <cell r="H130">
            <v>1</v>
          </cell>
          <cell r="I130">
            <v>28431</v>
          </cell>
          <cell r="J130">
            <v>29061</v>
          </cell>
          <cell r="K130">
            <v>630</v>
          </cell>
          <cell r="L130">
            <v>9070.48</v>
          </cell>
          <cell r="M130">
            <v>9070.48</v>
          </cell>
          <cell r="N130">
            <v>-1962.04</v>
          </cell>
          <cell r="O130">
            <v>0</v>
          </cell>
          <cell r="P130">
            <v>2621.4299999999998</v>
          </cell>
          <cell r="Q130">
            <v>18800.349999999999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44958</v>
          </cell>
          <cell r="G131" t="str">
            <v>IGREJA UFSC</v>
          </cell>
          <cell r="H131">
            <v>2</v>
          </cell>
          <cell r="I131">
            <v>6205</v>
          </cell>
          <cell r="J131">
            <v>6299</v>
          </cell>
          <cell r="K131">
            <v>94</v>
          </cell>
          <cell r="L131">
            <v>1245.6199999999999</v>
          </cell>
          <cell r="M131">
            <v>1245.6199999999999</v>
          </cell>
          <cell r="N131">
            <v>-2491.2399999999998</v>
          </cell>
          <cell r="O131">
            <v>0</v>
          </cell>
          <cell r="P131">
            <v>0</v>
          </cell>
          <cell r="Q131">
            <v>0</v>
          </cell>
          <cell r="R131" t="str">
            <v>Quitada</v>
          </cell>
        </row>
        <row r="132">
          <cell r="D132" t="str">
            <v>H040</v>
          </cell>
          <cell r="E132">
            <v>2296691</v>
          </cell>
          <cell r="F132">
            <v>44958</v>
          </cell>
          <cell r="G132" t="str">
            <v>REITORIA UFSC</v>
          </cell>
          <cell r="H132">
            <v>1</v>
          </cell>
          <cell r="I132">
            <v>44949</v>
          </cell>
          <cell r="J132">
            <v>45350</v>
          </cell>
          <cell r="K132">
            <v>401</v>
          </cell>
          <cell r="L132">
            <v>5752.27</v>
          </cell>
          <cell r="M132">
            <v>5752.27</v>
          </cell>
          <cell r="N132">
            <v>-1216.75</v>
          </cell>
          <cell r="O132">
            <v>0</v>
          </cell>
          <cell r="P132">
            <v>1371.18</v>
          </cell>
          <cell r="Q132">
            <v>11658.97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44958</v>
          </cell>
          <cell r="G133" t="str">
            <v>CENTRO TECNOLOGICO-UFSC</v>
          </cell>
          <cell r="H133">
            <v>2</v>
          </cell>
          <cell r="I133">
            <v>1984</v>
          </cell>
          <cell r="J133">
            <v>2170</v>
          </cell>
          <cell r="K133">
            <v>186</v>
          </cell>
          <cell r="L133">
            <v>2739.52</v>
          </cell>
          <cell r="M133">
            <v>2739.52</v>
          </cell>
          <cell r="N133">
            <v>-574.80999999999995</v>
          </cell>
          <cell r="O133">
            <v>0</v>
          </cell>
          <cell r="P133">
            <v>603.55999999999995</v>
          </cell>
          <cell r="Q133">
            <v>5507.79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44958</v>
          </cell>
          <cell r="G134" t="str">
            <v>CENTRO TECNOLOGICO</v>
          </cell>
          <cell r="H134">
            <v>1</v>
          </cell>
          <cell r="I134">
            <v>389</v>
          </cell>
          <cell r="J134">
            <v>412</v>
          </cell>
          <cell r="K134">
            <v>23</v>
          </cell>
          <cell r="L134">
            <v>275.05</v>
          </cell>
          <cell r="M134">
            <v>275.05</v>
          </cell>
          <cell r="N134">
            <v>-56.07</v>
          </cell>
          <cell r="O134">
            <v>0</v>
          </cell>
          <cell r="P134">
            <v>43.27</v>
          </cell>
          <cell r="Q134">
            <v>537.29999999999995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44958</v>
          </cell>
          <cell r="G135" t="str">
            <v>PAV DE MECANICA BL MODULADOS</v>
          </cell>
          <cell r="H135">
            <v>1</v>
          </cell>
          <cell r="I135">
            <v>6436</v>
          </cell>
          <cell r="J135">
            <v>6847</v>
          </cell>
          <cell r="K135">
            <v>411</v>
          </cell>
          <cell r="L135">
            <v>5897.17</v>
          </cell>
          <cell r="M135">
            <v>5897.17</v>
          </cell>
          <cell r="N135">
            <v>-1172.6199999999999</v>
          </cell>
          <cell r="O135">
            <v>0</v>
          </cell>
          <cell r="P135">
            <v>614.22</v>
          </cell>
          <cell r="Q135">
            <v>11235.94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44958</v>
          </cell>
          <cell r="G136" t="str">
            <v>CENTRO DE ESPORTE</v>
          </cell>
          <cell r="H136">
            <v>2</v>
          </cell>
          <cell r="I136">
            <v>2999</v>
          </cell>
          <cell r="J136">
            <v>30520</v>
          </cell>
          <cell r="K136">
            <v>1067</v>
          </cell>
          <cell r="L136">
            <v>17152.68</v>
          </cell>
          <cell r="M136">
            <v>17152.68</v>
          </cell>
          <cell r="N136">
            <v>-3582.02</v>
          </cell>
          <cell r="O136">
            <v>0</v>
          </cell>
          <cell r="P136">
            <v>3599.62</v>
          </cell>
          <cell r="Q136">
            <v>34322.959999999999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44958</v>
          </cell>
          <cell r="G137" t="str">
            <v>RESTAURANTE UNIVERSITARIO</v>
          </cell>
          <cell r="H137">
            <v>2</v>
          </cell>
          <cell r="I137">
            <v>93610</v>
          </cell>
          <cell r="J137">
            <v>95117</v>
          </cell>
          <cell r="K137">
            <v>1507</v>
          </cell>
          <cell r="L137">
            <v>24351.08</v>
          </cell>
          <cell r="M137">
            <v>24351.08</v>
          </cell>
          <cell r="N137">
            <v>-5112.24</v>
          </cell>
          <cell r="O137">
            <v>0</v>
          </cell>
          <cell r="P137">
            <v>5395.54</v>
          </cell>
          <cell r="Q137">
            <v>48985.46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44958</v>
          </cell>
          <cell r="G138" t="str">
            <v>CENTRO DE EDUCACAO UFSC</v>
          </cell>
          <cell r="H138">
            <v>1</v>
          </cell>
          <cell r="I138">
            <v>4965</v>
          </cell>
          <cell r="J138">
            <v>5106</v>
          </cell>
          <cell r="K138">
            <v>141</v>
          </cell>
          <cell r="L138">
            <v>1984.87</v>
          </cell>
          <cell r="M138">
            <v>1984.87</v>
          </cell>
          <cell r="N138">
            <v>-422.14</v>
          </cell>
          <cell r="O138">
            <v>0</v>
          </cell>
          <cell r="P138">
            <v>497.35</v>
          </cell>
          <cell r="Q138">
            <v>4044.95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44958</v>
          </cell>
          <cell r="G139" t="str">
            <v>CENTRO DE CONVIVENCIA UFSC</v>
          </cell>
          <cell r="H139">
            <v>5</v>
          </cell>
          <cell r="I139">
            <v>494</v>
          </cell>
          <cell r="J139">
            <v>499</v>
          </cell>
          <cell r="K139">
            <v>5</v>
          </cell>
          <cell r="L139">
            <v>201.2</v>
          </cell>
          <cell r="M139">
            <v>201.2</v>
          </cell>
          <cell r="N139">
            <v>-45.42</v>
          </cell>
          <cell r="O139">
            <v>0</v>
          </cell>
          <cell r="P139">
            <v>78.25</v>
          </cell>
          <cell r="Q139">
            <v>435.23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44958</v>
          </cell>
          <cell r="G140" t="str">
            <v>CENTRO DE CIENCIAS HUMANAS UFSC</v>
          </cell>
          <cell r="H140">
            <v>1</v>
          </cell>
          <cell r="I140">
            <v>30842</v>
          </cell>
          <cell r="J140">
            <v>31065</v>
          </cell>
          <cell r="K140">
            <v>223</v>
          </cell>
          <cell r="L140">
            <v>3173.05</v>
          </cell>
          <cell r="M140">
            <v>3173.05</v>
          </cell>
          <cell r="N140">
            <v>-669.03</v>
          </cell>
          <cell r="O140">
            <v>0</v>
          </cell>
          <cell r="P140">
            <v>733.56</v>
          </cell>
          <cell r="Q140">
            <v>6410.63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44958</v>
          </cell>
          <cell r="G141" t="str">
            <v>CENTRO SOCIO ECONOMICO-UFSC</v>
          </cell>
          <cell r="H141">
            <v>1</v>
          </cell>
          <cell r="I141">
            <v>11845</v>
          </cell>
          <cell r="J141">
            <v>12021</v>
          </cell>
          <cell r="K141">
            <v>176</v>
          </cell>
          <cell r="L141">
            <v>2492.02</v>
          </cell>
          <cell r="M141">
            <v>2492.02</v>
          </cell>
          <cell r="N141">
            <v>-526.48</v>
          </cell>
          <cell r="O141">
            <v>0</v>
          </cell>
          <cell r="P141">
            <v>587.16999999999996</v>
          </cell>
          <cell r="Q141">
            <v>5044.7299999999996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44958</v>
          </cell>
          <cell r="G142" t="str">
            <v>D A E</v>
          </cell>
          <cell r="H142">
            <v>1</v>
          </cell>
          <cell r="I142">
            <v>4557</v>
          </cell>
          <cell r="J142">
            <v>4589</v>
          </cell>
          <cell r="K142">
            <v>32</v>
          </cell>
          <cell r="L142">
            <v>405.46</v>
          </cell>
          <cell r="M142">
            <v>405.46</v>
          </cell>
          <cell r="N142">
            <v>-83.92</v>
          </cell>
          <cell r="O142">
            <v>0</v>
          </cell>
          <cell r="P142">
            <v>77.16</v>
          </cell>
          <cell r="Q142">
            <v>804.16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44958</v>
          </cell>
          <cell r="G143" t="str">
            <v>MUSEU DE ANTROPOLOGIA UFSC</v>
          </cell>
          <cell r="H143">
            <v>1</v>
          </cell>
          <cell r="I143">
            <v>361</v>
          </cell>
          <cell r="J143">
            <v>409</v>
          </cell>
          <cell r="K143">
            <v>48</v>
          </cell>
          <cell r="L143">
            <v>637.29999999999995</v>
          </cell>
          <cell r="M143">
            <v>637.29999999999995</v>
          </cell>
          <cell r="N143">
            <v>-126.24</v>
          </cell>
          <cell r="O143">
            <v>0</v>
          </cell>
          <cell r="P143">
            <v>61.29</v>
          </cell>
          <cell r="Q143">
            <v>1209.6500000000001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44958</v>
          </cell>
          <cell r="G144" t="str">
            <v>HORTO BOTANICO UFSC</v>
          </cell>
          <cell r="H144">
            <v>1</v>
          </cell>
          <cell r="I144">
            <v>201</v>
          </cell>
          <cell r="J144">
            <v>312</v>
          </cell>
          <cell r="K144">
            <v>111</v>
          </cell>
          <cell r="L144">
            <v>1550.17</v>
          </cell>
          <cell r="M144">
            <v>1550.17</v>
          </cell>
          <cell r="N144">
            <v>-317.70999999999998</v>
          </cell>
          <cell r="O144">
            <v>0</v>
          </cell>
          <cell r="P144">
            <v>261.70999999999998</v>
          </cell>
          <cell r="Q144">
            <v>3044.34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44958</v>
          </cell>
          <cell r="G145" t="str">
            <v>CENTRO DE ESTUDO BASICO UFSC</v>
          </cell>
          <cell r="H145">
            <v>1</v>
          </cell>
          <cell r="I145">
            <v>9289</v>
          </cell>
          <cell r="J145">
            <v>9290</v>
          </cell>
          <cell r="K145">
            <v>1</v>
          </cell>
          <cell r="L145">
            <v>40.24</v>
          </cell>
          <cell r="M145">
            <v>40.24</v>
          </cell>
          <cell r="N145">
            <v>-8.0299999999999994</v>
          </cell>
          <cell r="O145">
            <v>0</v>
          </cell>
          <cell r="P145">
            <v>4.43</v>
          </cell>
          <cell r="Q145">
            <v>76.88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44958</v>
          </cell>
          <cell r="G146" t="str">
            <v>CENTRO DE E BASICOS UFSC</v>
          </cell>
          <cell r="H146">
            <v>2</v>
          </cell>
          <cell r="I146">
            <v>14706</v>
          </cell>
          <cell r="J146">
            <v>14858</v>
          </cell>
          <cell r="K146">
            <v>152</v>
          </cell>
          <cell r="L146">
            <v>2183.2800000000002</v>
          </cell>
          <cell r="M146">
            <v>2183.2800000000002</v>
          </cell>
          <cell r="N146">
            <v>-432.32</v>
          </cell>
          <cell r="O146">
            <v>0</v>
          </cell>
          <cell r="P146">
            <v>208.15</v>
          </cell>
          <cell r="Q146">
            <v>4142.3900000000003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44958</v>
          </cell>
          <cell r="G147" t="str">
            <v>CRECHE UFSC</v>
          </cell>
          <cell r="H147">
            <v>1</v>
          </cell>
          <cell r="I147">
            <v>14573</v>
          </cell>
          <cell r="J147">
            <v>14949</v>
          </cell>
          <cell r="K147">
            <v>376</v>
          </cell>
          <cell r="L147">
            <v>5390.02</v>
          </cell>
          <cell r="M147">
            <v>5390.02</v>
          </cell>
          <cell r="N147">
            <v>-1129.75</v>
          </cell>
          <cell r="O147">
            <v>0</v>
          </cell>
          <cell r="P147">
            <v>1174.96</v>
          </cell>
          <cell r="Q147">
            <v>10825.25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44958</v>
          </cell>
          <cell r="G148" t="str">
            <v>UNIV FEDERAL DO ESTADO DE SC</v>
          </cell>
          <cell r="H148">
            <v>1</v>
          </cell>
          <cell r="I148">
            <v>205</v>
          </cell>
          <cell r="J148">
            <v>213</v>
          </cell>
          <cell r="K148">
            <v>8</v>
          </cell>
          <cell r="L148">
            <v>76.36</v>
          </cell>
          <cell r="M148">
            <v>76.36</v>
          </cell>
          <cell r="N148">
            <v>-17.36</v>
          </cell>
          <cell r="O148">
            <v>0</v>
          </cell>
          <cell r="P148">
            <v>31.05</v>
          </cell>
          <cell r="Q148">
            <v>166.41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44958</v>
          </cell>
          <cell r="G149" t="str">
            <v>UNIVERSIDADE FEDERAL DE SANTA CATARINA</v>
          </cell>
          <cell r="H149">
            <v>1</v>
          </cell>
          <cell r="I149">
            <v>14625</v>
          </cell>
          <cell r="J149">
            <v>14779</v>
          </cell>
          <cell r="K149">
            <v>154</v>
          </cell>
          <cell r="L149">
            <v>2173.2399999999998</v>
          </cell>
          <cell r="M149">
            <v>2173.2399999999998</v>
          </cell>
          <cell r="N149">
            <v>-443.13</v>
          </cell>
          <cell r="O149">
            <v>0</v>
          </cell>
          <cell r="P149">
            <v>342.76</v>
          </cell>
          <cell r="Q149">
            <v>4246.1099999999997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44958</v>
          </cell>
          <cell r="G150" t="str">
            <v>UNIVERSIDADE FEDERAL DE SANTA CATARINA</v>
          </cell>
          <cell r="H150">
            <v>1</v>
          </cell>
          <cell r="I150">
            <v>0</v>
          </cell>
          <cell r="J150">
            <v>166</v>
          </cell>
          <cell r="K150">
            <v>166</v>
          </cell>
          <cell r="L150">
            <v>2347.12</v>
          </cell>
          <cell r="M150">
            <v>2347.12</v>
          </cell>
          <cell r="N150">
            <v>-548.84</v>
          </cell>
          <cell r="O150">
            <v>0</v>
          </cell>
          <cell r="P150">
            <v>1113.5899999999999</v>
          </cell>
          <cell r="Q150">
            <v>5258.99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44958</v>
          </cell>
          <cell r="G151" t="str">
            <v>UNIVERSIDADE FEDERAL DE SANTA CATARINA</v>
          </cell>
          <cell r="H151">
            <v>1</v>
          </cell>
          <cell r="I151">
            <v>769</v>
          </cell>
          <cell r="J151">
            <v>786</v>
          </cell>
          <cell r="K151">
            <v>17</v>
          </cell>
          <cell r="L151">
            <v>188.11</v>
          </cell>
          <cell r="M151">
            <v>0</v>
          </cell>
          <cell r="N151">
            <v>-19.920000000000002</v>
          </cell>
          <cell r="O151">
            <v>0</v>
          </cell>
          <cell r="P151">
            <v>22.65</v>
          </cell>
          <cell r="Q151">
            <v>190.84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44958</v>
          </cell>
          <cell r="G152" t="str">
            <v>UNIVERSIDADE FEDERAL DE SANTA CATARINA</v>
          </cell>
          <cell r="H152">
            <v>2</v>
          </cell>
          <cell r="I152">
            <v>2172</v>
          </cell>
          <cell r="J152">
            <v>2200</v>
          </cell>
          <cell r="K152">
            <v>28</v>
          </cell>
          <cell r="L152">
            <v>289.27999999999997</v>
          </cell>
          <cell r="M152">
            <v>0</v>
          </cell>
          <cell r="N152">
            <v>-34.85</v>
          </cell>
          <cell r="O152">
            <v>0</v>
          </cell>
          <cell r="P152">
            <v>79.47</v>
          </cell>
          <cell r="Q152">
            <v>333.9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44958</v>
          </cell>
          <cell r="G153" t="str">
            <v>UNIVERSIDADE FEDERAL DE SANTA CATARINA</v>
          </cell>
          <cell r="H153">
            <v>1</v>
          </cell>
          <cell r="I153">
            <v>8519</v>
          </cell>
          <cell r="J153">
            <v>8769</v>
          </cell>
          <cell r="K153">
            <v>250</v>
          </cell>
          <cell r="L153">
            <v>3564.28</v>
          </cell>
          <cell r="M153">
            <v>0</v>
          </cell>
          <cell r="N153">
            <v>-368.09</v>
          </cell>
          <cell r="O153">
            <v>0</v>
          </cell>
          <cell r="P153">
            <v>330.86</v>
          </cell>
          <cell r="Q153">
            <v>3527.05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44958</v>
          </cell>
          <cell r="G154" t="str">
            <v>UNIVERSIDADE FEDERAL DE SANTA CATARINA</v>
          </cell>
          <cell r="H154">
            <v>1</v>
          </cell>
          <cell r="I154">
            <v>3009</v>
          </cell>
          <cell r="J154">
            <v>3090</v>
          </cell>
          <cell r="K154">
            <v>81</v>
          </cell>
          <cell r="L154">
            <v>1115.47</v>
          </cell>
          <cell r="M154">
            <v>0</v>
          </cell>
          <cell r="N154">
            <v>-129.74</v>
          </cell>
          <cell r="O154">
            <v>0</v>
          </cell>
          <cell r="P154">
            <v>257.45999999999998</v>
          </cell>
          <cell r="Q154">
            <v>1243.19</v>
          </cell>
          <cell r="R154" t="str">
            <v>Pendente</v>
          </cell>
        </row>
        <row r="155">
          <cell r="D155" t="str">
            <v>H076</v>
          </cell>
          <cell r="E155">
            <v>2297361</v>
          </cell>
          <cell r="F155">
            <v>44958</v>
          </cell>
          <cell r="G155" t="str">
            <v>UFSC - UNIVERSIDADE FEDERAL DE SC</v>
          </cell>
          <cell r="H155">
            <v>1</v>
          </cell>
          <cell r="I155">
            <v>804</v>
          </cell>
          <cell r="J155">
            <v>927</v>
          </cell>
          <cell r="K155">
            <v>123</v>
          </cell>
          <cell r="L155">
            <v>1724.05</v>
          </cell>
          <cell r="M155">
            <v>0</v>
          </cell>
          <cell r="N155">
            <v>-166.53</v>
          </cell>
          <cell r="O155">
            <v>0</v>
          </cell>
          <cell r="P155">
            <v>38.15</v>
          </cell>
          <cell r="Q155">
            <v>1595.67</v>
          </cell>
          <cell r="R155" t="str">
            <v>Pendente</v>
          </cell>
        </row>
        <row r="156">
          <cell r="D156" t="str">
            <v>H028</v>
          </cell>
          <cell r="E156">
            <v>6205615</v>
          </cell>
          <cell r="F156">
            <v>44958</v>
          </cell>
          <cell r="G156" t="str">
            <v>NATIVAS DO HORTO BOTANICO UFSC</v>
          </cell>
          <cell r="H156">
            <v>1</v>
          </cell>
          <cell r="I156">
            <v>1533</v>
          </cell>
          <cell r="J156">
            <v>1612</v>
          </cell>
          <cell r="K156">
            <v>79</v>
          </cell>
          <cell r="L156">
            <v>1086.49</v>
          </cell>
          <cell r="M156">
            <v>1086.49</v>
          </cell>
          <cell r="N156">
            <v>-208.66</v>
          </cell>
          <cell r="O156">
            <v>0</v>
          </cell>
          <cell r="P156">
            <v>35.049999999999997</v>
          </cell>
          <cell r="Q156">
            <v>1999.37</v>
          </cell>
          <cell r="R156" t="str">
            <v>Pendente</v>
          </cell>
        </row>
        <row r="157">
          <cell r="D157" t="str">
            <v>H043</v>
          </cell>
          <cell r="E157">
            <v>6816860</v>
          </cell>
          <cell r="F157">
            <v>44958</v>
          </cell>
          <cell r="G157" t="str">
            <v>CASA VEG DPTO MICRO UFSC</v>
          </cell>
          <cell r="H157">
            <v>1</v>
          </cell>
          <cell r="I157">
            <v>26</v>
          </cell>
          <cell r="J157">
            <v>29</v>
          </cell>
          <cell r="K157">
            <v>3</v>
          </cell>
          <cell r="L157">
            <v>50.56</v>
          </cell>
          <cell r="M157">
            <v>50.56</v>
          </cell>
          <cell r="N157">
            <v>-10.54</v>
          </cell>
          <cell r="O157">
            <v>0</v>
          </cell>
          <cell r="P157">
            <v>10.39</v>
          </cell>
          <cell r="Q157">
            <v>100.97</v>
          </cell>
          <cell r="R157" t="str">
            <v>Pendente</v>
          </cell>
        </row>
        <row r="158">
          <cell r="D158" t="str">
            <v>H054</v>
          </cell>
          <cell r="E158">
            <v>6923020</v>
          </cell>
          <cell r="F158">
            <v>44958</v>
          </cell>
          <cell r="G158" t="str">
            <v>ESPACO DO DEP DE AQUIT E URBAN UFSC</v>
          </cell>
          <cell r="H158">
            <v>1</v>
          </cell>
          <cell r="I158">
            <v>2225</v>
          </cell>
          <cell r="J158">
            <v>2325</v>
          </cell>
          <cell r="K158">
            <v>100</v>
          </cell>
          <cell r="L158">
            <v>1390.78</v>
          </cell>
          <cell r="M158">
            <v>1390.78</v>
          </cell>
          <cell r="N158">
            <v>-310.31</v>
          </cell>
          <cell r="O158">
            <v>0</v>
          </cell>
          <cell r="P158">
            <v>502.15</v>
          </cell>
          <cell r="Q158">
            <v>2973.4</v>
          </cell>
          <cell r="R158" t="str">
            <v>Pendente</v>
          </cell>
        </row>
        <row r="159">
          <cell r="D159" t="str">
            <v>H007</v>
          </cell>
          <cell r="E159">
            <v>9185550</v>
          </cell>
          <cell r="F159">
            <v>44958</v>
          </cell>
          <cell r="G159" t="str">
            <v>ENGENHARIA CIVIL BL V</v>
          </cell>
          <cell r="H159">
            <v>1</v>
          </cell>
          <cell r="I159">
            <v>5260</v>
          </cell>
          <cell r="J159">
            <v>5222</v>
          </cell>
          <cell r="K159">
            <v>0</v>
          </cell>
          <cell r="L159">
            <v>35.08</v>
          </cell>
          <cell r="M159">
            <v>0</v>
          </cell>
          <cell r="N159">
            <v>-23.74</v>
          </cell>
          <cell r="O159">
            <v>0</v>
          </cell>
          <cell r="P159">
            <v>216.13</v>
          </cell>
          <cell r="Q159">
            <v>227.47</v>
          </cell>
          <cell r="R159" t="str">
            <v>Pendente</v>
          </cell>
        </row>
        <row r="160">
          <cell r="D160" t="str">
            <v>H035</v>
          </cell>
          <cell r="E160">
            <v>2296845</v>
          </cell>
          <cell r="F160">
            <v>44958</v>
          </cell>
          <cell r="G160" t="str">
            <v>CENTRO TECNOLOGICO UFSC</v>
          </cell>
          <cell r="H160">
            <v>1</v>
          </cell>
          <cell r="I160">
            <v>162</v>
          </cell>
          <cell r="J160">
            <v>221</v>
          </cell>
          <cell r="K160">
            <v>59</v>
          </cell>
          <cell r="L160">
            <v>796.69</v>
          </cell>
          <cell r="M160">
            <v>796.69</v>
          </cell>
          <cell r="N160">
            <v>-153.59</v>
          </cell>
          <cell r="O160">
            <v>0</v>
          </cell>
          <cell r="P160">
            <v>31.95</v>
          </cell>
          <cell r="Q160">
            <v>1471.74</v>
          </cell>
          <cell r="R160" t="str">
            <v>Pendente</v>
          </cell>
        </row>
        <row r="161">
          <cell r="D161" t="str">
            <v>H061</v>
          </cell>
          <cell r="E161">
            <v>2296870</v>
          </cell>
          <cell r="F161">
            <v>44958</v>
          </cell>
          <cell r="G161" t="str">
            <v>CENTRO ANATOMICO UFSC</v>
          </cell>
          <cell r="H161">
            <v>2</v>
          </cell>
          <cell r="I161">
            <v>2514</v>
          </cell>
          <cell r="J161">
            <v>2549</v>
          </cell>
          <cell r="K161">
            <v>35</v>
          </cell>
          <cell r="L161">
            <v>390.71</v>
          </cell>
          <cell r="M161">
            <v>390.71</v>
          </cell>
          <cell r="N161">
            <v>-76.17</v>
          </cell>
          <cell r="O161">
            <v>0</v>
          </cell>
          <cell r="P161">
            <v>24.69</v>
          </cell>
          <cell r="Q161">
            <v>729.94</v>
          </cell>
          <cell r="R161" t="str">
            <v>Pendente</v>
          </cell>
        </row>
        <row r="162">
          <cell r="D162" t="str">
            <v>H025</v>
          </cell>
          <cell r="E162">
            <v>2296900</v>
          </cell>
          <cell r="F162">
            <v>44958</v>
          </cell>
          <cell r="G162" t="str">
            <v>CENTRO DE C FISICAS E MAT BL A UFSC</v>
          </cell>
          <cell r="H162">
            <v>1</v>
          </cell>
          <cell r="I162">
            <v>17478</v>
          </cell>
          <cell r="J162">
            <v>17849</v>
          </cell>
          <cell r="K162">
            <v>371</v>
          </cell>
          <cell r="L162">
            <v>5317.57</v>
          </cell>
          <cell r="M162">
            <v>5317.57</v>
          </cell>
          <cell r="N162">
            <v>-1102.3399999999999</v>
          </cell>
          <cell r="O162">
            <v>0</v>
          </cell>
          <cell r="P162">
            <v>1029.92</v>
          </cell>
          <cell r="Q162">
            <v>10562.72</v>
          </cell>
          <cell r="R162" t="str">
            <v>Pendente</v>
          </cell>
        </row>
        <row r="163">
          <cell r="D163" t="str">
            <v>H024</v>
          </cell>
          <cell r="E163">
            <v>2296926</v>
          </cell>
          <cell r="F163">
            <v>44958</v>
          </cell>
          <cell r="G163" t="str">
            <v>UNIVERSIDADE FEDERAL DE SANTA CATARINA</v>
          </cell>
          <cell r="H163">
            <v>2</v>
          </cell>
          <cell r="I163">
            <v>24</v>
          </cell>
          <cell r="J163">
            <v>24</v>
          </cell>
          <cell r="K163">
            <v>0</v>
          </cell>
          <cell r="L163">
            <v>70.16</v>
          </cell>
          <cell r="M163">
            <v>70.16</v>
          </cell>
          <cell r="N163">
            <v>-14.54</v>
          </cell>
          <cell r="O163">
            <v>0</v>
          </cell>
          <cell r="P163">
            <v>13.53</v>
          </cell>
          <cell r="Q163">
            <v>139.31</v>
          </cell>
          <cell r="R163" t="str">
            <v>Pendente</v>
          </cell>
        </row>
        <row r="164">
          <cell r="D164" t="str">
            <v>H060</v>
          </cell>
          <cell r="E164">
            <v>5329663</v>
          </cell>
          <cell r="F164">
            <v>44958</v>
          </cell>
          <cell r="G164" t="str">
            <v>UNIVERSIDADE FEDERAL DE SANTA CATARINA</v>
          </cell>
          <cell r="H164">
            <v>1</v>
          </cell>
          <cell r="I164">
            <v>534</v>
          </cell>
          <cell r="J164">
            <v>618</v>
          </cell>
          <cell r="K164">
            <v>84</v>
          </cell>
          <cell r="L164">
            <v>1158.94</v>
          </cell>
          <cell r="M164">
            <v>1158.94</v>
          </cell>
          <cell r="N164">
            <v>-242.95</v>
          </cell>
          <cell r="O164">
            <v>0</v>
          </cell>
          <cell r="P164">
            <v>253.02</v>
          </cell>
          <cell r="Q164">
            <v>2327.9499999999998</v>
          </cell>
          <cell r="R164" t="str">
            <v>Pendente</v>
          </cell>
        </row>
        <row r="165">
          <cell r="D165" t="str">
            <v>H037</v>
          </cell>
          <cell r="E165">
            <v>6435548</v>
          </cell>
          <cell r="F165">
            <v>44958</v>
          </cell>
          <cell r="G165" t="str">
            <v>CENTRO TECNOLOGICO (BL-A) UFSC</v>
          </cell>
          <cell r="H165">
            <v>2</v>
          </cell>
          <cell r="I165">
            <v>1610</v>
          </cell>
          <cell r="J165">
            <v>1676</v>
          </cell>
          <cell r="K165">
            <v>66</v>
          </cell>
          <cell r="L165">
            <v>839.9</v>
          </cell>
          <cell r="M165">
            <v>839.9</v>
          </cell>
          <cell r="N165">
            <v>-179.96</v>
          </cell>
          <cell r="O165">
            <v>0</v>
          </cell>
          <cell r="P165">
            <v>224.63</v>
          </cell>
          <cell r="Q165">
            <v>1724.47</v>
          </cell>
          <cell r="R165" t="str">
            <v>Pendente</v>
          </cell>
        </row>
        <row r="166">
          <cell r="D166" t="str">
            <v>H034</v>
          </cell>
          <cell r="E166">
            <v>8416621</v>
          </cell>
          <cell r="F166">
            <v>44958</v>
          </cell>
          <cell r="G166" t="str">
            <v>CENTRO TECNOLOGICO BLOCO L UFSC</v>
          </cell>
          <cell r="H166">
            <v>1</v>
          </cell>
          <cell r="I166">
            <v>2813</v>
          </cell>
          <cell r="J166">
            <v>2706</v>
          </cell>
          <cell r="K166">
            <v>107</v>
          </cell>
          <cell r="L166">
            <v>1492.21</v>
          </cell>
          <cell r="M166">
            <v>1492.21</v>
          </cell>
          <cell r="N166">
            <v>-325.75</v>
          </cell>
          <cell r="O166">
            <v>0</v>
          </cell>
          <cell r="P166">
            <v>462.68</v>
          </cell>
          <cell r="Q166">
            <v>3121.35</v>
          </cell>
          <cell r="R166" t="str">
            <v>Pendente</v>
          </cell>
        </row>
        <row r="167">
          <cell r="D167" t="str">
            <v>H019</v>
          </cell>
          <cell r="E167">
            <v>9097821</v>
          </cell>
          <cell r="F167">
            <v>44958</v>
          </cell>
          <cell r="G167" t="str">
            <v>CENTRO ACAD SOCIO ECONOMICO UFSC</v>
          </cell>
          <cell r="H167">
            <v>2</v>
          </cell>
          <cell r="I167">
            <v>9871</v>
          </cell>
          <cell r="J167">
            <v>10553</v>
          </cell>
          <cell r="K167">
            <v>682</v>
          </cell>
          <cell r="L167">
            <v>10854.08</v>
          </cell>
          <cell r="M167">
            <v>10854.08</v>
          </cell>
          <cell r="N167">
            <v>-2137.8000000000002</v>
          </cell>
          <cell r="O167">
            <v>0</v>
          </cell>
          <cell r="P167">
            <v>914.1</v>
          </cell>
          <cell r="Q167">
            <v>20484.46</v>
          </cell>
          <cell r="R167" t="str">
            <v>Pendente</v>
          </cell>
        </row>
        <row r="168">
          <cell r="D168" t="str">
            <v>H005</v>
          </cell>
          <cell r="E168">
            <v>2297078</v>
          </cell>
          <cell r="F168">
            <v>44958</v>
          </cell>
          <cell r="G168" t="str">
            <v>CENTRO DE CIENCIAS FISICAS E MATEMATICA</v>
          </cell>
          <cell r="H168">
            <v>1</v>
          </cell>
          <cell r="I168">
            <v>3942</v>
          </cell>
          <cell r="J168">
            <v>3702</v>
          </cell>
          <cell r="K168">
            <v>0</v>
          </cell>
          <cell r="L168">
            <v>35.08</v>
          </cell>
          <cell r="M168">
            <v>0</v>
          </cell>
          <cell r="N168">
            <v>-45.36</v>
          </cell>
          <cell r="O168">
            <v>0</v>
          </cell>
          <cell r="P168">
            <v>444.98</v>
          </cell>
          <cell r="Q168">
            <v>434.7</v>
          </cell>
          <cell r="R168" t="str">
            <v>Pendente</v>
          </cell>
        </row>
        <row r="169">
          <cell r="D169" t="str">
            <v>H004</v>
          </cell>
          <cell r="E169">
            <v>2297086</v>
          </cell>
          <cell r="F169">
            <v>44958</v>
          </cell>
          <cell r="G169" t="str">
            <v>CENTRO DE CIENCIAS FISICAS E MATEMATICA</v>
          </cell>
          <cell r="H169">
            <v>1</v>
          </cell>
          <cell r="I169">
            <v>588</v>
          </cell>
          <cell r="J169">
            <v>608</v>
          </cell>
          <cell r="K169">
            <v>20</v>
          </cell>
          <cell r="L169">
            <v>231.58</v>
          </cell>
          <cell r="M169">
            <v>0</v>
          </cell>
          <cell r="N169">
            <v>-23.56</v>
          </cell>
          <cell r="O169">
            <v>0</v>
          </cell>
          <cell r="P169">
            <v>17.73</v>
          </cell>
          <cell r="Q169">
            <v>225.75</v>
          </cell>
          <cell r="R169" t="str">
            <v>Pendente</v>
          </cell>
        </row>
        <row r="170">
          <cell r="D170" t="str">
            <v>H009</v>
          </cell>
          <cell r="E170">
            <v>2297140</v>
          </cell>
          <cell r="F170">
            <v>44958</v>
          </cell>
          <cell r="G170" t="str">
            <v>UNIVERSIDADE FEDERAL DE SANTA CATARINA</v>
          </cell>
          <cell r="H170">
            <v>1</v>
          </cell>
          <cell r="I170">
            <v>141</v>
          </cell>
          <cell r="J170">
            <v>142</v>
          </cell>
          <cell r="K170">
            <v>1</v>
          </cell>
          <cell r="L170">
            <v>40.24</v>
          </cell>
          <cell r="M170">
            <v>0</v>
          </cell>
          <cell r="N170">
            <v>-4.25</v>
          </cell>
          <cell r="O170">
            <v>0</v>
          </cell>
          <cell r="P170">
            <v>4.8</v>
          </cell>
          <cell r="Q170">
            <v>40.79</v>
          </cell>
          <cell r="R170" t="str">
            <v>Pendente</v>
          </cell>
        </row>
        <row r="171">
          <cell r="D171" t="str">
            <v>H008</v>
          </cell>
          <cell r="E171">
            <v>2297159</v>
          </cell>
          <cell r="F171">
            <v>44958</v>
          </cell>
          <cell r="G171" t="str">
            <v>UNIVERSIDADE FEDERAL DE SANTA CATARINA</v>
          </cell>
          <cell r="H171">
            <v>1</v>
          </cell>
          <cell r="I171">
            <v>50546</v>
          </cell>
          <cell r="J171">
            <v>50750</v>
          </cell>
          <cell r="K171">
            <v>204</v>
          </cell>
          <cell r="L171">
            <v>2897.74</v>
          </cell>
          <cell r="M171">
            <v>0</v>
          </cell>
          <cell r="N171">
            <v>-316.45999999999998</v>
          </cell>
          <cell r="O171">
            <v>0</v>
          </cell>
          <cell r="P171">
            <v>450.96</v>
          </cell>
          <cell r="Q171">
            <v>3032.24</v>
          </cell>
          <cell r="R171" t="str">
            <v>Pendente</v>
          </cell>
        </row>
        <row r="172">
          <cell r="D172" t="str">
            <v>H029</v>
          </cell>
          <cell r="E172">
            <v>7297220</v>
          </cell>
          <cell r="F172">
            <v>44958</v>
          </cell>
          <cell r="G172" t="str">
            <v>MORADIA ESTUDANTIL UFSC</v>
          </cell>
          <cell r="H172">
            <v>1</v>
          </cell>
          <cell r="I172">
            <v>230</v>
          </cell>
          <cell r="J172">
            <v>234</v>
          </cell>
          <cell r="K172">
            <v>4</v>
          </cell>
          <cell r="L172">
            <v>55.72</v>
          </cell>
          <cell r="M172">
            <v>55.72</v>
          </cell>
          <cell r="N172">
            <v>-11.72</v>
          </cell>
          <cell r="O172">
            <v>0</v>
          </cell>
          <cell r="P172">
            <v>12.5</v>
          </cell>
          <cell r="Q172">
            <v>112.22</v>
          </cell>
          <cell r="R172" t="str">
            <v>Pendente</v>
          </cell>
        </row>
        <row r="173">
          <cell r="D173" t="str">
            <v>H011</v>
          </cell>
          <cell r="E173">
            <v>8149615</v>
          </cell>
          <cell r="F173">
            <v>44958</v>
          </cell>
          <cell r="G173" t="str">
            <v>DEPTO MICROBIOLOGIA UFSC</v>
          </cell>
          <cell r="H173">
            <v>1</v>
          </cell>
          <cell r="I173">
            <v>39314</v>
          </cell>
          <cell r="J173">
            <v>39693</v>
          </cell>
          <cell r="K173">
            <v>379</v>
          </cell>
          <cell r="L173">
            <v>5433.49</v>
          </cell>
          <cell r="M173">
            <v>0</v>
          </cell>
          <cell r="N173">
            <v>-550.48</v>
          </cell>
          <cell r="O173">
            <v>0</v>
          </cell>
          <cell r="P173">
            <v>391.78</v>
          </cell>
          <cell r="Q173">
            <v>5274.79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44958</v>
          </cell>
          <cell r="G174" t="str">
            <v>UNIVERSIDADE FEDERAL DE SANTA CATARINA</v>
          </cell>
          <cell r="H174">
            <v>1</v>
          </cell>
          <cell r="I174">
            <v>1346</v>
          </cell>
          <cell r="J174">
            <v>1403</v>
          </cell>
          <cell r="K174">
            <v>57</v>
          </cell>
          <cell r="L174">
            <v>767.71</v>
          </cell>
          <cell r="M174">
            <v>0</v>
          </cell>
          <cell r="N174">
            <v>-75.72</v>
          </cell>
          <cell r="O174">
            <v>0</v>
          </cell>
          <cell r="P174">
            <v>33.61</v>
          </cell>
          <cell r="Q174">
            <v>725.6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44958</v>
          </cell>
          <cell r="G175" t="str">
            <v>BIOTERIO CENTRAL ALMOXARIFADO</v>
          </cell>
          <cell r="H175">
            <v>1</v>
          </cell>
          <cell r="I175">
            <v>3010</v>
          </cell>
          <cell r="J175">
            <v>3258</v>
          </cell>
          <cell r="K175">
            <v>248</v>
          </cell>
          <cell r="L175">
            <v>3535.3</v>
          </cell>
          <cell r="M175">
            <v>0</v>
          </cell>
          <cell r="N175">
            <v>-375.26</v>
          </cell>
          <cell r="O175">
            <v>0</v>
          </cell>
          <cell r="P175">
            <v>435.73</v>
          </cell>
          <cell r="Q175">
            <v>3595.77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44958</v>
          </cell>
          <cell r="G176" t="str">
            <v>NUCLEO DE INSTRUÇÃO MODELO</v>
          </cell>
          <cell r="H176">
            <v>1</v>
          </cell>
          <cell r="I176">
            <v>2094</v>
          </cell>
          <cell r="J176">
            <v>2130</v>
          </cell>
          <cell r="K176">
            <v>36</v>
          </cell>
          <cell r="L176">
            <v>463.42</v>
          </cell>
          <cell r="M176">
            <v>0</v>
          </cell>
          <cell r="N176">
            <v>-48.73</v>
          </cell>
          <cell r="O176">
            <v>0</v>
          </cell>
          <cell r="P176">
            <v>52.11</v>
          </cell>
          <cell r="Q176">
            <v>466.8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44958</v>
          </cell>
          <cell r="G177" t="str">
            <v>UNIVERSIDADE FEDERAL DE SANTA CATARINA</v>
          </cell>
          <cell r="H177">
            <v>1</v>
          </cell>
          <cell r="I177">
            <v>38457</v>
          </cell>
          <cell r="J177">
            <v>39005</v>
          </cell>
          <cell r="K177">
            <v>548</v>
          </cell>
          <cell r="L177">
            <v>7882.3</v>
          </cell>
          <cell r="M177">
            <v>0</v>
          </cell>
          <cell r="N177">
            <v>-820.13</v>
          </cell>
          <cell r="O177">
            <v>0</v>
          </cell>
          <cell r="P177">
            <v>796.2</v>
          </cell>
          <cell r="Q177">
            <v>7858.37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44958</v>
          </cell>
          <cell r="G178" t="str">
            <v>CASA DA ARTE</v>
          </cell>
          <cell r="H178">
            <v>1</v>
          </cell>
          <cell r="I178">
            <v>345</v>
          </cell>
          <cell r="J178">
            <v>351</v>
          </cell>
          <cell r="K178">
            <v>6</v>
          </cell>
          <cell r="L178">
            <v>66.040000000000006</v>
          </cell>
          <cell r="M178">
            <v>66.040000000000006</v>
          </cell>
          <cell r="N178">
            <v>-13.57</v>
          </cell>
          <cell r="O178">
            <v>0</v>
          </cell>
          <cell r="P178">
            <v>11.5</v>
          </cell>
          <cell r="Q178">
            <v>130.01</v>
          </cell>
          <cell r="R178" t="str">
            <v>Pendente</v>
          </cell>
        </row>
        <row r="179">
          <cell r="D179" t="str">
            <v>H006</v>
          </cell>
          <cell r="E179">
            <v>9185569</v>
          </cell>
          <cell r="F179">
            <v>44958</v>
          </cell>
          <cell r="G179" t="str">
            <v>ENGENHARIA CIVIL BL T</v>
          </cell>
          <cell r="H179">
            <v>1</v>
          </cell>
          <cell r="I179">
            <v>16</v>
          </cell>
          <cell r="J179">
            <v>17</v>
          </cell>
          <cell r="K179">
            <v>1</v>
          </cell>
          <cell r="L179">
            <v>40.24</v>
          </cell>
          <cell r="M179">
            <v>0</v>
          </cell>
          <cell r="N179">
            <v>-4.13</v>
          </cell>
          <cell r="O179">
            <v>0</v>
          </cell>
          <cell r="P179">
            <v>3.5</v>
          </cell>
          <cell r="Q179">
            <v>39.61</v>
          </cell>
          <cell r="R179" t="str">
            <v>Pendente</v>
          </cell>
        </row>
        <row r="180">
          <cell r="D180" t="str">
            <v>H049</v>
          </cell>
          <cell r="E180">
            <v>9197478</v>
          </cell>
          <cell r="F180">
            <v>44958</v>
          </cell>
          <cell r="G180" t="str">
            <v>CENTRO DE EDUCACAO UFSC</v>
          </cell>
          <cell r="H180">
            <v>1</v>
          </cell>
          <cell r="I180">
            <v>1001</v>
          </cell>
          <cell r="J180">
            <v>1075</v>
          </cell>
          <cell r="K180">
            <v>74</v>
          </cell>
          <cell r="L180">
            <v>1014.04</v>
          </cell>
          <cell r="M180">
            <v>1014.04</v>
          </cell>
          <cell r="N180">
            <v>-252.67</v>
          </cell>
          <cell r="O180">
            <v>0</v>
          </cell>
          <cell r="P180">
            <v>645.73</v>
          </cell>
          <cell r="Q180">
            <v>2421.14</v>
          </cell>
          <cell r="R180" t="str">
            <v>Pendente</v>
          </cell>
        </row>
        <row r="181">
          <cell r="D181" t="str">
            <v>H106</v>
          </cell>
          <cell r="E181">
            <v>14948508</v>
          </cell>
          <cell r="F181">
            <v>44958</v>
          </cell>
          <cell r="G181" t="str">
            <v>UNIVERSIDADE FEDERAL DE SANTA CATARINA</v>
          </cell>
          <cell r="H181">
            <v>1</v>
          </cell>
          <cell r="I181">
            <v>3420</v>
          </cell>
          <cell r="J181">
            <v>3447</v>
          </cell>
          <cell r="K181">
            <v>27</v>
          </cell>
          <cell r="L181">
            <v>333.01</v>
          </cell>
          <cell r="M181">
            <v>0</v>
          </cell>
          <cell r="N181">
            <v>-35.93</v>
          </cell>
          <cell r="O181">
            <v>0</v>
          </cell>
          <cell r="P181">
            <v>47.17</v>
          </cell>
          <cell r="Q181">
            <v>344.25</v>
          </cell>
          <cell r="R181" t="str">
            <v>Pendente</v>
          </cell>
        </row>
        <row r="182">
          <cell r="D182" t="str">
            <v>H062</v>
          </cell>
          <cell r="E182">
            <v>15023672</v>
          </cell>
          <cell r="F182">
            <v>44958</v>
          </cell>
          <cell r="G182" t="str">
            <v>CENTRO DE CIENCIAS FISICAS E MATEMATICA</v>
          </cell>
          <cell r="H182">
            <v>1</v>
          </cell>
          <cell r="I182">
            <v>8394</v>
          </cell>
          <cell r="J182">
            <v>8977</v>
          </cell>
          <cell r="K182">
            <v>583</v>
          </cell>
          <cell r="L182">
            <v>8389.4500000000007</v>
          </cell>
          <cell r="M182">
            <v>8389.4500000000007</v>
          </cell>
          <cell r="N182">
            <v>-1774.73</v>
          </cell>
          <cell r="O182">
            <v>0</v>
          </cell>
          <cell r="P182">
            <v>2001.32</v>
          </cell>
          <cell r="Q182">
            <v>17005.490000000002</v>
          </cell>
          <cell r="R182" t="str">
            <v>Pendente</v>
          </cell>
        </row>
        <row r="183">
          <cell r="D183" t="str">
            <v>H066</v>
          </cell>
          <cell r="E183">
            <v>17091764</v>
          </cell>
          <cell r="F183">
            <v>44958</v>
          </cell>
          <cell r="G183" t="str">
            <v>UNIV FED DO ESTADO DE STA CAT</v>
          </cell>
          <cell r="H183">
            <v>1</v>
          </cell>
          <cell r="I183">
            <v>11767</v>
          </cell>
          <cell r="J183">
            <v>12299</v>
          </cell>
          <cell r="K183">
            <v>532</v>
          </cell>
          <cell r="L183">
            <v>7650.46</v>
          </cell>
          <cell r="M183">
            <v>0</v>
          </cell>
          <cell r="N183">
            <v>-853.12</v>
          </cell>
          <cell r="O183">
            <v>0</v>
          </cell>
          <cell r="P183">
            <v>1377.31</v>
          </cell>
          <cell r="Q183">
            <v>8174.65</v>
          </cell>
          <cell r="R183" t="str">
            <v>Pendente</v>
          </cell>
        </row>
        <row r="184">
          <cell r="D184" t="str">
            <v>H044</v>
          </cell>
          <cell r="E184">
            <v>2296896</v>
          </cell>
          <cell r="F184">
            <v>44958</v>
          </cell>
          <cell r="G184" t="str">
            <v>LAB DE ENSINO E PESQUISA UFSC</v>
          </cell>
          <cell r="H184">
            <v>1</v>
          </cell>
          <cell r="I184">
            <v>5319</v>
          </cell>
          <cell r="J184">
            <v>5352</v>
          </cell>
          <cell r="K184">
            <v>33</v>
          </cell>
          <cell r="L184">
            <v>419.95</v>
          </cell>
          <cell r="M184">
            <v>419.95</v>
          </cell>
          <cell r="N184">
            <v>-88.39</v>
          </cell>
          <cell r="O184">
            <v>0</v>
          </cell>
          <cell r="P184">
            <v>95.54</v>
          </cell>
          <cell r="Q184">
            <v>847.05</v>
          </cell>
          <cell r="R184" t="str">
            <v>Pendente</v>
          </cell>
        </row>
        <row r="185">
          <cell r="D185" t="str">
            <v>H089</v>
          </cell>
          <cell r="E185">
            <v>2347660</v>
          </cell>
          <cell r="F185">
            <v>44958</v>
          </cell>
          <cell r="G185" t="str">
            <v>ESTAÇÃO DE MARICULTURA DA UFSC</v>
          </cell>
          <cell r="H185">
            <v>1</v>
          </cell>
          <cell r="I185">
            <v>5863</v>
          </cell>
          <cell r="J185">
            <v>5999</v>
          </cell>
          <cell r="K185">
            <v>136</v>
          </cell>
          <cell r="L185">
            <v>1912.42</v>
          </cell>
          <cell r="M185">
            <v>1912.42</v>
          </cell>
          <cell r="N185">
            <v>-1842.86</v>
          </cell>
          <cell r="O185">
            <v>0</v>
          </cell>
          <cell r="P185">
            <v>712.53</v>
          </cell>
          <cell r="Q185">
            <v>2694.51</v>
          </cell>
          <cell r="R185" t="str">
            <v>Pendente</v>
          </cell>
        </row>
        <row r="186">
          <cell r="D186" t="str">
            <v>H090</v>
          </cell>
          <cell r="E186">
            <v>2347679</v>
          </cell>
          <cell r="F186">
            <v>44958</v>
          </cell>
          <cell r="G186" t="str">
            <v>ESTAÇÃO DE MARICULTURA DA UFSC</v>
          </cell>
          <cell r="H186">
            <v>1</v>
          </cell>
          <cell r="I186">
            <v>276</v>
          </cell>
          <cell r="J186">
            <v>281</v>
          </cell>
          <cell r="K186">
            <v>5</v>
          </cell>
          <cell r="L186">
            <v>60.88</v>
          </cell>
          <cell r="M186">
            <v>60.88</v>
          </cell>
          <cell r="N186">
            <v>-12.43</v>
          </cell>
          <cell r="O186">
            <v>0</v>
          </cell>
          <cell r="P186">
            <v>9.76</v>
          </cell>
          <cell r="Q186">
            <v>119.09</v>
          </cell>
          <cell r="R186" t="str">
            <v>Pendente</v>
          </cell>
        </row>
        <row r="187">
          <cell r="D187" t="str">
            <v>H084</v>
          </cell>
          <cell r="E187">
            <v>9197419</v>
          </cell>
          <cell r="F187">
            <v>44958</v>
          </cell>
          <cell r="G187" t="str">
            <v>CENTRO DE PESQUISA UFSC</v>
          </cell>
          <cell r="H187">
            <v>1</v>
          </cell>
          <cell r="I187">
            <v>8214</v>
          </cell>
          <cell r="J187">
            <v>8620</v>
          </cell>
          <cell r="K187">
            <v>406</v>
          </cell>
          <cell r="L187">
            <v>5824.72</v>
          </cell>
          <cell r="M187">
            <v>5824.72</v>
          </cell>
          <cell r="N187">
            <v>-1111.0999999999999</v>
          </cell>
          <cell r="O187">
            <v>0</v>
          </cell>
          <cell r="P187">
            <v>108.18</v>
          </cell>
          <cell r="Q187">
            <v>10646.52</v>
          </cell>
          <cell r="R187" t="str">
            <v>Pendente</v>
          </cell>
        </row>
        <row r="188">
          <cell r="D188" t="str">
            <v>H082</v>
          </cell>
          <cell r="E188">
            <v>5716594</v>
          </cell>
          <cell r="F188">
            <v>44958</v>
          </cell>
          <cell r="G188" t="str">
            <v>UNIVERSIDADE FEDERAL DE SANTA CATARINA</v>
          </cell>
          <cell r="H188">
            <v>1</v>
          </cell>
          <cell r="I188">
            <v>21427</v>
          </cell>
          <cell r="J188">
            <v>21804</v>
          </cell>
          <cell r="K188">
            <v>377</v>
          </cell>
          <cell r="L188">
            <v>5404.51</v>
          </cell>
          <cell r="M188">
            <v>0</v>
          </cell>
          <cell r="N188">
            <v>-535.72</v>
          </cell>
          <cell r="O188">
            <v>0</v>
          </cell>
          <cell r="P188">
            <v>264.43</v>
          </cell>
          <cell r="Q188">
            <v>5133.22</v>
          </cell>
          <cell r="R188" t="str">
            <v>Pendente</v>
          </cell>
        </row>
        <row r="189">
          <cell r="D189" t="str">
            <v>H058</v>
          </cell>
          <cell r="E189">
            <v>9611070</v>
          </cell>
          <cell r="F189">
            <v>44958</v>
          </cell>
          <cell r="G189" t="str">
            <v>CENTRO CIENCIAS BIOLOGICAS BL B</v>
          </cell>
          <cell r="H189">
            <v>1</v>
          </cell>
          <cell r="I189">
            <v>8921</v>
          </cell>
          <cell r="J189">
            <v>9281</v>
          </cell>
          <cell r="K189">
            <v>360</v>
          </cell>
          <cell r="L189">
            <v>5158.18</v>
          </cell>
          <cell r="M189">
            <v>5158.18</v>
          </cell>
          <cell r="N189">
            <v>-1050.6300000000001</v>
          </cell>
          <cell r="O189">
            <v>0</v>
          </cell>
          <cell r="P189">
            <v>1182.55</v>
          </cell>
          <cell r="Q189">
            <v>10448.280000000001</v>
          </cell>
          <cell r="R189" t="str">
            <v>Pendente</v>
          </cell>
        </row>
        <row r="190">
          <cell r="D190" t="str">
            <v>H087</v>
          </cell>
          <cell r="E190">
            <v>13018540</v>
          </cell>
          <cell r="F190">
            <v>44958</v>
          </cell>
          <cell r="G190" t="str">
            <v>UNIVERSIDADE FEDERAL DE SANTA CATARINA</v>
          </cell>
          <cell r="H190">
            <v>1</v>
          </cell>
          <cell r="I190">
            <v>1391</v>
          </cell>
          <cell r="J190">
            <v>1425</v>
          </cell>
          <cell r="K190">
            <v>34</v>
          </cell>
          <cell r="L190">
            <v>434.44</v>
          </cell>
          <cell r="M190">
            <v>0</v>
          </cell>
          <cell r="N190">
            <v>-46.4</v>
          </cell>
          <cell r="O190">
            <v>0</v>
          </cell>
          <cell r="P190">
            <v>56.68</v>
          </cell>
          <cell r="Q190">
            <v>444.72</v>
          </cell>
          <cell r="R190" t="str">
            <v>Pendente</v>
          </cell>
        </row>
        <row r="191">
          <cell r="D191" t="str">
            <v>H027</v>
          </cell>
          <cell r="E191">
            <v>16701186</v>
          </cell>
          <cell r="F191">
            <v>44958</v>
          </cell>
          <cell r="G191" t="str">
            <v>UFSC COLÉGIO DE APLICAÇÃO</v>
          </cell>
          <cell r="H191">
            <v>1</v>
          </cell>
          <cell r="I191">
            <v>60559</v>
          </cell>
          <cell r="J191">
            <v>61095</v>
          </cell>
          <cell r="K191">
            <v>536</v>
          </cell>
          <cell r="L191">
            <v>7708.42</v>
          </cell>
          <cell r="M191">
            <v>7708.42</v>
          </cell>
          <cell r="N191">
            <v>-1616.68</v>
          </cell>
          <cell r="O191">
            <v>0</v>
          </cell>
          <cell r="P191">
            <v>1690.77</v>
          </cell>
          <cell r="Q191">
            <v>15490.93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44958</v>
          </cell>
          <cell r="G192" t="str">
            <v>CTRO DE CIENCIA FIS E MAT BL B UFSC</v>
          </cell>
          <cell r="H192">
            <v>1</v>
          </cell>
          <cell r="I192">
            <v>2580</v>
          </cell>
          <cell r="J192">
            <v>2631</v>
          </cell>
          <cell r="K192">
            <v>51</v>
          </cell>
          <cell r="L192">
            <v>680.77</v>
          </cell>
          <cell r="M192">
            <v>680.77</v>
          </cell>
          <cell r="N192">
            <v>-143.80000000000001</v>
          </cell>
          <cell r="O192">
            <v>0</v>
          </cell>
          <cell r="P192">
            <v>160.05000000000001</v>
          </cell>
          <cell r="Q192">
            <v>1377.79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44958</v>
          </cell>
          <cell r="G193" t="str">
            <v>UNIVERSIDADE FEDERAL DE SANTA CATARINA</v>
          </cell>
          <cell r="H193">
            <v>1</v>
          </cell>
          <cell r="I193">
            <v>1350</v>
          </cell>
          <cell r="J193">
            <v>1357</v>
          </cell>
          <cell r="K193">
            <v>7</v>
          </cell>
          <cell r="L193">
            <v>71.2</v>
          </cell>
          <cell r="M193">
            <v>0</v>
          </cell>
          <cell r="N193">
            <v>-8.2100000000000009</v>
          </cell>
          <cell r="O193">
            <v>0</v>
          </cell>
          <cell r="P193">
            <v>15.66</v>
          </cell>
          <cell r="Q193">
            <v>78.650000000000006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44958</v>
          </cell>
          <cell r="G194" t="str">
            <v>UNIVERSIDADE FEDERAL DE SANTA CATARINA</v>
          </cell>
          <cell r="H194">
            <v>1</v>
          </cell>
          <cell r="I194">
            <v>489</v>
          </cell>
          <cell r="J194">
            <v>508</v>
          </cell>
          <cell r="K194">
            <v>19</v>
          </cell>
          <cell r="L194">
            <v>217.09</v>
          </cell>
          <cell r="M194">
            <v>0</v>
          </cell>
          <cell r="N194">
            <v>-23.47</v>
          </cell>
          <cell r="O194">
            <v>0</v>
          </cell>
          <cell r="P194">
            <v>31.36</v>
          </cell>
          <cell r="Q194">
            <v>224.98</v>
          </cell>
          <cell r="R194" t="str">
            <v>Pendente</v>
          </cell>
        </row>
        <row r="196">
          <cell r="H196">
            <v>1</v>
          </cell>
          <cell r="I196">
            <v>118</v>
          </cell>
          <cell r="J196">
            <v>122</v>
          </cell>
        </row>
        <row r="197">
          <cell r="H197">
            <v>2</v>
          </cell>
          <cell r="I197">
            <v>1661</v>
          </cell>
          <cell r="J197">
            <v>1728</v>
          </cell>
        </row>
        <row r="198">
          <cell r="H198">
            <v>3</v>
          </cell>
          <cell r="I198">
            <v>17796</v>
          </cell>
          <cell r="J198">
            <v>18018</v>
          </cell>
        </row>
        <row r="199">
          <cell r="H199">
            <v>4</v>
          </cell>
          <cell r="I199">
            <v>3433</v>
          </cell>
          <cell r="J199">
            <v>3494</v>
          </cell>
        </row>
        <row r="200">
          <cell r="H200">
            <v>5</v>
          </cell>
          <cell r="I200">
            <v>28431</v>
          </cell>
          <cell r="J200">
            <v>29061</v>
          </cell>
        </row>
        <row r="201">
          <cell r="H201">
            <v>6</v>
          </cell>
          <cell r="I201">
            <v>6205</v>
          </cell>
          <cell r="J201">
            <v>6299</v>
          </cell>
        </row>
        <row r="202">
          <cell r="H202">
            <v>7</v>
          </cell>
          <cell r="I202">
            <v>44949</v>
          </cell>
          <cell r="J202">
            <v>45350</v>
          </cell>
        </row>
        <row r="203">
          <cell r="H203">
            <v>8</v>
          </cell>
          <cell r="I203">
            <v>1984</v>
          </cell>
          <cell r="J203">
            <v>2170</v>
          </cell>
        </row>
        <row r="204">
          <cell r="H204">
            <v>9</v>
          </cell>
          <cell r="I204">
            <v>389</v>
          </cell>
          <cell r="J204">
            <v>412</v>
          </cell>
        </row>
        <row r="205">
          <cell r="H205">
            <v>10</v>
          </cell>
          <cell r="I205">
            <v>6436</v>
          </cell>
          <cell r="J205">
            <v>6847</v>
          </cell>
        </row>
        <row r="206">
          <cell r="H206">
            <v>11</v>
          </cell>
          <cell r="I206">
            <v>2999</v>
          </cell>
          <cell r="J206">
            <v>30520</v>
          </cell>
        </row>
        <row r="207">
          <cell r="H207">
            <v>12</v>
          </cell>
          <cell r="I207">
            <v>93610</v>
          </cell>
          <cell r="J207">
            <v>95117</v>
          </cell>
        </row>
        <row r="208">
          <cell r="H208">
            <v>13</v>
          </cell>
          <cell r="I208">
            <v>4965</v>
          </cell>
          <cell r="J208">
            <v>5106</v>
          </cell>
        </row>
        <row r="209">
          <cell r="H209">
            <v>14</v>
          </cell>
          <cell r="I209">
            <v>494</v>
          </cell>
          <cell r="J209">
            <v>499</v>
          </cell>
          <cell r="K209">
            <v>2015</v>
          </cell>
        </row>
        <row r="210">
          <cell r="H210">
            <v>15</v>
          </cell>
          <cell r="I210">
            <v>30842</v>
          </cell>
          <cell r="J210">
            <v>31065</v>
          </cell>
        </row>
        <row r="211">
          <cell r="H211">
            <v>16</v>
          </cell>
          <cell r="I211">
            <v>11845</v>
          </cell>
          <cell r="J211">
            <v>12021</v>
          </cell>
        </row>
        <row r="212">
          <cell r="H212">
            <v>17</v>
          </cell>
          <cell r="I212">
            <v>4557</v>
          </cell>
          <cell r="J212">
            <v>4589</v>
          </cell>
        </row>
        <row r="213">
          <cell r="H213">
            <v>18</v>
          </cell>
          <cell r="I213">
            <v>361</v>
          </cell>
          <cell r="J213">
            <v>409</v>
          </cell>
        </row>
        <row r="214">
          <cell r="H214">
            <v>19</v>
          </cell>
          <cell r="I214">
            <v>201</v>
          </cell>
          <cell r="J214">
            <v>312</v>
          </cell>
        </row>
        <row r="215">
          <cell r="H215">
            <v>20</v>
          </cell>
          <cell r="I215">
            <v>9289</v>
          </cell>
          <cell r="J215">
            <v>9290</v>
          </cell>
        </row>
        <row r="216">
          <cell r="H216">
            <v>21</v>
          </cell>
          <cell r="I216">
            <v>14706</v>
          </cell>
          <cell r="J216">
            <v>14858</v>
          </cell>
        </row>
        <row r="217">
          <cell r="H217">
            <v>22</v>
          </cell>
          <cell r="I217">
            <v>14573</v>
          </cell>
          <cell r="J217">
            <v>14949</v>
          </cell>
        </row>
        <row r="218">
          <cell r="H218">
            <v>23</v>
          </cell>
          <cell r="I218">
            <v>205</v>
          </cell>
          <cell r="J218">
            <v>213</v>
          </cell>
        </row>
        <row r="219">
          <cell r="H219">
            <v>24</v>
          </cell>
          <cell r="I219">
            <v>14625</v>
          </cell>
          <cell r="J219">
            <v>14779</v>
          </cell>
        </row>
        <row r="220">
          <cell r="H220">
            <v>25</v>
          </cell>
          <cell r="I220">
            <v>0</v>
          </cell>
          <cell r="J220">
            <v>166</v>
          </cell>
        </row>
        <row r="221">
          <cell r="H221">
            <v>26</v>
          </cell>
          <cell r="I221">
            <v>769</v>
          </cell>
          <cell r="J221">
            <v>786</v>
          </cell>
        </row>
        <row r="222">
          <cell r="H222">
            <v>27</v>
          </cell>
          <cell r="I222">
            <v>2172</v>
          </cell>
          <cell r="J222">
            <v>2200</v>
          </cell>
        </row>
        <row r="223">
          <cell r="H223">
            <v>28</v>
          </cell>
          <cell r="I223">
            <v>8519</v>
          </cell>
          <cell r="J223">
            <v>8769</v>
          </cell>
        </row>
        <row r="224">
          <cell r="H224">
            <v>29</v>
          </cell>
          <cell r="I224">
            <v>3009</v>
          </cell>
          <cell r="J224">
            <v>3090</v>
          </cell>
        </row>
        <row r="225">
          <cell r="H225">
            <v>30</v>
          </cell>
          <cell r="I225">
            <v>804</v>
          </cell>
          <cell r="J225">
            <v>927</v>
          </cell>
        </row>
        <row r="226">
          <cell r="H226">
            <v>31</v>
          </cell>
          <cell r="I226">
            <v>1533</v>
          </cell>
          <cell r="J226">
            <v>1612</v>
          </cell>
        </row>
        <row r="227">
          <cell r="H227">
            <v>32</v>
          </cell>
          <cell r="I227">
            <v>26</v>
          </cell>
          <cell r="J227">
            <v>29</v>
          </cell>
        </row>
        <row r="228">
          <cell r="H228">
            <v>33</v>
          </cell>
          <cell r="I228">
            <v>2225</v>
          </cell>
          <cell r="J228">
            <v>2325</v>
          </cell>
        </row>
        <row r="229">
          <cell r="H229">
            <v>34</v>
          </cell>
          <cell r="I229">
            <v>5260</v>
          </cell>
          <cell r="J229">
            <v>5222</v>
          </cell>
        </row>
        <row r="230">
          <cell r="H230">
            <v>35</v>
          </cell>
          <cell r="I230">
            <v>162</v>
          </cell>
          <cell r="J230">
            <v>221</v>
          </cell>
        </row>
        <row r="231">
          <cell r="H231">
            <v>36</v>
          </cell>
          <cell r="I231">
            <v>2514</v>
          </cell>
          <cell r="J231">
            <v>2549</v>
          </cell>
        </row>
        <row r="232">
          <cell r="H232">
            <v>37</v>
          </cell>
          <cell r="I232">
            <v>17478</v>
          </cell>
          <cell r="J232">
            <v>17849</v>
          </cell>
        </row>
        <row r="233">
          <cell r="H233">
            <v>38</v>
          </cell>
          <cell r="I233">
            <v>24</v>
          </cell>
          <cell r="J233">
            <v>24</v>
          </cell>
        </row>
        <row r="234">
          <cell r="H234">
            <v>39</v>
          </cell>
          <cell r="I234">
            <v>534</v>
          </cell>
          <cell r="J234">
            <v>618</v>
          </cell>
        </row>
        <row r="235">
          <cell r="H235">
            <v>40</v>
          </cell>
          <cell r="I235">
            <v>1610</v>
          </cell>
          <cell r="J235">
            <v>1676</v>
          </cell>
        </row>
        <row r="236">
          <cell r="H236">
            <v>41</v>
          </cell>
          <cell r="I236">
            <v>2813</v>
          </cell>
          <cell r="J236">
            <v>2706</v>
          </cell>
        </row>
        <row r="237">
          <cell r="H237">
            <v>42</v>
          </cell>
          <cell r="I237">
            <v>9871</v>
          </cell>
          <cell r="J237">
            <v>10553</v>
          </cell>
        </row>
        <row r="238">
          <cell r="H238">
            <v>43</v>
          </cell>
          <cell r="I238">
            <v>3942</v>
          </cell>
          <cell r="J238">
            <v>3702</v>
          </cell>
        </row>
        <row r="239">
          <cell r="H239">
            <v>44</v>
          </cell>
          <cell r="I239">
            <v>588</v>
          </cell>
          <cell r="J239">
            <v>608</v>
          </cell>
        </row>
        <row r="240">
          <cell r="H240">
            <v>45</v>
          </cell>
          <cell r="I240">
            <v>141</v>
          </cell>
          <cell r="J240">
            <v>142</v>
          </cell>
        </row>
        <row r="241">
          <cell r="H241">
            <v>46</v>
          </cell>
          <cell r="I241">
            <v>50546</v>
          </cell>
          <cell r="J241">
            <v>50750</v>
          </cell>
        </row>
        <row r="242">
          <cell r="H242">
            <v>47</v>
          </cell>
          <cell r="I242">
            <v>230</v>
          </cell>
          <cell r="J242">
            <v>234</v>
          </cell>
        </row>
        <row r="243">
          <cell r="H243">
            <v>48</v>
          </cell>
          <cell r="I243">
            <v>39314</v>
          </cell>
          <cell r="J243">
            <v>39693</v>
          </cell>
        </row>
        <row r="244">
          <cell r="H244">
            <v>49</v>
          </cell>
          <cell r="I244">
            <v>1346</v>
          </cell>
          <cell r="J244">
            <v>1403</v>
          </cell>
        </row>
        <row r="245">
          <cell r="H245">
            <v>50</v>
          </cell>
          <cell r="I245">
            <v>3010</v>
          </cell>
          <cell r="J245">
            <v>3258</v>
          </cell>
        </row>
        <row r="246">
          <cell r="H246">
            <v>51</v>
          </cell>
          <cell r="I246">
            <v>2094</v>
          </cell>
          <cell r="J246">
            <v>2130</v>
          </cell>
        </row>
        <row r="247">
          <cell r="H247">
            <v>52</v>
          </cell>
          <cell r="I247">
            <v>38457</v>
          </cell>
          <cell r="J247">
            <v>39005</v>
          </cell>
        </row>
        <row r="248">
          <cell r="H248">
            <v>53</v>
          </cell>
          <cell r="I248">
            <v>345</v>
          </cell>
          <cell r="J248">
            <v>351</v>
          </cell>
        </row>
        <row r="249">
          <cell r="H249">
            <v>54</v>
          </cell>
          <cell r="I249">
            <v>16</v>
          </cell>
          <cell r="J249">
            <v>17</v>
          </cell>
        </row>
        <row r="250">
          <cell r="H250">
            <v>55</v>
          </cell>
          <cell r="I250">
            <v>1001</v>
          </cell>
          <cell r="J250">
            <v>1075</v>
          </cell>
        </row>
        <row r="251">
          <cell r="H251">
            <v>56</v>
          </cell>
          <cell r="I251">
            <v>3420</v>
          </cell>
          <cell r="J251">
            <v>3447</v>
          </cell>
        </row>
        <row r="252">
          <cell r="H252">
            <v>57</v>
          </cell>
          <cell r="I252">
            <v>8394</v>
          </cell>
          <cell r="J252">
            <v>8977</v>
          </cell>
        </row>
        <row r="253">
          <cell r="H253">
            <v>58</v>
          </cell>
          <cell r="I253">
            <v>11767</v>
          </cell>
          <cell r="J253">
            <v>12299</v>
          </cell>
        </row>
        <row r="254">
          <cell r="H254">
            <v>59</v>
          </cell>
          <cell r="I254">
            <v>5319</v>
          </cell>
          <cell r="J254">
            <v>5352</v>
          </cell>
        </row>
        <row r="255">
          <cell r="H255">
            <v>60</v>
          </cell>
          <cell r="I255">
            <v>5863</v>
          </cell>
          <cell r="J255">
            <v>5999</v>
          </cell>
        </row>
        <row r="256">
          <cell r="H256">
            <v>61</v>
          </cell>
          <cell r="I256">
            <v>276</v>
          </cell>
          <cell r="J256">
            <v>281</v>
          </cell>
        </row>
        <row r="257">
          <cell r="H257">
            <v>62</v>
          </cell>
          <cell r="I257">
            <v>8214</v>
          </cell>
          <cell r="J257">
            <v>8620</v>
          </cell>
        </row>
        <row r="258">
          <cell r="H258">
            <v>63</v>
          </cell>
          <cell r="I258">
            <v>21427</v>
          </cell>
          <cell r="J258">
            <v>21804</v>
          </cell>
        </row>
        <row r="259">
          <cell r="H259">
            <v>64</v>
          </cell>
          <cell r="I259">
            <v>8921</v>
          </cell>
          <cell r="J259">
            <v>9281</v>
          </cell>
        </row>
        <row r="260">
          <cell r="H260">
            <v>65</v>
          </cell>
          <cell r="I260">
            <v>1391</v>
          </cell>
          <cell r="J260">
            <v>1425</v>
          </cell>
        </row>
        <row r="261">
          <cell r="H261">
            <v>66</v>
          </cell>
          <cell r="I261">
            <v>60559</v>
          </cell>
          <cell r="J261">
            <v>61095</v>
          </cell>
        </row>
        <row r="262">
          <cell r="H262">
            <v>67</v>
          </cell>
          <cell r="I262">
            <v>2580</v>
          </cell>
          <cell r="J262">
            <v>2631</v>
          </cell>
        </row>
        <row r="263">
          <cell r="H263">
            <v>68</v>
          </cell>
          <cell r="I263">
            <v>1350</v>
          </cell>
          <cell r="J263">
            <v>1357</v>
          </cell>
        </row>
        <row r="264">
          <cell r="H264">
            <v>69</v>
          </cell>
          <cell r="I264">
            <v>489</v>
          </cell>
          <cell r="J264">
            <v>508</v>
          </cell>
        </row>
      </sheetData>
      <sheetData sheetId="37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O3" t="str">
            <v>Companhia</v>
          </cell>
          <cell r="P3" t="str">
            <v>TR</v>
          </cell>
        </row>
        <row r="4">
          <cell r="D4">
            <v>2022</v>
          </cell>
          <cell r="E4" t="str">
            <v>Casan</v>
          </cell>
          <cell r="F4" t="str">
            <v>Pública</v>
          </cell>
          <cell r="G4" t="str">
            <v>2022 Casan Pública</v>
          </cell>
          <cell r="H4">
            <v>35.08</v>
          </cell>
          <cell r="I4">
            <v>5.16</v>
          </cell>
          <cell r="J4">
            <v>14.49</v>
          </cell>
          <cell r="K4">
            <v>14.49</v>
          </cell>
          <cell r="L4">
            <v>14.49</v>
          </cell>
          <cell r="M4">
            <v>0</v>
          </cell>
          <cell r="O4" t="str">
            <v>Casan</v>
          </cell>
          <cell r="P4">
            <v>1</v>
          </cell>
        </row>
        <row r="5">
          <cell r="D5">
            <v>2022</v>
          </cell>
          <cell r="E5" t="str">
            <v>Casan</v>
          </cell>
          <cell r="F5" t="str">
            <v>Residencial B</v>
          </cell>
          <cell r="G5" t="str">
            <v>2022 Casan Residencial B</v>
          </cell>
          <cell r="H5">
            <v>35.08</v>
          </cell>
          <cell r="I5">
            <v>2.33</v>
          </cell>
          <cell r="J5">
            <v>10.84</v>
          </cell>
          <cell r="K5">
            <v>14.49</v>
          </cell>
          <cell r="L5">
            <v>18.23</v>
          </cell>
          <cell r="M5">
            <v>0</v>
          </cell>
          <cell r="O5" t="str">
            <v>Blumenau</v>
          </cell>
          <cell r="P5">
            <v>0</v>
          </cell>
          <cell r="Q5" t="str">
            <v>Não se aplica ao cálculo, mas é 110%</v>
          </cell>
        </row>
        <row r="6">
          <cell r="D6">
            <v>2022</v>
          </cell>
          <cell r="E6" t="str">
            <v>Casan</v>
          </cell>
          <cell r="F6" t="str">
            <v>Comercial</v>
          </cell>
          <cell r="G6" t="str">
            <v>2022 Casan Comercial</v>
          </cell>
          <cell r="H6">
            <v>35.08</v>
          </cell>
          <cell r="I6">
            <v>5.16</v>
          </cell>
          <cell r="J6">
            <v>14.49</v>
          </cell>
          <cell r="K6">
            <v>14.49</v>
          </cell>
          <cell r="L6">
            <v>18.23</v>
          </cell>
          <cell r="M6">
            <v>0</v>
          </cell>
          <cell r="O6" t="str">
            <v>Araranguá</v>
          </cell>
          <cell r="P6">
            <v>1</v>
          </cell>
        </row>
        <row r="7">
          <cell r="D7">
            <v>2022</v>
          </cell>
          <cell r="E7" t="str">
            <v>Casan</v>
          </cell>
          <cell r="F7" t="str">
            <v>Industrial</v>
          </cell>
          <cell r="G7" t="str">
            <v>2022 Casan Industrial</v>
          </cell>
          <cell r="H7">
            <v>35.08</v>
          </cell>
          <cell r="I7">
            <v>5.16</v>
          </cell>
          <cell r="J7">
            <v>14.49</v>
          </cell>
          <cell r="K7">
            <v>14.49</v>
          </cell>
          <cell r="L7">
            <v>14.49</v>
          </cell>
          <cell r="M7">
            <v>0</v>
          </cell>
          <cell r="O7" t="str">
            <v>Joinville</v>
          </cell>
          <cell r="P7">
            <v>0.8</v>
          </cell>
        </row>
        <row r="9">
          <cell r="D9">
            <v>2022</v>
          </cell>
          <cell r="E9" t="str">
            <v>SAMAE BNU - Água</v>
          </cell>
          <cell r="F9" t="str">
            <v>Pública</v>
          </cell>
          <cell r="G9" t="str">
            <v>2023 SAMAE BNU - Água Pública</v>
          </cell>
          <cell r="H9">
            <v>0</v>
          </cell>
          <cell r="I9">
            <v>3.9539999999999997</v>
          </cell>
          <cell r="J9">
            <v>7.62</v>
          </cell>
          <cell r="K9">
            <v>13.77</v>
          </cell>
          <cell r="L9">
            <v>0</v>
          </cell>
          <cell r="M9">
            <v>0</v>
          </cell>
        </row>
        <row r="12">
          <cell r="D12">
            <v>2022</v>
          </cell>
          <cell r="E12" t="str">
            <v>Samae ARA - Água</v>
          </cell>
          <cell r="F12" t="str">
            <v>Pública</v>
          </cell>
          <cell r="G12" t="str">
            <v>2022_2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</row>
        <row r="13">
          <cell r="D13">
            <v>2022</v>
          </cell>
          <cell r="E13" t="str">
            <v>SAMAE BNU - Esgoto BRK</v>
          </cell>
          <cell r="F13" t="str">
            <v>Pública</v>
          </cell>
          <cell r="G13" t="str">
            <v>2022 SAMAE BNU - Esgoto BRK Pública</v>
          </cell>
          <cell r="H13">
            <v>0</v>
          </cell>
          <cell r="I13">
            <v>4.3739999999999997</v>
          </cell>
          <cell r="J13">
            <v>8.4930000000000003</v>
          </cell>
          <cell r="K13">
            <v>15.308</v>
          </cell>
          <cell r="L13">
            <v>0</v>
          </cell>
          <cell r="M13">
            <v>0</v>
          </cell>
        </row>
        <row r="14">
          <cell r="D14">
            <v>2022</v>
          </cell>
          <cell r="E14" t="str">
            <v>SAMAE BNU - Esgoto BRK</v>
          </cell>
          <cell r="F14" t="str">
            <v>Pública</v>
          </cell>
          <cell r="G14" t="str">
            <v>2022 SAMAE BNU - Esgoto BRK Pública</v>
          </cell>
          <cell r="H14">
            <v>0</v>
          </cell>
          <cell r="I14">
            <v>4.3739999999999997</v>
          </cell>
          <cell r="J14">
            <v>8.4930000000000003</v>
          </cell>
          <cell r="K14">
            <v>15.308</v>
          </cell>
          <cell r="L14">
            <v>0</v>
          </cell>
          <cell r="M14">
            <v>0</v>
          </cell>
        </row>
        <row r="15">
          <cell r="D15">
            <v>2022</v>
          </cell>
          <cell r="E15" t="str">
            <v>Joinville Perini</v>
          </cell>
          <cell r="F15" t="str">
            <v>Comercial</v>
          </cell>
          <cell r="G15" t="str">
            <v>2022 Joinville Perini Comercial</v>
          </cell>
          <cell r="H15">
            <v>0</v>
          </cell>
          <cell r="I15">
            <v>10.73</v>
          </cell>
          <cell r="J15">
            <v>10.73</v>
          </cell>
          <cell r="K15">
            <v>10.73</v>
          </cell>
          <cell r="L15">
            <v>10.73</v>
          </cell>
          <cell r="M15">
            <v>0</v>
          </cell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</row>
        <row r="21"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X21" t="str">
            <v>Economias</v>
          </cell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Pública</v>
          </cell>
          <cell r="AA22" t="str">
            <v>Residencial B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44927</v>
          </cell>
          <cell r="G23" t="str">
            <v>UNIVERSIDADE FEDERAL DE SANTA CATARINA</v>
          </cell>
          <cell r="H23">
            <v>1</v>
          </cell>
          <cell r="I23">
            <v>735</v>
          </cell>
          <cell r="J23">
            <v>769</v>
          </cell>
          <cell r="K23">
            <v>34</v>
          </cell>
          <cell r="L23">
            <v>434.44</v>
          </cell>
          <cell r="M23">
            <v>0</v>
          </cell>
          <cell r="N23">
            <v>-41.04</v>
          </cell>
          <cell r="O23">
            <v>0</v>
          </cell>
          <cell r="P23">
            <v>0</v>
          </cell>
          <cell r="Q23">
            <v>393.4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44927</v>
          </cell>
          <cell r="G24" t="str">
            <v>UNIVERSIDADE FEDERAL DE SANTA CATARINA</v>
          </cell>
          <cell r="H24">
            <v>2</v>
          </cell>
          <cell r="I24">
            <v>2123</v>
          </cell>
          <cell r="J24">
            <v>2172</v>
          </cell>
          <cell r="K24">
            <v>49</v>
          </cell>
          <cell r="L24">
            <v>593.57000000000005</v>
          </cell>
          <cell r="M24">
            <v>0</v>
          </cell>
          <cell r="N24">
            <v>-56.1</v>
          </cell>
          <cell r="O24">
            <v>0</v>
          </cell>
          <cell r="P24">
            <v>0</v>
          </cell>
          <cell r="Q24">
            <v>537.47</v>
          </cell>
          <cell r="R24">
            <v>0</v>
          </cell>
          <cell r="S24" t="str">
            <v>ok</v>
          </cell>
          <cell r="T24" t="str">
            <v>LIDO/REVISÃO</v>
          </cell>
          <cell r="U24" t="str">
            <v>CONFIRMACAO LEITURA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1</v>
          </cell>
          <cell r="AA24">
            <v>0</v>
          </cell>
          <cell r="AB24">
            <v>1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44927</v>
          </cell>
          <cell r="G25" t="str">
            <v>BIOTERIO CENTRAL ALMOXARIFADO</v>
          </cell>
          <cell r="H25">
            <v>1</v>
          </cell>
          <cell r="I25">
            <v>2714</v>
          </cell>
          <cell r="J25">
            <v>3010</v>
          </cell>
          <cell r="K25">
            <v>296</v>
          </cell>
          <cell r="L25">
            <v>4230.82</v>
          </cell>
          <cell r="M25">
            <v>0</v>
          </cell>
          <cell r="N25">
            <v>-399.81</v>
          </cell>
          <cell r="O25">
            <v>0</v>
          </cell>
          <cell r="P25">
            <v>0</v>
          </cell>
          <cell r="Q25">
            <v>3831.01</v>
          </cell>
          <cell r="R25">
            <v>0</v>
          </cell>
          <cell r="S25" t="str">
            <v>ok</v>
          </cell>
          <cell r="T25" t="str">
            <v>MÉDIO</v>
          </cell>
          <cell r="U25" t="str">
            <v>Eliminar problema de testada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44927</v>
          </cell>
          <cell r="G26" t="str">
            <v>CENTRO DE CIENCIAS FISICAS E MATEMATICA</v>
          </cell>
          <cell r="H26">
            <v>1</v>
          </cell>
          <cell r="I26">
            <v>570</v>
          </cell>
          <cell r="J26">
            <v>588</v>
          </cell>
          <cell r="K26">
            <v>18</v>
          </cell>
          <cell r="L26">
            <v>202.6</v>
          </cell>
          <cell r="M26">
            <v>0</v>
          </cell>
          <cell r="N26">
            <v>-19.149999999999999</v>
          </cell>
          <cell r="O26">
            <v>0</v>
          </cell>
          <cell r="P26">
            <v>0</v>
          </cell>
          <cell r="Q26">
            <v>183.45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Vencido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44927</v>
          </cell>
          <cell r="G27" t="str">
            <v>CENTRO DE CIENCIAS FISICAS E MATEMATICA</v>
          </cell>
          <cell r="H27">
            <v>1</v>
          </cell>
          <cell r="I27">
            <v>3646</v>
          </cell>
          <cell r="J27">
            <v>3942</v>
          </cell>
          <cell r="K27">
            <v>296</v>
          </cell>
          <cell r="L27">
            <v>4230.82</v>
          </cell>
          <cell r="M27">
            <v>0</v>
          </cell>
          <cell r="N27">
            <v>-399.81</v>
          </cell>
          <cell r="O27">
            <v>0</v>
          </cell>
          <cell r="P27">
            <v>0</v>
          </cell>
          <cell r="Q27">
            <v>3831.01</v>
          </cell>
          <cell r="R27">
            <v>0</v>
          </cell>
          <cell r="S27" t="str">
            <v>ok</v>
          </cell>
          <cell r="T27" t="str">
            <v>MÉDIO</v>
          </cell>
          <cell r="U27" t="str">
            <v>Eliminar problema de testada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44927</v>
          </cell>
          <cell r="G28" t="str">
            <v>ENGENHARIA CIVIL BL T</v>
          </cell>
          <cell r="H28">
            <v>1</v>
          </cell>
          <cell r="I28">
            <v>16</v>
          </cell>
          <cell r="J28">
            <v>16</v>
          </cell>
          <cell r="K28">
            <v>0</v>
          </cell>
          <cell r="L28">
            <v>35.08</v>
          </cell>
          <cell r="M28">
            <v>0</v>
          </cell>
          <cell r="N28">
            <v>-3.31</v>
          </cell>
          <cell r="O28">
            <v>0</v>
          </cell>
          <cell r="P28">
            <v>0</v>
          </cell>
          <cell r="Q28">
            <v>31.77</v>
          </cell>
          <cell r="R28">
            <v>0</v>
          </cell>
          <cell r="S28" t="str">
            <v>ok</v>
          </cell>
          <cell r="T28" t="str">
            <v>MÉDIO</v>
          </cell>
          <cell r="U28" t="str">
            <v>Vidro Suado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44927</v>
          </cell>
          <cell r="G29" t="str">
            <v>ENGENHARIA CIVIL BL V</v>
          </cell>
          <cell r="H29">
            <v>1</v>
          </cell>
          <cell r="I29">
            <v>5134</v>
          </cell>
          <cell r="J29">
            <v>5260</v>
          </cell>
          <cell r="K29">
            <v>126</v>
          </cell>
          <cell r="L29">
            <v>1767.52</v>
          </cell>
          <cell r="M29">
            <v>0</v>
          </cell>
          <cell r="N29">
            <v>-167.04</v>
          </cell>
          <cell r="O29">
            <v>0</v>
          </cell>
          <cell r="P29">
            <v>0</v>
          </cell>
          <cell r="Q29">
            <v>1600.48</v>
          </cell>
          <cell r="R29">
            <v>0</v>
          </cell>
          <cell r="S29" t="str">
            <v>ok</v>
          </cell>
          <cell r="T29" t="str">
            <v>MÉDIO</v>
          </cell>
          <cell r="U29" t="str">
            <v>Vidro Suado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44927</v>
          </cell>
          <cell r="G30" t="str">
            <v>UNIVERSIDADE FEDERAL DE SANTA CATARINA</v>
          </cell>
          <cell r="H30">
            <v>1</v>
          </cell>
          <cell r="I30">
            <v>50476</v>
          </cell>
          <cell r="J30">
            <v>50546</v>
          </cell>
          <cell r="K30">
            <v>70</v>
          </cell>
          <cell r="L30">
            <v>956.08</v>
          </cell>
          <cell r="M30">
            <v>0</v>
          </cell>
          <cell r="N30">
            <v>-90.34</v>
          </cell>
          <cell r="O30">
            <v>0</v>
          </cell>
          <cell r="P30">
            <v>0</v>
          </cell>
          <cell r="Q30">
            <v>865.74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CONFIRMACAO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44927</v>
          </cell>
          <cell r="G31" t="str">
            <v>UNIVERSIDADE FEDERAL DE SANTA CATARINA</v>
          </cell>
          <cell r="H31">
            <v>1</v>
          </cell>
          <cell r="I31">
            <v>137</v>
          </cell>
          <cell r="J31">
            <v>141</v>
          </cell>
          <cell r="K31">
            <v>4</v>
          </cell>
          <cell r="L31">
            <v>55.72</v>
          </cell>
          <cell r="M31">
            <v>0</v>
          </cell>
          <cell r="N31">
            <v>-5.26</v>
          </cell>
          <cell r="O31">
            <v>0</v>
          </cell>
          <cell r="P31">
            <v>0</v>
          </cell>
          <cell r="Q31">
            <v>50.46</v>
          </cell>
          <cell r="R31">
            <v>0</v>
          </cell>
          <cell r="S31" t="str">
            <v>ok</v>
          </cell>
          <cell r="T31" t="str">
            <v>MÉDIO</v>
          </cell>
          <cell r="U31" t="str">
            <v>Vidro Suado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44927</v>
          </cell>
          <cell r="G32" t="str">
            <v>NUCLEO DE INSTRUÇÃO MODELO</v>
          </cell>
          <cell r="H32">
            <v>1</v>
          </cell>
          <cell r="I32">
            <v>2057</v>
          </cell>
          <cell r="J32">
            <v>2094</v>
          </cell>
          <cell r="K32">
            <v>37</v>
          </cell>
          <cell r="L32">
            <v>477.91</v>
          </cell>
          <cell r="M32">
            <v>0</v>
          </cell>
          <cell r="N32">
            <v>-45.17</v>
          </cell>
          <cell r="O32">
            <v>0</v>
          </cell>
          <cell r="P32">
            <v>0</v>
          </cell>
          <cell r="Q32">
            <v>432.74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Eliminar problema de testada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44927</v>
          </cell>
          <cell r="G33" t="str">
            <v>DEPTO MICROBIOLOGIA UFSC</v>
          </cell>
          <cell r="H33">
            <v>1</v>
          </cell>
          <cell r="I33">
            <v>39133</v>
          </cell>
          <cell r="J33">
            <v>39314</v>
          </cell>
          <cell r="K33">
            <v>181</v>
          </cell>
          <cell r="L33">
            <v>2564.4699999999998</v>
          </cell>
          <cell r="M33">
            <v>0</v>
          </cell>
          <cell r="N33">
            <v>-242.33</v>
          </cell>
          <cell r="O33">
            <v>0</v>
          </cell>
          <cell r="P33">
            <v>0</v>
          </cell>
          <cell r="Q33">
            <v>2322.14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Fatura vencida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44927</v>
          </cell>
          <cell r="G34" t="str">
            <v>UNIV FEDERAL DO ESTADO DE SC</v>
          </cell>
          <cell r="H34">
            <v>1</v>
          </cell>
          <cell r="I34">
            <v>190</v>
          </cell>
          <cell r="J34">
            <v>205</v>
          </cell>
          <cell r="K34">
            <v>15</v>
          </cell>
          <cell r="L34">
            <v>159.13</v>
          </cell>
          <cell r="M34">
            <v>159.13</v>
          </cell>
          <cell r="N34">
            <v>-30.08</v>
          </cell>
          <cell r="O34">
            <v>0</v>
          </cell>
          <cell r="P34">
            <v>0</v>
          </cell>
          <cell r="Q34">
            <v>288.18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Eliminar problema de testada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44927</v>
          </cell>
          <cell r="G35" t="str">
            <v>UNIVERSIDADE FEDERAL DE SANTA CATARINA</v>
          </cell>
          <cell r="H35">
            <v>1</v>
          </cell>
          <cell r="I35">
            <v>1448</v>
          </cell>
          <cell r="J35">
            <v>13646</v>
          </cell>
          <cell r="K35">
            <v>389</v>
          </cell>
          <cell r="L35">
            <v>5578.39</v>
          </cell>
          <cell r="M35">
            <v>5578.39</v>
          </cell>
          <cell r="N35">
            <v>-1054.32</v>
          </cell>
          <cell r="O35">
            <v>0</v>
          </cell>
          <cell r="P35">
            <v>0</v>
          </cell>
          <cell r="Q35">
            <v>10102.459999999999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Eliminar problema de testada</v>
          </cell>
          <cell r="V35">
            <v>2296950</v>
          </cell>
          <cell r="W35" t="str">
            <v>ok</v>
          </cell>
          <cell r="X35">
            <v>1</v>
          </cell>
          <cell r="Y35" t="str">
            <v>sim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D36" t="str">
            <v>H018</v>
          </cell>
          <cell r="E36">
            <v>2296640</v>
          </cell>
          <cell r="F36">
            <v>44927</v>
          </cell>
          <cell r="G36" t="str">
            <v>D A E</v>
          </cell>
          <cell r="H36">
            <v>1</v>
          </cell>
          <cell r="I36">
            <v>4524</v>
          </cell>
          <cell r="J36">
            <v>4557</v>
          </cell>
          <cell r="K36">
            <v>33</v>
          </cell>
          <cell r="L36">
            <v>419.95</v>
          </cell>
          <cell r="M36">
            <v>419.95</v>
          </cell>
          <cell r="N36">
            <v>-79.38</v>
          </cell>
          <cell r="O36">
            <v>0</v>
          </cell>
          <cell r="P36">
            <v>0</v>
          </cell>
          <cell r="Q36">
            <v>760.52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Eliminar problema de testada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44927</v>
          </cell>
          <cell r="G37" t="str">
            <v>CENTRO ACAD SOCIO ECONOMICO UFSC</v>
          </cell>
          <cell r="H37">
            <v>2</v>
          </cell>
          <cell r="I37">
            <v>2558</v>
          </cell>
          <cell r="J37">
            <v>9871</v>
          </cell>
          <cell r="K37">
            <v>658</v>
          </cell>
          <cell r="L37">
            <v>10461.44</v>
          </cell>
          <cell r="M37">
            <v>10461.44</v>
          </cell>
          <cell r="N37">
            <v>-1977.22</v>
          </cell>
          <cell r="O37">
            <v>0</v>
          </cell>
          <cell r="P37">
            <v>0</v>
          </cell>
          <cell r="Q37">
            <v>18945.66</v>
          </cell>
          <cell r="R37">
            <v>0</v>
          </cell>
          <cell r="S37" t="str">
            <v>ok</v>
          </cell>
          <cell r="T37" t="str">
            <v>MÉDIO</v>
          </cell>
          <cell r="U37" t="str">
            <v>Eliminar problema de testada</v>
          </cell>
          <cell r="V37">
            <v>9097821</v>
          </cell>
          <cell r="W37" t="str">
            <v>ok</v>
          </cell>
          <cell r="X37">
            <v>2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0</v>
          </cell>
          <cell r="AD37">
            <v>2</v>
          </cell>
        </row>
        <row r="38">
          <cell r="D38" t="str">
            <v>H020</v>
          </cell>
          <cell r="E38">
            <v>2296829</v>
          </cell>
          <cell r="F38">
            <v>44927</v>
          </cell>
          <cell r="G38" t="str">
            <v>CENTRO SOCIO ECONOMICO-UFSC</v>
          </cell>
          <cell r="H38">
            <v>1</v>
          </cell>
          <cell r="I38">
            <v>0</v>
          </cell>
          <cell r="J38">
            <v>11845</v>
          </cell>
          <cell r="K38">
            <v>186</v>
          </cell>
          <cell r="L38">
            <v>2636.92</v>
          </cell>
          <cell r="M38">
            <v>2636.92</v>
          </cell>
          <cell r="N38">
            <v>-498.38</v>
          </cell>
          <cell r="O38">
            <v>0</v>
          </cell>
          <cell r="P38">
            <v>0</v>
          </cell>
          <cell r="Q38">
            <v>4775.46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Eliminar problema de testada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44927</v>
          </cell>
          <cell r="G39" t="str">
            <v>IGREJA UFSC</v>
          </cell>
          <cell r="H39">
            <v>2</v>
          </cell>
          <cell r="I39">
            <v>6086</v>
          </cell>
          <cell r="J39">
            <v>6205</v>
          </cell>
          <cell r="K39">
            <v>119</v>
          </cell>
          <cell r="L39">
            <v>9823.9599999999991</v>
          </cell>
          <cell r="M39">
            <v>1607.87</v>
          </cell>
          <cell r="N39">
            <v>-3215.74</v>
          </cell>
          <cell r="O39">
            <v>0</v>
          </cell>
          <cell r="P39">
            <v>0</v>
          </cell>
          <cell r="Q39">
            <v>0</v>
          </cell>
          <cell r="R39">
            <v>8216.0899999999983</v>
          </cell>
          <cell r="S39" t="b">
            <v>0</v>
          </cell>
          <cell r="T39" t="str">
            <v>MÉDIO</v>
          </cell>
          <cell r="U39" t="str">
            <v>Eliminar problema de testada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44927</v>
          </cell>
          <cell r="G40" t="str">
            <v>UNIVERSIDADE FEDERAL DE SANTA CATARINA</v>
          </cell>
          <cell r="H40">
            <v>1</v>
          </cell>
          <cell r="I40">
            <v>14480</v>
          </cell>
          <cell r="J40">
            <v>14625</v>
          </cell>
          <cell r="K40">
            <v>145</v>
          </cell>
          <cell r="L40">
            <v>2042.83</v>
          </cell>
          <cell r="M40">
            <v>2042.83</v>
          </cell>
          <cell r="N40">
            <v>-386.1</v>
          </cell>
          <cell r="O40">
            <v>0</v>
          </cell>
          <cell r="P40">
            <v>0</v>
          </cell>
          <cell r="Q40">
            <v>3699.56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Eliminar problema de testada</v>
          </cell>
          <cell r="V40">
            <v>2296934</v>
          </cell>
          <cell r="W40" t="str">
            <v>ok</v>
          </cell>
          <cell r="X40">
            <v>1</v>
          </cell>
          <cell r="Y40" t="str">
            <v>sim</v>
          </cell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D41" t="str">
            <v>H024</v>
          </cell>
          <cell r="E41">
            <v>2296926</v>
          </cell>
          <cell r="F41">
            <v>44927</v>
          </cell>
          <cell r="G41" t="str">
            <v>UNIVERSIDADE FEDERAL DE SANTA CATARINA</v>
          </cell>
          <cell r="H41">
            <v>2</v>
          </cell>
          <cell r="I41">
            <v>24</v>
          </cell>
          <cell r="J41">
            <v>24</v>
          </cell>
          <cell r="K41">
            <v>0</v>
          </cell>
          <cell r="L41">
            <v>70.16</v>
          </cell>
          <cell r="M41">
            <v>70.16</v>
          </cell>
          <cell r="N41">
            <v>-13.26</v>
          </cell>
          <cell r="O41">
            <v>0</v>
          </cell>
          <cell r="P41">
            <v>0</v>
          </cell>
          <cell r="Q41">
            <v>127.06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Eliminar problema de testada</v>
          </cell>
          <cell r="V41">
            <v>2296926</v>
          </cell>
          <cell r="W41" t="str">
            <v>ok</v>
          </cell>
          <cell r="X41">
            <v>2</v>
          </cell>
          <cell r="Y41" t="str">
            <v>sim</v>
          </cell>
          <cell r="Z41">
            <v>1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</row>
        <row r="42">
          <cell r="D42" t="str">
            <v>H025</v>
          </cell>
          <cell r="E42">
            <v>2296900</v>
          </cell>
          <cell r="F42">
            <v>44927</v>
          </cell>
          <cell r="G42" t="str">
            <v>CENTRO DE C FISICAS E MAT BL A UFSC</v>
          </cell>
          <cell r="H42">
            <v>1</v>
          </cell>
          <cell r="I42">
            <v>17115</v>
          </cell>
          <cell r="J42">
            <v>17478</v>
          </cell>
          <cell r="K42">
            <v>363</v>
          </cell>
          <cell r="L42">
            <v>5201.6499999999996</v>
          </cell>
          <cell r="M42">
            <v>5201.6499999999996</v>
          </cell>
          <cell r="N42">
            <v>-983.11</v>
          </cell>
          <cell r="O42">
            <v>0</v>
          </cell>
          <cell r="P42">
            <v>0</v>
          </cell>
          <cell r="Q42">
            <v>9420.19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Eliminar problema de testada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44927</v>
          </cell>
          <cell r="G43" t="str">
            <v>CTRO DE CIENCIA FIS E MAT BL B UFSC</v>
          </cell>
          <cell r="H43">
            <v>1</v>
          </cell>
          <cell r="I43">
            <v>2518</v>
          </cell>
          <cell r="J43">
            <v>2580</v>
          </cell>
          <cell r="K43">
            <v>62</v>
          </cell>
          <cell r="L43">
            <v>840.16</v>
          </cell>
          <cell r="M43">
            <v>840.16</v>
          </cell>
          <cell r="N43">
            <v>-158.79</v>
          </cell>
          <cell r="O43">
            <v>0</v>
          </cell>
          <cell r="P43">
            <v>0</v>
          </cell>
          <cell r="Q43">
            <v>1521.53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Eliminar problema de testada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44927</v>
          </cell>
          <cell r="G44" t="str">
            <v>UFSC COLÉGIO DE APLICAÇÃO</v>
          </cell>
          <cell r="H44">
            <v>1</v>
          </cell>
          <cell r="I44">
            <v>60045</v>
          </cell>
          <cell r="J44">
            <v>60559</v>
          </cell>
          <cell r="K44">
            <v>514</v>
          </cell>
          <cell r="L44">
            <v>7389.64</v>
          </cell>
          <cell r="M44">
            <v>7389.64</v>
          </cell>
          <cell r="N44">
            <v>-1396.65</v>
          </cell>
          <cell r="O44">
            <v>0</v>
          </cell>
          <cell r="P44">
            <v>0</v>
          </cell>
          <cell r="Q44">
            <v>13382.63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Eliminar problema de testada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44927</v>
          </cell>
          <cell r="G45" t="str">
            <v>NATIVAS DO HORTO BOTANICO UFSC</v>
          </cell>
          <cell r="H45">
            <v>1</v>
          </cell>
          <cell r="I45">
            <v>1437</v>
          </cell>
          <cell r="J45">
            <v>1533</v>
          </cell>
          <cell r="K45">
            <v>96</v>
          </cell>
          <cell r="L45">
            <v>1332.82</v>
          </cell>
          <cell r="M45">
            <v>1332.82</v>
          </cell>
          <cell r="N45">
            <v>-251.91</v>
          </cell>
          <cell r="O45">
            <v>0</v>
          </cell>
          <cell r="P45">
            <v>0</v>
          </cell>
          <cell r="Q45">
            <v>2413.73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Eliminar problema de testada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44927</v>
          </cell>
          <cell r="G46" t="str">
            <v>MORADIA ESTUDANTIL UFSC</v>
          </cell>
          <cell r="H46">
            <v>1</v>
          </cell>
          <cell r="I46">
            <v>226</v>
          </cell>
          <cell r="J46">
            <v>230</v>
          </cell>
          <cell r="K46">
            <v>4</v>
          </cell>
          <cell r="L46">
            <v>55.72</v>
          </cell>
          <cell r="M46">
            <v>55.72</v>
          </cell>
          <cell r="N46">
            <v>-10.52</v>
          </cell>
          <cell r="O46">
            <v>0</v>
          </cell>
          <cell r="P46">
            <v>0</v>
          </cell>
          <cell r="Q46">
            <v>100.92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Fatura vencida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44927</v>
          </cell>
          <cell r="G47" t="str">
            <v>UNIV FED DO ESTADO DE STA CAT</v>
          </cell>
          <cell r="H47">
            <v>30</v>
          </cell>
          <cell r="I47">
            <v>20083</v>
          </cell>
          <cell r="J47">
            <v>20095</v>
          </cell>
          <cell r="K47">
            <v>12</v>
          </cell>
          <cell r="L47">
            <v>1080.3599999999999</v>
          </cell>
          <cell r="M47">
            <v>1080.3599999999999</v>
          </cell>
          <cell r="N47">
            <v>-204.18</v>
          </cell>
          <cell r="O47">
            <v>0</v>
          </cell>
          <cell r="P47">
            <v>0</v>
          </cell>
          <cell r="Q47">
            <v>1956.54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Fatura Vencida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44927</v>
          </cell>
          <cell r="G48" t="str">
            <v>BIBLIOTECA CENTRAL</v>
          </cell>
          <cell r="H48">
            <v>1</v>
          </cell>
          <cell r="I48">
            <v>27749</v>
          </cell>
          <cell r="J48">
            <v>28431</v>
          </cell>
          <cell r="K48">
            <v>682</v>
          </cell>
          <cell r="L48">
            <v>9823.9599999999991</v>
          </cell>
          <cell r="M48">
            <v>9823.9599999999991</v>
          </cell>
          <cell r="N48">
            <v>-1856.73</v>
          </cell>
          <cell r="O48">
            <v>0</v>
          </cell>
          <cell r="P48">
            <v>0</v>
          </cell>
          <cell r="Q48">
            <v>17791.189999999999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Fatura Vencida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44927</v>
          </cell>
          <cell r="G49" t="str">
            <v>CENTRO TECNOLOGICO-UFSC</v>
          </cell>
          <cell r="H49">
            <v>2</v>
          </cell>
          <cell r="I49">
            <v>1799</v>
          </cell>
          <cell r="J49">
            <v>1984</v>
          </cell>
          <cell r="K49">
            <v>185</v>
          </cell>
          <cell r="L49">
            <v>2723.16</v>
          </cell>
          <cell r="M49">
            <v>2723.16</v>
          </cell>
          <cell r="N49">
            <v>-514.66999999999996</v>
          </cell>
          <cell r="O49">
            <v>0</v>
          </cell>
          <cell r="P49">
            <v>0</v>
          </cell>
          <cell r="Q49">
            <v>4931.6499999999996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Eliminar problema de testada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44927</v>
          </cell>
          <cell r="G50" t="str">
            <v>CENTRO TECNOLOGICO BLOCO L UFSC</v>
          </cell>
          <cell r="H50">
            <v>1</v>
          </cell>
          <cell r="I50">
            <v>2558</v>
          </cell>
          <cell r="J50">
            <v>2813</v>
          </cell>
          <cell r="K50">
            <v>255</v>
          </cell>
          <cell r="L50">
            <v>3636.73</v>
          </cell>
          <cell r="M50">
            <v>3636.73</v>
          </cell>
          <cell r="N50">
            <v>-687.34</v>
          </cell>
          <cell r="O50">
            <v>0</v>
          </cell>
          <cell r="P50">
            <v>0</v>
          </cell>
          <cell r="Q50">
            <v>6586.12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ALTO CONSUMO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44927</v>
          </cell>
          <cell r="G51" t="str">
            <v>CENTRO TECNOLOGICO UFSC</v>
          </cell>
          <cell r="H51">
            <v>1</v>
          </cell>
          <cell r="I51">
            <v>159</v>
          </cell>
          <cell r="J51">
            <v>162</v>
          </cell>
          <cell r="K51">
            <v>3</v>
          </cell>
          <cell r="L51">
            <v>50.56</v>
          </cell>
          <cell r="M51">
            <v>50.56</v>
          </cell>
          <cell r="N51">
            <v>-9.5500000000000007</v>
          </cell>
          <cell r="O51">
            <v>0</v>
          </cell>
          <cell r="P51">
            <v>0</v>
          </cell>
          <cell r="Q51">
            <v>91.57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Fatura Vencida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44927</v>
          </cell>
          <cell r="G52" t="str">
            <v>CENTRO TECNOLOGICO (BL-A) UFSC</v>
          </cell>
          <cell r="H52">
            <v>2</v>
          </cell>
          <cell r="I52">
            <v>1575</v>
          </cell>
          <cell r="J52">
            <v>1610</v>
          </cell>
          <cell r="K52">
            <v>35</v>
          </cell>
          <cell r="L52">
            <v>390.71</v>
          </cell>
          <cell r="M52">
            <v>390.71</v>
          </cell>
          <cell r="N52">
            <v>-73.84</v>
          </cell>
          <cell r="O52">
            <v>0</v>
          </cell>
          <cell r="P52">
            <v>0</v>
          </cell>
          <cell r="Q52">
            <v>707.58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Fatura Vencida</v>
          </cell>
          <cell r="V52">
            <v>6435548</v>
          </cell>
          <cell r="W52" t="str">
            <v>ok</v>
          </cell>
          <cell r="X52">
            <v>2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2</v>
          </cell>
        </row>
        <row r="53">
          <cell r="D53" t="str">
            <v>H038</v>
          </cell>
          <cell r="E53">
            <v>2296683</v>
          </cell>
          <cell r="F53">
            <v>44927</v>
          </cell>
          <cell r="G53" t="str">
            <v>PAV DE MECANICA BL MODULADOS</v>
          </cell>
          <cell r="H53">
            <v>1</v>
          </cell>
          <cell r="I53">
            <v>5279</v>
          </cell>
          <cell r="J53">
            <v>6436</v>
          </cell>
          <cell r="K53">
            <v>1157</v>
          </cell>
          <cell r="L53">
            <v>16706.71</v>
          </cell>
          <cell r="M53">
            <v>16706.71</v>
          </cell>
          <cell r="N53">
            <v>-3157.56</v>
          </cell>
          <cell r="O53">
            <v>0</v>
          </cell>
          <cell r="P53">
            <v>0</v>
          </cell>
          <cell r="Q53">
            <v>30255.86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44927</v>
          </cell>
          <cell r="G54" t="str">
            <v>REITORIA UFSC</v>
          </cell>
          <cell r="H54">
            <v>1</v>
          </cell>
          <cell r="I54">
            <v>44539</v>
          </cell>
          <cell r="J54">
            <v>44949</v>
          </cell>
          <cell r="K54">
            <v>410</v>
          </cell>
          <cell r="L54">
            <v>5882.68</v>
          </cell>
          <cell r="M54">
            <v>5882.68</v>
          </cell>
          <cell r="N54">
            <v>-1111.82</v>
          </cell>
          <cell r="O54">
            <v>0</v>
          </cell>
          <cell r="P54">
            <v>0</v>
          </cell>
          <cell r="Q54">
            <v>10653.54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Fatura Vencida</v>
          </cell>
          <cell r="V54">
            <v>2296691</v>
          </cell>
          <cell r="W54" t="str">
            <v>ok</v>
          </cell>
          <cell r="X54">
            <v>1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1</v>
          </cell>
        </row>
        <row r="55">
          <cell r="D55" t="str">
            <v>H041</v>
          </cell>
          <cell r="E55">
            <v>2296810</v>
          </cell>
          <cell r="F55">
            <v>44927</v>
          </cell>
          <cell r="G55" t="str">
            <v>CENTRO DE E BASICOS UFSC</v>
          </cell>
          <cell r="H55">
            <v>2</v>
          </cell>
          <cell r="I55">
            <v>14333</v>
          </cell>
          <cell r="J55">
            <v>14706</v>
          </cell>
          <cell r="K55">
            <v>373</v>
          </cell>
          <cell r="L55">
            <v>5798.84</v>
          </cell>
          <cell r="M55">
            <v>5798.84</v>
          </cell>
          <cell r="N55">
            <v>-1095.98</v>
          </cell>
          <cell r="O55">
            <v>0</v>
          </cell>
          <cell r="P55">
            <v>0</v>
          </cell>
          <cell r="Q55">
            <v>10501.7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44927</v>
          </cell>
          <cell r="G56" t="str">
            <v>CENTRO DE ESTUDO BASICO UFSC</v>
          </cell>
          <cell r="H56">
            <v>1</v>
          </cell>
          <cell r="I56">
            <v>9288</v>
          </cell>
          <cell r="J56">
            <v>9289</v>
          </cell>
          <cell r="K56">
            <v>1</v>
          </cell>
          <cell r="L56">
            <v>40.24</v>
          </cell>
          <cell r="M56">
            <v>40.24</v>
          </cell>
          <cell r="N56">
            <v>-7.59</v>
          </cell>
          <cell r="O56">
            <v>0</v>
          </cell>
          <cell r="P56">
            <v>0</v>
          </cell>
          <cell r="Q56">
            <v>72.89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44927</v>
          </cell>
          <cell r="G57" t="str">
            <v>CASA VEG DPTO MICRO UFSC</v>
          </cell>
          <cell r="H57">
            <v>1</v>
          </cell>
          <cell r="I57">
            <v>26</v>
          </cell>
          <cell r="J57">
            <v>26</v>
          </cell>
          <cell r="K57">
            <v>0</v>
          </cell>
          <cell r="L57">
            <v>35.08</v>
          </cell>
          <cell r="M57">
            <v>35.08</v>
          </cell>
          <cell r="N57">
            <v>-6.63</v>
          </cell>
          <cell r="O57">
            <v>0</v>
          </cell>
          <cell r="P57">
            <v>0</v>
          </cell>
          <cell r="Q57">
            <v>63.53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Parado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44927</v>
          </cell>
          <cell r="G58" t="str">
            <v>LAB DE ENSINO E PESQUISA UFSC</v>
          </cell>
          <cell r="H58">
            <v>1</v>
          </cell>
          <cell r="I58">
            <v>0</v>
          </cell>
          <cell r="J58">
            <v>5319</v>
          </cell>
          <cell r="K58">
            <v>35</v>
          </cell>
          <cell r="L58">
            <v>448.93</v>
          </cell>
          <cell r="M58">
            <v>448.93</v>
          </cell>
          <cell r="N58">
            <v>-84.86</v>
          </cell>
          <cell r="O58">
            <v>0</v>
          </cell>
          <cell r="P58">
            <v>0</v>
          </cell>
          <cell r="Q58">
            <v>813</v>
          </cell>
          <cell r="R58">
            <v>0</v>
          </cell>
          <cell r="S58" t="str">
            <v>ok</v>
          </cell>
          <cell r="T58" t="str">
            <v>MÉDIO</v>
          </cell>
          <cell r="U58" t="str">
            <v>Eliminar problema de testada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44927</v>
          </cell>
          <cell r="G59" t="str">
            <v>MUSEU DE ANTROPOLOGIA UFSC</v>
          </cell>
          <cell r="H59">
            <v>1</v>
          </cell>
          <cell r="I59">
            <v>324</v>
          </cell>
          <cell r="J59">
            <v>361</v>
          </cell>
          <cell r="K59">
            <v>37</v>
          </cell>
          <cell r="L59">
            <v>477.91</v>
          </cell>
          <cell r="M59">
            <v>477.91</v>
          </cell>
          <cell r="N59">
            <v>-90.32</v>
          </cell>
          <cell r="O59">
            <v>0</v>
          </cell>
          <cell r="P59">
            <v>0</v>
          </cell>
          <cell r="Q59">
            <v>865.5</v>
          </cell>
          <cell r="R59">
            <v>0</v>
          </cell>
          <cell r="S59" t="str">
            <v>ok</v>
          </cell>
          <cell r="T59" t="str">
            <v>LIDO</v>
          </cell>
          <cell r="U59" t="str">
            <v>Fatura Vencida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44927</v>
          </cell>
          <cell r="G60" t="str">
            <v>HORTO BOTANICO UFSC</v>
          </cell>
          <cell r="H60">
            <v>1</v>
          </cell>
          <cell r="I60">
            <v>133</v>
          </cell>
          <cell r="J60">
            <v>201</v>
          </cell>
          <cell r="K60">
            <v>68</v>
          </cell>
          <cell r="L60">
            <v>927.1</v>
          </cell>
          <cell r="M60">
            <v>927.1</v>
          </cell>
          <cell r="N60">
            <v>-175.22</v>
          </cell>
          <cell r="O60">
            <v>0</v>
          </cell>
          <cell r="P60">
            <v>0</v>
          </cell>
          <cell r="Q60">
            <v>1678.98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Fatura vencida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44927</v>
          </cell>
          <cell r="G61" t="str">
            <v>CRECHE UFSC</v>
          </cell>
          <cell r="H61">
            <v>1</v>
          </cell>
          <cell r="I61">
            <v>14353</v>
          </cell>
          <cell r="J61">
            <v>14573</v>
          </cell>
          <cell r="K61">
            <v>220</v>
          </cell>
          <cell r="L61">
            <v>3129.58</v>
          </cell>
          <cell r="M61">
            <v>3129.58</v>
          </cell>
          <cell r="N61">
            <v>-591.48</v>
          </cell>
          <cell r="O61">
            <v>0</v>
          </cell>
          <cell r="P61">
            <v>0</v>
          </cell>
          <cell r="Q61">
            <v>5667.68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fatura Vencida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44927</v>
          </cell>
          <cell r="G62" t="str">
            <v>CENTRO DE CIENCIAS HUMANAS UFSC</v>
          </cell>
          <cell r="H62">
            <v>1</v>
          </cell>
          <cell r="I62">
            <v>30804</v>
          </cell>
          <cell r="J62">
            <v>30842</v>
          </cell>
          <cell r="K62">
            <v>38</v>
          </cell>
          <cell r="L62">
            <v>492.4</v>
          </cell>
          <cell r="M62">
            <v>492.4</v>
          </cell>
          <cell r="N62">
            <v>-93.06</v>
          </cell>
          <cell r="O62">
            <v>0</v>
          </cell>
          <cell r="P62">
            <v>0</v>
          </cell>
          <cell r="Q62">
            <v>891.74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fatura Vencida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44927</v>
          </cell>
          <cell r="G63" t="str">
            <v>CENTRO DE EDUCACAO UFSC</v>
          </cell>
          <cell r="H63">
            <v>1</v>
          </cell>
          <cell r="I63">
            <v>941</v>
          </cell>
          <cell r="J63">
            <v>1001</v>
          </cell>
          <cell r="K63">
            <v>60</v>
          </cell>
          <cell r="L63">
            <v>811.18</v>
          </cell>
          <cell r="M63">
            <v>811.18</v>
          </cell>
          <cell r="N63">
            <v>-153.31</v>
          </cell>
          <cell r="O63">
            <v>0</v>
          </cell>
          <cell r="P63">
            <v>0</v>
          </cell>
          <cell r="Q63">
            <v>1469.05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fatura Vencida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44927</v>
          </cell>
          <cell r="G64" t="str">
            <v>CENTRO DE EDUCACAO UFSC</v>
          </cell>
          <cell r="H64">
            <v>1</v>
          </cell>
          <cell r="I64">
            <v>4957</v>
          </cell>
          <cell r="J64">
            <v>4965</v>
          </cell>
          <cell r="K64">
            <v>8</v>
          </cell>
          <cell r="L64">
            <v>76.36</v>
          </cell>
          <cell r="M64">
            <v>76.36</v>
          </cell>
          <cell r="N64">
            <v>-14.43</v>
          </cell>
          <cell r="O64">
            <v>0</v>
          </cell>
          <cell r="P64">
            <v>0</v>
          </cell>
          <cell r="Q64">
            <v>138.29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fatura Vencida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44927</v>
          </cell>
          <cell r="G65" t="str">
            <v>CENTRO DE CONVIVENCIA UFSC</v>
          </cell>
          <cell r="H65">
            <v>5</v>
          </cell>
          <cell r="I65">
            <v>419</v>
          </cell>
          <cell r="J65">
            <v>494</v>
          </cell>
          <cell r="K65">
            <v>75</v>
          </cell>
          <cell r="L65">
            <v>795.65</v>
          </cell>
          <cell r="M65">
            <v>795.65</v>
          </cell>
          <cell r="N65">
            <v>-150.37</v>
          </cell>
          <cell r="O65">
            <v>0</v>
          </cell>
          <cell r="P65">
            <v>0</v>
          </cell>
          <cell r="Q65">
            <v>1440.93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ALTO CONSUMO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1</v>
          </cell>
          <cell r="AA65">
            <v>0</v>
          </cell>
          <cell r="AB65">
            <v>4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44927</v>
          </cell>
          <cell r="G66" t="str">
            <v>IMPRENSA UNIVERSITARIA</v>
          </cell>
          <cell r="H66">
            <v>1</v>
          </cell>
          <cell r="I66">
            <v>17721</v>
          </cell>
          <cell r="J66">
            <v>17796</v>
          </cell>
          <cell r="K66">
            <v>75</v>
          </cell>
          <cell r="L66">
            <v>1028.53</v>
          </cell>
          <cell r="M66">
            <v>1028.53</v>
          </cell>
          <cell r="N66">
            <v>-194.39</v>
          </cell>
          <cell r="O66">
            <v>0</v>
          </cell>
          <cell r="P66">
            <v>0</v>
          </cell>
          <cell r="Q66">
            <v>1862.67</v>
          </cell>
          <cell r="R66">
            <v>0</v>
          </cell>
          <cell r="S66" t="str">
            <v>ok</v>
          </cell>
          <cell r="T66" t="str">
            <v>LIDO/REVISÃO</v>
          </cell>
          <cell r="U66" t="str">
            <v>Fatura vencida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44927</v>
          </cell>
          <cell r="G67" t="str">
            <v>ESPACO DO DEP DE AQUIT E URBAN UFSC</v>
          </cell>
          <cell r="H67">
            <v>1</v>
          </cell>
          <cell r="I67">
            <v>2137</v>
          </cell>
          <cell r="J67">
            <v>2225</v>
          </cell>
          <cell r="K67">
            <v>88</v>
          </cell>
          <cell r="L67">
            <v>1216.9000000000001</v>
          </cell>
          <cell r="M67">
            <v>1216.9000000000001</v>
          </cell>
          <cell r="N67">
            <v>-229.99</v>
          </cell>
          <cell r="O67">
            <v>0</v>
          </cell>
          <cell r="P67">
            <v>0</v>
          </cell>
          <cell r="Q67">
            <v>2203.81</v>
          </cell>
          <cell r="R67">
            <v>0</v>
          </cell>
          <cell r="S67" t="str">
            <v>ok</v>
          </cell>
          <cell r="T67" t="str">
            <v>LIDO</v>
          </cell>
          <cell r="U67" t="str">
            <v>Fatura vencida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44927</v>
          </cell>
          <cell r="G68" t="str">
            <v>CENTRO DE ESPORTE</v>
          </cell>
          <cell r="H68">
            <v>2</v>
          </cell>
          <cell r="I68">
            <v>29453</v>
          </cell>
          <cell r="J68">
            <v>2999</v>
          </cell>
          <cell r="K68">
            <v>0</v>
          </cell>
          <cell r="L68">
            <v>70.16</v>
          </cell>
          <cell r="M68">
            <v>70.16</v>
          </cell>
          <cell r="N68">
            <v>-13.26</v>
          </cell>
          <cell r="O68">
            <v>0</v>
          </cell>
          <cell r="P68">
            <v>0</v>
          </cell>
          <cell r="Q68">
            <v>127.06</v>
          </cell>
          <cell r="R68">
            <v>0</v>
          </cell>
          <cell r="S68" t="str">
            <v>ok</v>
          </cell>
          <cell r="T68" t="str">
            <v>LIDO/REVISÃO</v>
          </cell>
          <cell r="U68" t="str">
            <v>Fatura vencida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44927</v>
          </cell>
          <cell r="G69" t="str">
            <v>RESTAURANTE UNIVERSITARIO</v>
          </cell>
          <cell r="H69">
            <v>2</v>
          </cell>
          <cell r="I69">
            <v>92703</v>
          </cell>
          <cell r="J69">
            <v>93610</v>
          </cell>
          <cell r="K69">
            <v>907</v>
          </cell>
          <cell r="L69">
            <v>14535.08</v>
          </cell>
          <cell r="M69">
            <v>14535.08</v>
          </cell>
          <cell r="N69">
            <v>-2747.13</v>
          </cell>
          <cell r="O69">
            <v>0</v>
          </cell>
          <cell r="P69">
            <v>0</v>
          </cell>
          <cell r="Q69">
            <v>26323.03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Fatura vencida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44927</v>
          </cell>
          <cell r="G70" t="str">
            <v>UNIVERSIDADE FEDERAL DE SANTA CATARINA</v>
          </cell>
          <cell r="H70">
            <v>1</v>
          </cell>
          <cell r="I70">
            <v>1315</v>
          </cell>
          <cell r="J70">
            <v>1346</v>
          </cell>
          <cell r="K70">
            <v>31</v>
          </cell>
          <cell r="L70">
            <v>390.97</v>
          </cell>
          <cell r="M70">
            <v>0</v>
          </cell>
          <cell r="N70">
            <v>-36.950000000000003</v>
          </cell>
          <cell r="O70">
            <v>0</v>
          </cell>
          <cell r="P70">
            <v>0</v>
          </cell>
          <cell r="Q70">
            <v>354.02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Fatura vencida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44927</v>
          </cell>
          <cell r="G71" t="str">
            <v>CENTRO CIENCIAS BIOLOGICAS BL B</v>
          </cell>
          <cell r="H71">
            <v>1</v>
          </cell>
          <cell r="I71">
            <v>8745</v>
          </cell>
          <cell r="J71">
            <v>8921</v>
          </cell>
          <cell r="K71">
            <v>176</v>
          </cell>
          <cell r="L71">
            <v>2492.02</v>
          </cell>
          <cell r="M71">
            <v>2492.02</v>
          </cell>
          <cell r="N71">
            <v>-470.99</v>
          </cell>
          <cell r="O71">
            <v>0</v>
          </cell>
          <cell r="P71">
            <v>0</v>
          </cell>
          <cell r="Q71">
            <v>4513.05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Fatura vencida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44927</v>
          </cell>
          <cell r="G72" t="str">
            <v>CENTRO TECNOLOGICO</v>
          </cell>
          <cell r="H72">
            <v>1</v>
          </cell>
          <cell r="I72">
            <v>376</v>
          </cell>
          <cell r="J72">
            <v>389</v>
          </cell>
          <cell r="K72">
            <v>13</v>
          </cell>
          <cell r="L72">
            <v>130.15</v>
          </cell>
          <cell r="M72">
            <v>130.15</v>
          </cell>
          <cell r="N72">
            <v>-24.59</v>
          </cell>
          <cell r="O72">
            <v>0</v>
          </cell>
          <cell r="P72">
            <v>0</v>
          </cell>
          <cell r="Q72">
            <v>235.71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Fatura vencida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44927</v>
          </cell>
          <cell r="G73" t="str">
            <v>UNIVERSIDADE FEDERAL DE SANTA CATARINA</v>
          </cell>
          <cell r="H73">
            <v>1</v>
          </cell>
          <cell r="I73">
            <v>397</v>
          </cell>
          <cell r="J73">
            <v>534</v>
          </cell>
          <cell r="K73">
            <v>137</v>
          </cell>
          <cell r="L73">
            <v>1926.91</v>
          </cell>
          <cell r="M73">
            <v>1926.91</v>
          </cell>
          <cell r="N73">
            <v>-364.18</v>
          </cell>
          <cell r="O73">
            <v>0</v>
          </cell>
          <cell r="P73">
            <v>0</v>
          </cell>
          <cell r="Q73">
            <v>3489.64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Fatura vencida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44927</v>
          </cell>
          <cell r="G74" t="str">
            <v>CENTRO ANATOMICO UFSC</v>
          </cell>
          <cell r="H74">
            <v>2</v>
          </cell>
          <cell r="I74">
            <v>2491</v>
          </cell>
          <cell r="J74">
            <v>2514</v>
          </cell>
          <cell r="K74">
            <v>23</v>
          </cell>
          <cell r="L74">
            <v>216.83</v>
          </cell>
          <cell r="M74">
            <v>216.83</v>
          </cell>
          <cell r="N74">
            <v>-40.99</v>
          </cell>
          <cell r="O74">
            <v>0</v>
          </cell>
          <cell r="P74">
            <v>0</v>
          </cell>
          <cell r="Q74">
            <v>392.67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Fatura vencida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44927</v>
          </cell>
          <cell r="G75" t="str">
            <v>CENTRO DE CIENCIAS FISICAS E MATEMATICA</v>
          </cell>
          <cell r="H75">
            <v>1</v>
          </cell>
          <cell r="I75">
            <v>8178</v>
          </cell>
          <cell r="J75">
            <v>8394</v>
          </cell>
          <cell r="K75">
            <v>216</v>
          </cell>
          <cell r="L75">
            <v>3071.62</v>
          </cell>
          <cell r="M75">
            <v>3071.62</v>
          </cell>
          <cell r="N75">
            <v>-580.54</v>
          </cell>
          <cell r="O75">
            <v>0</v>
          </cell>
          <cell r="P75">
            <v>0</v>
          </cell>
          <cell r="Q75">
            <v>5562.7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Fatura vencida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44927</v>
          </cell>
          <cell r="G76" t="str">
            <v>CCB - Blocos E, F e G</v>
          </cell>
          <cell r="H76">
            <v>1</v>
          </cell>
          <cell r="I76">
            <v>11076</v>
          </cell>
          <cell r="J76">
            <v>11767</v>
          </cell>
          <cell r="K76">
            <v>691</v>
          </cell>
          <cell r="L76">
            <v>9954.3700000000008</v>
          </cell>
          <cell r="M76">
            <v>0</v>
          </cell>
          <cell r="N76">
            <v>-940.68</v>
          </cell>
          <cell r="O76">
            <v>0</v>
          </cell>
          <cell r="P76">
            <v>0</v>
          </cell>
          <cell r="Q76">
            <v>9013.69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CONFIRMACAO LEITURA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44927</v>
          </cell>
          <cell r="G77" t="str">
            <v>UNIVERSIDADE FEDERAL DE SANTA CATARINA</v>
          </cell>
          <cell r="H77">
            <v>1</v>
          </cell>
          <cell r="I77">
            <v>8273</v>
          </cell>
          <cell r="J77">
            <v>8519</v>
          </cell>
          <cell r="K77">
            <v>246</v>
          </cell>
          <cell r="L77">
            <v>3506.32</v>
          </cell>
          <cell r="M77">
            <v>0</v>
          </cell>
          <cell r="N77">
            <v>-331.34</v>
          </cell>
          <cell r="O77">
            <v>0</v>
          </cell>
          <cell r="P77">
            <v>0</v>
          </cell>
          <cell r="Q77">
            <v>3174.98</v>
          </cell>
          <cell r="R77">
            <v>0</v>
          </cell>
          <cell r="S77" t="str">
            <v>ok</v>
          </cell>
          <cell r="T77" t="str">
            <v>LIDO</v>
          </cell>
          <cell r="U77" t="str">
            <v>Fatura vencida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44927</v>
          </cell>
          <cell r="G78" t="str">
            <v>UNIVERSIDADE FEDERAL DE SANTA CATARINA</v>
          </cell>
          <cell r="H78">
            <v>1</v>
          </cell>
          <cell r="I78">
            <v>2944</v>
          </cell>
          <cell r="J78">
            <v>3009</v>
          </cell>
          <cell r="K78">
            <v>65</v>
          </cell>
          <cell r="L78">
            <v>883.63</v>
          </cell>
          <cell r="M78">
            <v>0</v>
          </cell>
          <cell r="N78">
            <v>-83.5</v>
          </cell>
          <cell r="O78">
            <v>0</v>
          </cell>
          <cell r="P78">
            <v>0</v>
          </cell>
          <cell r="Q78">
            <v>800.13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Fatura vencida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44927</v>
          </cell>
          <cell r="G79" t="str">
            <v>UNIVERSIDADE FEDERAL DE SANTA CATARINA</v>
          </cell>
          <cell r="H79">
            <v>1</v>
          </cell>
          <cell r="I79">
            <v>37962</v>
          </cell>
          <cell r="J79">
            <v>38457</v>
          </cell>
          <cell r="K79">
            <v>495</v>
          </cell>
          <cell r="L79">
            <v>7114.33</v>
          </cell>
          <cell r="M79">
            <v>0</v>
          </cell>
          <cell r="N79">
            <v>-672.3</v>
          </cell>
          <cell r="O79">
            <v>0</v>
          </cell>
          <cell r="P79">
            <v>0</v>
          </cell>
          <cell r="Q79">
            <v>6442.03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Fatura vencida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44927</v>
          </cell>
          <cell r="G80" t="str">
            <v>UFSC - UNIVERSIDADE FEDERAL DE SC</v>
          </cell>
          <cell r="H80">
            <v>1</v>
          </cell>
          <cell r="I80">
            <v>778</v>
          </cell>
          <cell r="J80">
            <v>804</v>
          </cell>
          <cell r="K80">
            <v>26</v>
          </cell>
          <cell r="L80">
            <v>318.52</v>
          </cell>
          <cell r="M80">
            <v>0</v>
          </cell>
          <cell r="N80">
            <v>-30.11</v>
          </cell>
          <cell r="O80">
            <v>0</v>
          </cell>
          <cell r="P80">
            <v>0</v>
          </cell>
          <cell r="Q80">
            <v>288.41000000000003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Fatura vencida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44927</v>
          </cell>
          <cell r="G81" t="str">
            <v>MINISTERIO DA EDUCACAO</v>
          </cell>
          <cell r="H81">
            <v>1</v>
          </cell>
          <cell r="I81">
            <v>1613</v>
          </cell>
          <cell r="J81">
            <v>1661</v>
          </cell>
          <cell r="K81">
            <v>48</v>
          </cell>
          <cell r="L81">
            <v>637.29999999999995</v>
          </cell>
          <cell r="M81">
            <v>637.29999999999995</v>
          </cell>
          <cell r="N81">
            <v>-120.45</v>
          </cell>
          <cell r="O81">
            <v>0</v>
          </cell>
          <cell r="P81">
            <v>0</v>
          </cell>
          <cell r="Q81">
            <v>1154.1500000000001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Fatura vencida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44927</v>
          </cell>
          <cell r="G82" t="str">
            <v>UNIVERSIDADE FEDERAL DE SANTA CATARINA</v>
          </cell>
          <cell r="H82">
            <v>1</v>
          </cell>
          <cell r="I82">
            <v>21087</v>
          </cell>
          <cell r="J82">
            <v>21427</v>
          </cell>
          <cell r="K82">
            <v>340</v>
          </cell>
          <cell r="L82">
            <v>4868.38</v>
          </cell>
          <cell r="M82">
            <v>0</v>
          </cell>
          <cell r="N82">
            <v>-460.05</v>
          </cell>
          <cell r="O82">
            <v>0</v>
          </cell>
          <cell r="P82">
            <v>0</v>
          </cell>
          <cell r="Q82">
            <v>4408.33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ALTO CONSUMO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44927</v>
          </cell>
          <cell r="G83" t="str">
            <v>CASA DA ARTE</v>
          </cell>
          <cell r="H83">
            <v>1</v>
          </cell>
          <cell r="I83">
            <v>341</v>
          </cell>
          <cell r="J83">
            <v>345</v>
          </cell>
          <cell r="K83">
            <v>4</v>
          </cell>
          <cell r="L83">
            <v>55.72</v>
          </cell>
          <cell r="M83">
            <v>55.72</v>
          </cell>
          <cell r="N83">
            <v>-10.52</v>
          </cell>
          <cell r="O83">
            <v>0</v>
          </cell>
          <cell r="P83">
            <v>0</v>
          </cell>
          <cell r="Q83">
            <v>100.92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fatura Vencida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44927</v>
          </cell>
          <cell r="G84" t="str">
            <v>CENTRO DE PESQUISA UFSC</v>
          </cell>
          <cell r="H84">
            <v>1</v>
          </cell>
          <cell r="I84">
            <v>7810</v>
          </cell>
          <cell r="J84">
            <v>8214</v>
          </cell>
          <cell r="K84">
            <v>404</v>
          </cell>
          <cell r="L84">
            <v>5795.74</v>
          </cell>
          <cell r="M84">
            <v>5795.74</v>
          </cell>
          <cell r="N84">
            <v>-1095.3800000000001</v>
          </cell>
          <cell r="O84">
            <v>0</v>
          </cell>
          <cell r="P84">
            <v>0</v>
          </cell>
          <cell r="Q84">
            <v>10496.1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44927</v>
          </cell>
          <cell r="G85" t="str">
            <v>UNIVERSIDADE FEDERAL DE SANTA CATARINA</v>
          </cell>
          <cell r="H85">
            <v>1</v>
          </cell>
          <cell r="I85">
            <v>1350</v>
          </cell>
          <cell r="J85">
            <v>1350</v>
          </cell>
          <cell r="K85">
            <v>0</v>
          </cell>
          <cell r="L85">
            <v>35.08</v>
          </cell>
          <cell r="M85">
            <v>0</v>
          </cell>
          <cell r="N85">
            <v>-3.31</v>
          </cell>
          <cell r="O85">
            <v>0</v>
          </cell>
          <cell r="P85">
            <v>0</v>
          </cell>
          <cell r="Q85">
            <v>31.77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Hidrômetro parado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44927</v>
          </cell>
          <cell r="G86" t="str">
            <v>UNIVERSIDADE FEDERAL DE SANTA CATARINA</v>
          </cell>
          <cell r="H86">
            <v>1</v>
          </cell>
          <cell r="I86">
            <v>488</v>
          </cell>
          <cell r="J86">
            <v>489</v>
          </cell>
          <cell r="K86">
            <v>1</v>
          </cell>
          <cell r="L86">
            <v>40.24</v>
          </cell>
          <cell r="M86">
            <v>0</v>
          </cell>
          <cell r="N86">
            <v>-3.8</v>
          </cell>
          <cell r="O86">
            <v>0</v>
          </cell>
          <cell r="P86">
            <v>0</v>
          </cell>
          <cell r="Q86">
            <v>36.44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Fatura vencida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44927</v>
          </cell>
          <cell r="G87" t="str">
            <v>UNIVERSIDADE FEDERAL DE SANTA CATARINA</v>
          </cell>
          <cell r="H87">
            <v>1</v>
          </cell>
          <cell r="I87">
            <v>1348</v>
          </cell>
          <cell r="J87">
            <v>1391</v>
          </cell>
          <cell r="K87">
            <v>43</v>
          </cell>
          <cell r="L87">
            <v>564.85</v>
          </cell>
          <cell r="M87">
            <v>0</v>
          </cell>
          <cell r="N87">
            <v>-53.38</v>
          </cell>
          <cell r="O87">
            <v>0</v>
          </cell>
          <cell r="P87">
            <v>0</v>
          </cell>
          <cell r="Q87">
            <v>511.47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Fatura vencida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44927</v>
          </cell>
          <cell r="G88" t="str">
            <v>UFSC - UNIVERSIDADE FEDERAL DE SC</v>
          </cell>
          <cell r="H88">
            <v>1</v>
          </cell>
          <cell r="I88">
            <v>118</v>
          </cell>
          <cell r="J88">
            <v>118</v>
          </cell>
          <cell r="K88">
            <v>0</v>
          </cell>
          <cell r="L88">
            <v>35.08</v>
          </cell>
          <cell r="M88">
            <v>35.08</v>
          </cell>
          <cell r="N88">
            <v>-6.63</v>
          </cell>
          <cell r="O88">
            <v>0</v>
          </cell>
          <cell r="P88">
            <v>0</v>
          </cell>
          <cell r="Q88">
            <v>63.53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Hidrômetro parado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44927</v>
          </cell>
          <cell r="G89" t="str">
            <v>ESTAÇÃO DE MARICULTURA DA UFSC</v>
          </cell>
          <cell r="H89">
            <v>1</v>
          </cell>
          <cell r="I89">
            <v>5900</v>
          </cell>
          <cell r="J89">
            <v>5863</v>
          </cell>
          <cell r="K89">
            <v>0</v>
          </cell>
          <cell r="L89">
            <v>35.08</v>
          </cell>
          <cell r="M89">
            <v>35.08</v>
          </cell>
          <cell r="N89">
            <v>-6.63</v>
          </cell>
          <cell r="O89">
            <v>0</v>
          </cell>
          <cell r="P89">
            <v>0</v>
          </cell>
          <cell r="Q89">
            <v>63.53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CONFIRMACAO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44927</v>
          </cell>
          <cell r="G90" t="str">
            <v>ESTAÇÃO DE MARICULTURA DA UFSC</v>
          </cell>
          <cell r="H90">
            <v>1</v>
          </cell>
          <cell r="I90">
            <v>271</v>
          </cell>
          <cell r="J90">
            <v>276</v>
          </cell>
          <cell r="K90">
            <v>5</v>
          </cell>
          <cell r="L90">
            <v>60.88</v>
          </cell>
          <cell r="M90">
            <v>60.88</v>
          </cell>
          <cell r="N90">
            <v>-11.5</v>
          </cell>
          <cell r="O90">
            <v>0</v>
          </cell>
          <cell r="P90">
            <v>0</v>
          </cell>
          <cell r="Q90">
            <v>110.26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ALTO CONSUMO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44927</v>
          </cell>
          <cell r="G91" t="str">
            <v>UNIVERSIDADE FEDERAL DE SANTA CATARINA</v>
          </cell>
          <cell r="H91">
            <v>1</v>
          </cell>
          <cell r="I91">
            <v>3391</v>
          </cell>
          <cell r="J91">
            <v>3420</v>
          </cell>
          <cell r="K91">
            <v>29</v>
          </cell>
          <cell r="L91">
            <v>361.99</v>
          </cell>
          <cell r="M91">
            <v>0</v>
          </cell>
          <cell r="N91">
            <v>-34.21</v>
          </cell>
          <cell r="O91">
            <v>0</v>
          </cell>
          <cell r="P91">
            <v>0</v>
          </cell>
          <cell r="Q91">
            <v>327.78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fatura Vencida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L92">
            <v>174236.61999999988</v>
          </cell>
          <cell r="M92">
            <v>122432.81999999999</v>
          </cell>
          <cell r="N92">
            <v>-30170.560000000016</v>
          </cell>
          <cell r="O92">
            <v>0</v>
          </cell>
          <cell r="P92">
            <v>0</v>
          </cell>
          <cell r="Q92">
            <v>258282.79000000004</v>
          </cell>
          <cell r="R92">
            <v>8216.089999999851</v>
          </cell>
          <cell r="S92" t="b">
            <v>0</v>
          </cell>
        </row>
        <row r="93">
          <cell r="W93" t="str">
            <v>Economias</v>
          </cell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Z94" t="str">
            <v>Pública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92878</v>
          </cell>
          <cell r="J95">
            <v>98362</v>
          </cell>
          <cell r="K95">
            <v>5484</v>
          </cell>
          <cell r="L95">
            <v>77086.12</v>
          </cell>
          <cell r="M95">
            <v>77086.12</v>
          </cell>
          <cell r="N95">
            <v>-14569.28</v>
          </cell>
          <cell r="Q95">
            <v>139602.96</v>
          </cell>
          <cell r="R95">
            <v>0</v>
          </cell>
          <cell r="S95" t="str">
            <v>ok</v>
          </cell>
          <cell r="T95" t="str">
            <v>LIDO/REVISÃO</v>
          </cell>
          <cell r="U95" t="str">
            <v>CONFIRMAÇÃO LEITURA</v>
          </cell>
          <cell r="V95">
            <v>2296969</v>
          </cell>
          <cell r="W95" t="str">
            <v>ok</v>
          </cell>
          <cell r="X95">
            <v>58</v>
          </cell>
          <cell r="Y95" t="str">
            <v>sim</v>
          </cell>
          <cell r="Z95">
            <v>51</v>
          </cell>
          <cell r="AA95">
            <v>0</v>
          </cell>
          <cell r="AB95">
            <v>6</v>
          </cell>
          <cell r="AC95">
            <v>1</v>
          </cell>
          <cell r="AD95">
            <v>58</v>
          </cell>
        </row>
        <row r="96">
          <cell r="D96" t="str">
            <v>H200</v>
          </cell>
          <cell r="E96">
            <v>15431797</v>
          </cell>
          <cell r="G96" t="str">
            <v>Curitibanos CEDUP</v>
          </cell>
          <cell r="H96">
            <v>1</v>
          </cell>
          <cell r="I96">
            <v>1085</v>
          </cell>
          <cell r="J96">
            <v>1125</v>
          </cell>
          <cell r="K96">
            <v>40</v>
          </cell>
          <cell r="L96">
            <v>522.1</v>
          </cell>
          <cell r="N96">
            <v>-49.27</v>
          </cell>
          <cell r="Q96">
            <v>472.11</v>
          </cell>
          <cell r="R96">
            <v>0.72000000000002728</v>
          </cell>
          <cell r="S96" t="b">
            <v>0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G97" t="str">
            <v>Curitibanos SEDE - Água Subterrânea</v>
          </cell>
          <cell r="H97">
            <v>1</v>
          </cell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G98" t="str">
            <v>Curitibanos SEDE - ETE</v>
          </cell>
          <cell r="H98">
            <v>1</v>
          </cell>
        </row>
        <row r="99">
          <cell r="W99" t="str">
            <v>Economias</v>
          </cell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Z100" t="str">
            <v>Pública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>
            <v>196916</v>
          </cell>
          <cell r="G101" t="str">
            <v>SAMAE Araranguá  Mato Alto</v>
          </cell>
          <cell r="H101">
            <v>1</v>
          </cell>
          <cell r="I101">
            <v>3411</v>
          </cell>
          <cell r="J101">
            <v>3439</v>
          </cell>
          <cell r="K101">
            <v>28</v>
          </cell>
          <cell r="L101">
            <v>332.51</v>
          </cell>
          <cell r="Q101">
            <v>332.51</v>
          </cell>
          <cell r="R101">
            <v>0</v>
          </cell>
          <cell r="S101" t="str">
            <v>ok</v>
          </cell>
          <cell r="T101" t="str">
            <v>lido</v>
          </cell>
          <cell r="V101">
            <v>196916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H301</v>
          </cell>
          <cell r="E102">
            <v>104043</v>
          </cell>
          <cell r="G102" t="str">
            <v>SAMAE Araranguá  Campo de Futebol</v>
          </cell>
          <cell r="H102">
            <v>1</v>
          </cell>
          <cell r="I102">
            <v>650</v>
          </cell>
          <cell r="J102">
            <v>650</v>
          </cell>
          <cell r="K102">
            <v>10</v>
          </cell>
          <cell r="L102">
            <v>96.81</v>
          </cell>
          <cell r="Q102">
            <v>96.81</v>
          </cell>
          <cell r="R102">
            <v>0</v>
          </cell>
          <cell r="S102" t="str">
            <v>ok</v>
          </cell>
          <cell r="V102">
            <v>104043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4">
          <cell r="X104" t="str">
            <v>Economias</v>
          </cell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Z105" t="str">
            <v>Pública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G106" t="str">
            <v>SAMAE Blumenau  Rua João Pessoa, 2750</v>
          </cell>
          <cell r="H106">
            <v>1</v>
          </cell>
          <cell r="I106">
            <v>1878</v>
          </cell>
          <cell r="J106">
            <v>1907</v>
          </cell>
          <cell r="K106">
            <v>29</v>
          </cell>
          <cell r="L106">
            <v>184.32</v>
          </cell>
          <cell r="M106">
            <v>205.11</v>
          </cell>
          <cell r="N106">
            <v>-19.38</v>
          </cell>
          <cell r="Q106">
            <v>370.05</v>
          </cell>
          <cell r="R106">
            <v>0</v>
          </cell>
          <cell r="S106" t="str">
            <v>ok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G108" t="str">
            <v>SAMAE Blumenau  Rua João Pessoa, 2514</v>
          </cell>
          <cell r="H108">
            <v>1</v>
          </cell>
          <cell r="I108">
            <v>1610</v>
          </cell>
          <cell r="J108">
            <v>1630</v>
          </cell>
          <cell r="K108">
            <v>20</v>
          </cell>
          <cell r="L108">
            <v>115.74</v>
          </cell>
          <cell r="M108">
            <v>128.66999999999999</v>
          </cell>
          <cell r="N108">
            <v>-12.16</v>
          </cell>
          <cell r="Q108">
            <v>232.25</v>
          </cell>
          <cell r="R108">
            <v>0</v>
          </cell>
          <cell r="S108" t="str">
            <v>ok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G112" t="str">
            <v>Bloco O</v>
          </cell>
          <cell r="H112">
            <v>1</v>
          </cell>
          <cell r="I112">
            <v>3194</v>
          </cell>
          <cell r="J112">
            <v>3223</v>
          </cell>
          <cell r="K112">
            <v>29</v>
          </cell>
          <cell r="L112">
            <v>311.17</v>
          </cell>
          <cell r="M112">
            <v>248.94</v>
          </cell>
          <cell r="Q112">
            <v>560.11</v>
          </cell>
          <cell r="R112">
            <v>0</v>
          </cell>
          <cell r="S112" t="str">
            <v>ok</v>
          </cell>
          <cell r="W112" t="str">
            <v>ok</v>
          </cell>
          <cell r="X112">
            <v>1</v>
          </cell>
          <cell r="Y112" t="str">
            <v>Não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D113" t="str">
            <v>H109</v>
          </cell>
          <cell r="G113" t="str">
            <v>R.U. Comum</v>
          </cell>
          <cell r="H113">
            <v>1</v>
          </cell>
          <cell r="I113">
            <v>368</v>
          </cell>
          <cell r="J113">
            <v>394</v>
          </cell>
          <cell r="K113">
            <v>26</v>
          </cell>
          <cell r="L113">
            <v>278.98</v>
          </cell>
          <cell r="M113">
            <v>223.18</v>
          </cell>
          <cell r="Q113">
            <v>502.16</v>
          </cell>
          <cell r="R113">
            <v>0</v>
          </cell>
          <cell r="S113" t="str">
            <v>ok</v>
          </cell>
          <cell r="W113" t="str">
            <v>ok</v>
          </cell>
          <cell r="X113">
            <v>1</v>
          </cell>
          <cell r="Y113" t="str">
            <v>Não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D114" t="str">
            <v>H110</v>
          </cell>
          <cell r="G114" t="str">
            <v>R.U. Cozinha</v>
          </cell>
          <cell r="H114">
            <v>1</v>
          </cell>
          <cell r="I114">
            <v>3870</v>
          </cell>
          <cell r="J114">
            <v>3950</v>
          </cell>
          <cell r="K114">
            <v>80</v>
          </cell>
          <cell r="L114">
            <v>858.4</v>
          </cell>
          <cell r="M114">
            <v>686.72</v>
          </cell>
          <cell r="Q114">
            <v>1545.12</v>
          </cell>
          <cell r="R114">
            <v>0</v>
          </cell>
          <cell r="S114" t="str">
            <v>ok</v>
          </cell>
          <cell r="W114" t="str">
            <v>ok</v>
          </cell>
          <cell r="X114">
            <v>1</v>
          </cell>
          <cell r="Y114" t="str">
            <v>Não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D115" t="str">
            <v>H111</v>
          </cell>
          <cell r="G115" t="str">
            <v>Bloco U</v>
          </cell>
          <cell r="H115">
            <v>1</v>
          </cell>
          <cell r="I115">
            <v>871</v>
          </cell>
          <cell r="J115">
            <v>1327</v>
          </cell>
          <cell r="K115">
            <v>456</v>
          </cell>
          <cell r="L115">
            <v>4892.88</v>
          </cell>
          <cell r="M115">
            <v>3914.3</v>
          </cell>
          <cell r="Q115">
            <v>8807.18</v>
          </cell>
          <cell r="R115">
            <v>0</v>
          </cell>
          <cell r="S115" t="str">
            <v>ok</v>
          </cell>
          <cell r="W115" t="str">
            <v>ok</v>
          </cell>
          <cell r="X115">
            <v>1</v>
          </cell>
          <cell r="Y115" t="str">
            <v>Não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D116" t="str">
            <v>H112</v>
          </cell>
          <cell r="G116" t="str">
            <v>Tunel de Vento</v>
          </cell>
          <cell r="H116">
            <v>1</v>
          </cell>
          <cell r="I116">
            <v>11</v>
          </cell>
          <cell r="J116">
            <v>12</v>
          </cell>
          <cell r="K116">
            <v>1</v>
          </cell>
          <cell r="L116">
            <v>107.3</v>
          </cell>
          <cell r="M116">
            <v>85.84</v>
          </cell>
          <cell r="Q116">
            <v>193.14</v>
          </cell>
          <cell r="R116">
            <v>0</v>
          </cell>
          <cell r="S116" t="str">
            <v>ok</v>
          </cell>
          <cell r="W116" t="str">
            <v>ok</v>
          </cell>
          <cell r="X116">
            <v>1</v>
          </cell>
          <cell r="Y116" t="str">
            <v>Não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8">
          <cell r="D118" t="str">
            <v>Codigo</v>
          </cell>
          <cell r="E118" t="str">
            <v>Matricula</v>
          </cell>
          <cell r="F118" t="str">
            <v>Mês referencia</v>
          </cell>
          <cell r="G118" t="str">
            <v>Cliente</v>
          </cell>
          <cell r="H118" t="str">
            <v>Economias</v>
          </cell>
          <cell r="I118" t="str">
            <v>Leitura Anterior</v>
          </cell>
          <cell r="J118" t="str">
            <v>Atual</v>
          </cell>
          <cell r="K118" t="str">
            <v>Cons. m3</v>
          </cell>
          <cell r="L118" t="str">
            <v>Valor água (R$)</v>
          </cell>
          <cell r="M118" t="str">
            <v>Valor esgoto (R$)</v>
          </cell>
          <cell r="N118" t="str">
            <v>Valor serviço(R$)</v>
          </cell>
          <cell r="O118" t="str">
            <v>Valor bônus(R$)</v>
          </cell>
          <cell r="P118" t="str">
            <v>Multa/ Juros/ Atual. Monet.</v>
          </cell>
          <cell r="Q118" t="str">
            <v>Valor total(R$)</v>
          </cell>
          <cell r="S118" t="str">
            <v>Situação</v>
          </cell>
          <cell r="T118" t="str">
            <v>Ocorrência</v>
          </cell>
          <cell r="U118" t="str">
            <v>Anormalidade</v>
          </cell>
          <cell r="V118" t="str">
            <v>Matrículas mês anterior</v>
          </cell>
          <cell r="W118" t="str">
            <v>Matrícula</v>
          </cell>
          <cell r="X118" t="str">
            <v>Economias</v>
          </cell>
          <cell r="Z118" t="str">
            <v>Público</v>
          </cell>
          <cell r="AA118" t="str">
            <v>Residencial</v>
          </cell>
          <cell r="AB118" t="str">
            <v>Comercial</v>
          </cell>
          <cell r="AC118" t="str">
            <v>Industrial</v>
          </cell>
          <cell r="AD118" t="str">
            <v>Economias</v>
          </cell>
        </row>
        <row r="119">
          <cell r="D119" t="str">
            <v>H130</v>
          </cell>
          <cell r="G119" t="str">
            <v>Sapiens Park - INPETRO</v>
          </cell>
          <cell r="H119">
            <v>1</v>
          </cell>
          <cell r="R119">
            <v>0</v>
          </cell>
          <cell r="S119" t="str">
            <v>ok</v>
          </cell>
          <cell r="W119" t="str">
            <v>ok</v>
          </cell>
          <cell r="X119">
            <v>1</v>
          </cell>
          <cell r="Y119" t="str">
            <v>sim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1</v>
          </cell>
        </row>
        <row r="120">
          <cell r="D120" t="str">
            <v>H131</v>
          </cell>
          <cell r="G120" t="str">
            <v>Sapiens Park - Fotovoltaica</v>
          </cell>
          <cell r="H120">
            <v>1</v>
          </cell>
          <cell r="R120">
            <v>0</v>
          </cell>
          <cell r="S120" t="str">
            <v>ok</v>
          </cell>
          <cell r="W120" t="str">
            <v>ok</v>
          </cell>
          <cell r="X120">
            <v>1</v>
          </cell>
          <cell r="Y120" t="str">
            <v>sim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</row>
        <row r="123">
          <cell r="E123" t="str">
            <v>229460-5</v>
          </cell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S125" t="str">
            <v>Situação</v>
          </cell>
        </row>
        <row r="126">
          <cell r="D126" t="str">
            <v>H088</v>
          </cell>
          <cell r="E126">
            <v>2294605</v>
          </cell>
          <cell r="F126">
            <v>44927</v>
          </cell>
          <cell r="G126" t="str">
            <v>UFSC - UNIVERSIDADE FEDERAL DE SC</v>
          </cell>
          <cell r="H126">
            <v>1</v>
          </cell>
          <cell r="I126">
            <v>118</v>
          </cell>
          <cell r="J126">
            <v>118</v>
          </cell>
          <cell r="K126">
            <v>0</v>
          </cell>
          <cell r="L126">
            <v>35.08</v>
          </cell>
          <cell r="M126">
            <v>35.08</v>
          </cell>
          <cell r="N126">
            <v>-6.63</v>
          </cell>
          <cell r="O126">
            <v>0</v>
          </cell>
          <cell r="P126">
            <v>0</v>
          </cell>
          <cell r="Q126">
            <v>63.53</v>
          </cell>
          <cell r="R126" t="str">
            <v>Pendente</v>
          </cell>
        </row>
        <row r="127">
          <cell r="D127" t="str">
            <v>H081</v>
          </cell>
          <cell r="E127">
            <v>2295652</v>
          </cell>
          <cell r="F127">
            <v>44927</v>
          </cell>
          <cell r="G127" t="str">
            <v>UNIVERSIDADE FEDERAL DE SANTA CATARINA</v>
          </cell>
          <cell r="H127">
            <v>1</v>
          </cell>
          <cell r="I127">
            <v>1613</v>
          </cell>
          <cell r="J127">
            <v>1661</v>
          </cell>
          <cell r="K127">
            <v>48</v>
          </cell>
          <cell r="L127">
            <v>637.29999999999995</v>
          </cell>
          <cell r="M127">
            <v>637.29999999999995</v>
          </cell>
          <cell r="N127">
            <v>-120.45</v>
          </cell>
          <cell r="O127">
            <v>0</v>
          </cell>
          <cell r="P127">
            <v>0</v>
          </cell>
          <cell r="Q127">
            <v>1154.1500000000001</v>
          </cell>
          <cell r="R127" t="str">
            <v>Pendente</v>
          </cell>
        </row>
        <row r="128">
          <cell r="D128" t="str">
            <v>H053</v>
          </cell>
          <cell r="E128">
            <v>2296713</v>
          </cell>
          <cell r="F128">
            <v>44927</v>
          </cell>
          <cell r="G128" t="str">
            <v>IMPRENSA UNIVERSITARIA</v>
          </cell>
          <cell r="H128">
            <v>1</v>
          </cell>
          <cell r="I128">
            <v>17721</v>
          </cell>
          <cell r="J128">
            <v>17796</v>
          </cell>
          <cell r="K128">
            <v>75</v>
          </cell>
          <cell r="L128">
            <v>1028.53</v>
          </cell>
          <cell r="M128">
            <v>1028.53</v>
          </cell>
          <cell r="N128">
            <v>-194.39</v>
          </cell>
          <cell r="O128">
            <v>0</v>
          </cell>
          <cell r="P128">
            <v>0</v>
          </cell>
          <cell r="Q128">
            <v>1862.67</v>
          </cell>
          <cell r="R128" t="str">
            <v>Pendente</v>
          </cell>
        </row>
        <row r="129">
          <cell r="D129" t="str">
            <v>H030</v>
          </cell>
          <cell r="E129">
            <v>2296276</v>
          </cell>
          <cell r="F129">
            <v>44927</v>
          </cell>
          <cell r="G129" t="str">
            <v>UNIV FED DO ESTADO DE STA CAT</v>
          </cell>
          <cell r="H129">
            <v>30</v>
          </cell>
          <cell r="I129">
            <v>20083</v>
          </cell>
          <cell r="J129">
            <v>20095</v>
          </cell>
          <cell r="K129">
            <v>12</v>
          </cell>
          <cell r="L129">
            <v>1080.3599999999999</v>
          </cell>
          <cell r="M129">
            <v>1080.3599999999999</v>
          </cell>
          <cell r="N129">
            <v>-204.18</v>
          </cell>
          <cell r="O129">
            <v>0</v>
          </cell>
          <cell r="P129">
            <v>0</v>
          </cell>
          <cell r="Q129">
            <v>1956.54</v>
          </cell>
          <cell r="R129" t="str">
            <v>Pendente</v>
          </cell>
        </row>
        <row r="130">
          <cell r="D130" t="str">
            <v>H032</v>
          </cell>
          <cell r="E130">
            <v>2296659</v>
          </cell>
          <cell r="F130">
            <v>44927</v>
          </cell>
          <cell r="G130" t="str">
            <v>BIBLIOTECA CENTRAL</v>
          </cell>
          <cell r="H130">
            <v>1</v>
          </cell>
          <cell r="I130">
            <v>27749</v>
          </cell>
          <cell r="J130">
            <v>28431</v>
          </cell>
          <cell r="K130">
            <v>682</v>
          </cell>
          <cell r="L130">
            <v>9823.9599999999991</v>
          </cell>
          <cell r="M130">
            <v>9823.9599999999991</v>
          </cell>
          <cell r="N130">
            <v>-1856.73</v>
          </cell>
          <cell r="O130">
            <v>0</v>
          </cell>
          <cell r="P130">
            <v>0</v>
          </cell>
          <cell r="Q130">
            <v>17791.189999999999</v>
          </cell>
          <cell r="R130" t="str">
            <v>Pendente</v>
          </cell>
        </row>
        <row r="131">
          <cell r="D131" t="str">
            <v>H021</v>
          </cell>
          <cell r="E131">
            <v>2296632</v>
          </cell>
          <cell r="F131">
            <v>44927</v>
          </cell>
          <cell r="G131" t="str">
            <v>IGREJA UFSC</v>
          </cell>
          <cell r="H131">
            <v>2</v>
          </cell>
          <cell r="I131">
            <v>6086</v>
          </cell>
          <cell r="J131">
            <v>6205</v>
          </cell>
          <cell r="K131">
            <v>119</v>
          </cell>
          <cell r="L131">
            <v>9823.9599999999991</v>
          </cell>
          <cell r="M131">
            <v>1607.87</v>
          </cell>
          <cell r="N131">
            <v>-3215.74</v>
          </cell>
          <cell r="O131">
            <v>0</v>
          </cell>
          <cell r="P131">
            <v>0</v>
          </cell>
          <cell r="Q131">
            <v>0</v>
          </cell>
          <cell r="R131" t="str">
            <v>Quitada</v>
          </cell>
        </row>
        <row r="132">
          <cell r="D132" t="str">
            <v>H040</v>
          </cell>
          <cell r="E132">
            <v>2296691</v>
          </cell>
          <cell r="F132">
            <v>44927</v>
          </cell>
          <cell r="G132" t="str">
            <v>REITORIA UFSC</v>
          </cell>
          <cell r="H132">
            <v>1</v>
          </cell>
          <cell r="I132">
            <v>44539</v>
          </cell>
          <cell r="J132">
            <v>44949</v>
          </cell>
          <cell r="K132">
            <v>410</v>
          </cell>
          <cell r="L132">
            <v>5882.68</v>
          </cell>
          <cell r="M132">
            <v>5882.68</v>
          </cell>
          <cell r="N132">
            <v>-1111.82</v>
          </cell>
          <cell r="O132">
            <v>0</v>
          </cell>
          <cell r="P132">
            <v>0</v>
          </cell>
          <cell r="Q132">
            <v>10653.54</v>
          </cell>
          <cell r="R132" t="str">
            <v>Pendente</v>
          </cell>
        </row>
        <row r="133">
          <cell r="D133" t="str">
            <v>H033</v>
          </cell>
          <cell r="E133">
            <v>2296667</v>
          </cell>
          <cell r="F133">
            <v>44927</v>
          </cell>
          <cell r="G133" t="str">
            <v>CENTRO TECNOLOGICO-UFSC</v>
          </cell>
          <cell r="H133">
            <v>2</v>
          </cell>
          <cell r="I133">
            <v>1799</v>
          </cell>
          <cell r="J133">
            <v>1984</v>
          </cell>
          <cell r="K133">
            <v>185</v>
          </cell>
          <cell r="L133">
            <v>2723.16</v>
          </cell>
          <cell r="M133">
            <v>2723.16</v>
          </cell>
          <cell r="N133">
            <v>-514.66999999999996</v>
          </cell>
          <cell r="O133">
            <v>0</v>
          </cell>
          <cell r="P133">
            <v>0</v>
          </cell>
          <cell r="Q133">
            <v>4931.6499999999996</v>
          </cell>
          <cell r="R133" t="str">
            <v>Pendente</v>
          </cell>
        </row>
        <row r="134">
          <cell r="D134" t="str">
            <v>H059</v>
          </cell>
          <cell r="E134">
            <v>2296675</v>
          </cell>
          <cell r="F134">
            <v>44927</v>
          </cell>
          <cell r="G134" t="str">
            <v>CENTRO TECNOLOGICO</v>
          </cell>
          <cell r="H134">
            <v>1</v>
          </cell>
          <cell r="I134">
            <v>376</v>
          </cell>
          <cell r="J134">
            <v>389</v>
          </cell>
          <cell r="K134">
            <v>13</v>
          </cell>
          <cell r="L134">
            <v>130.15</v>
          </cell>
          <cell r="M134">
            <v>130.15</v>
          </cell>
          <cell r="N134">
            <v>-24.59</v>
          </cell>
          <cell r="O134">
            <v>0</v>
          </cell>
          <cell r="P134">
            <v>0</v>
          </cell>
          <cell r="Q134">
            <v>235.71</v>
          </cell>
          <cell r="R134" t="str">
            <v>Pendente</v>
          </cell>
        </row>
        <row r="135">
          <cell r="D135" t="str">
            <v>H038</v>
          </cell>
          <cell r="E135">
            <v>2296683</v>
          </cell>
          <cell r="F135">
            <v>44927</v>
          </cell>
          <cell r="G135" t="str">
            <v>PAV DE MECANICA BL MODULADOS</v>
          </cell>
          <cell r="H135">
            <v>1</v>
          </cell>
          <cell r="I135">
            <v>5279</v>
          </cell>
          <cell r="J135">
            <v>6436</v>
          </cell>
          <cell r="K135">
            <v>1157</v>
          </cell>
          <cell r="L135">
            <v>16706.71</v>
          </cell>
          <cell r="M135">
            <v>16706.71</v>
          </cell>
          <cell r="N135">
            <v>-3157.56</v>
          </cell>
          <cell r="O135">
            <v>0</v>
          </cell>
          <cell r="P135">
            <v>0</v>
          </cell>
          <cell r="Q135">
            <v>30255.86</v>
          </cell>
          <cell r="R135" t="str">
            <v>Pendente</v>
          </cell>
        </row>
        <row r="136">
          <cell r="D136" t="str">
            <v>H055</v>
          </cell>
          <cell r="E136">
            <v>2296705</v>
          </cell>
          <cell r="F136">
            <v>44927</v>
          </cell>
          <cell r="G136" t="str">
            <v>CENTRO DE ESPORTE</v>
          </cell>
          <cell r="H136">
            <v>2</v>
          </cell>
          <cell r="I136">
            <v>29453</v>
          </cell>
          <cell r="J136">
            <v>2999</v>
          </cell>
          <cell r="K136">
            <v>0</v>
          </cell>
          <cell r="L136">
            <v>70.16</v>
          </cell>
          <cell r="M136">
            <v>70.16</v>
          </cell>
          <cell r="N136">
            <v>-13.26</v>
          </cell>
          <cell r="O136">
            <v>0</v>
          </cell>
          <cell r="P136">
            <v>0</v>
          </cell>
          <cell r="Q136">
            <v>127.06</v>
          </cell>
          <cell r="R136" t="str">
            <v>Pendente</v>
          </cell>
        </row>
        <row r="137">
          <cell r="D137" t="str">
            <v>H056</v>
          </cell>
          <cell r="E137">
            <v>2296721</v>
          </cell>
          <cell r="F137">
            <v>44927</v>
          </cell>
          <cell r="G137" t="str">
            <v>RESTAURANTE UNIVERSITARIO</v>
          </cell>
          <cell r="H137">
            <v>2</v>
          </cell>
          <cell r="I137">
            <v>92703</v>
          </cell>
          <cell r="J137">
            <v>93610</v>
          </cell>
          <cell r="K137">
            <v>907</v>
          </cell>
          <cell r="L137">
            <v>14535.08</v>
          </cell>
          <cell r="M137">
            <v>14535.08</v>
          </cell>
          <cell r="N137">
            <v>-2747.13</v>
          </cell>
          <cell r="O137">
            <v>0</v>
          </cell>
          <cell r="P137">
            <v>0</v>
          </cell>
          <cell r="Q137">
            <v>26323.03</v>
          </cell>
          <cell r="R137" t="str">
            <v>Pendente</v>
          </cell>
        </row>
        <row r="138">
          <cell r="D138" t="str">
            <v>H050</v>
          </cell>
          <cell r="E138">
            <v>2296748</v>
          </cell>
          <cell r="F138">
            <v>44927</v>
          </cell>
          <cell r="G138" t="str">
            <v>CENTRO DE EDUCACAO UFSC</v>
          </cell>
          <cell r="H138">
            <v>1</v>
          </cell>
          <cell r="I138">
            <v>4957</v>
          </cell>
          <cell r="J138">
            <v>4965</v>
          </cell>
          <cell r="K138">
            <v>8</v>
          </cell>
          <cell r="L138">
            <v>76.36</v>
          </cell>
          <cell r="M138">
            <v>76.36</v>
          </cell>
          <cell r="N138">
            <v>-14.43</v>
          </cell>
          <cell r="O138">
            <v>0</v>
          </cell>
          <cell r="P138">
            <v>0</v>
          </cell>
          <cell r="Q138">
            <v>138.29</v>
          </cell>
          <cell r="R138" t="str">
            <v>Pendente</v>
          </cell>
        </row>
        <row r="139">
          <cell r="D139" t="str">
            <v>H051</v>
          </cell>
          <cell r="E139">
            <v>2296756</v>
          </cell>
          <cell r="F139">
            <v>44927</v>
          </cell>
          <cell r="G139" t="str">
            <v>CENTRO DE CONVIVENCIA UFSC</v>
          </cell>
          <cell r="H139">
            <v>5</v>
          </cell>
          <cell r="I139">
            <v>419</v>
          </cell>
          <cell r="J139">
            <v>494</v>
          </cell>
          <cell r="K139">
            <v>75</v>
          </cell>
          <cell r="L139">
            <v>795.65</v>
          </cell>
          <cell r="M139">
            <v>795.65</v>
          </cell>
          <cell r="N139">
            <v>-150.37</v>
          </cell>
          <cell r="O139">
            <v>0</v>
          </cell>
          <cell r="P139">
            <v>0</v>
          </cell>
          <cell r="Q139">
            <v>1440.93</v>
          </cell>
          <cell r="R139" t="str">
            <v>Pendente</v>
          </cell>
        </row>
        <row r="140">
          <cell r="D140" t="str">
            <v>H048</v>
          </cell>
          <cell r="E140">
            <v>2296764</v>
          </cell>
          <cell r="F140">
            <v>44927</v>
          </cell>
          <cell r="G140" t="str">
            <v>CENTRO DE CIENCIAS HUMANAS UFSC</v>
          </cell>
          <cell r="H140">
            <v>1</v>
          </cell>
          <cell r="I140">
            <v>30804</v>
          </cell>
          <cell r="J140">
            <v>30842</v>
          </cell>
          <cell r="K140">
            <v>38</v>
          </cell>
          <cell r="L140">
            <v>492.4</v>
          </cell>
          <cell r="M140">
            <v>492.4</v>
          </cell>
          <cell r="N140">
            <v>-93.06</v>
          </cell>
          <cell r="O140">
            <v>0</v>
          </cell>
          <cell r="P140">
            <v>0</v>
          </cell>
          <cell r="Q140">
            <v>891.74</v>
          </cell>
          <cell r="R140" t="str">
            <v>Pendente</v>
          </cell>
        </row>
        <row r="141">
          <cell r="D141" t="str">
            <v>H020</v>
          </cell>
          <cell r="E141">
            <v>2296829</v>
          </cell>
          <cell r="F141">
            <v>44927</v>
          </cell>
          <cell r="G141" t="str">
            <v>CENTRO SOCIO ECONOMICO-UFSC</v>
          </cell>
          <cell r="H141">
            <v>1</v>
          </cell>
          <cell r="I141">
            <v>0</v>
          </cell>
          <cell r="J141">
            <v>11845</v>
          </cell>
          <cell r="K141">
            <v>186</v>
          </cell>
          <cell r="L141">
            <v>2636.92</v>
          </cell>
          <cell r="M141">
            <v>2636.92</v>
          </cell>
          <cell r="N141">
            <v>-498.38</v>
          </cell>
          <cell r="O141">
            <v>0</v>
          </cell>
          <cell r="P141">
            <v>0</v>
          </cell>
          <cell r="Q141">
            <v>4775.46</v>
          </cell>
          <cell r="R141" t="str">
            <v>Pendente</v>
          </cell>
        </row>
        <row r="142">
          <cell r="D142" t="str">
            <v>H018</v>
          </cell>
          <cell r="E142">
            <v>2296640</v>
          </cell>
          <cell r="F142">
            <v>44927</v>
          </cell>
          <cell r="G142" t="str">
            <v>D A E</v>
          </cell>
          <cell r="H142">
            <v>1</v>
          </cell>
          <cell r="I142">
            <v>4524</v>
          </cell>
          <cell r="J142">
            <v>4557</v>
          </cell>
          <cell r="K142">
            <v>33</v>
          </cell>
          <cell r="L142">
            <v>419.95</v>
          </cell>
          <cell r="M142">
            <v>419.95</v>
          </cell>
          <cell r="N142">
            <v>-79.38</v>
          </cell>
          <cell r="O142">
            <v>0</v>
          </cell>
          <cell r="P142">
            <v>0</v>
          </cell>
          <cell r="Q142">
            <v>760.52</v>
          </cell>
          <cell r="R142" t="str">
            <v>Pendente</v>
          </cell>
        </row>
        <row r="143">
          <cell r="D143" t="str">
            <v>H045</v>
          </cell>
          <cell r="E143">
            <v>2296772</v>
          </cell>
          <cell r="F143">
            <v>44927</v>
          </cell>
          <cell r="G143" t="str">
            <v>MUSEU DE ANTROPOLOGIA UFSC</v>
          </cell>
          <cell r="H143">
            <v>1</v>
          </cell>
          <cell r="I143">
            <v>324</v>
          </cell>
          <cell r="J143">
            <v>361</v>
          </cell>
          <cell r="K143">
            <v>37</v>
          </cell>
          <cell r="L143">
            <v>477.91</v>
          </cell>
          <cell r="M143">
            <v>477.91</v>
          </cell>
          <cell r="N143">
            <v>-90.32</v>
          </cell>
          <cell r="O143">
            <v>0</v>
          </cell>
          <cell r="P143">
            <v>0</v>
          </cell>
          <cell r="Q143">
            <v>865.5</v>
          </cell>
          <cell r="R143" t="str">
            <v>Pendente</v>
          </cell>
        </row>
        <row r="144">
          <cell r="D144" t="str">
            <v>H046</v>
          </cell>
          <cell r="E144">
            <v>2296780</v>
          </cell>
          <cell r="F144">
            <v>44927</v>
          </cell>
          <cell r="G144" t="str">
            <v>HORTO BOTANICO UFSC</v>
          </cell>
          <cell r="H144">
            <v>1</v>
          </cell>
          <cell r="I144">
            <v>133</v>
          </cell>
          <cell r="J144">
            <v>201</v>
          </cell>
          <cell r="K144">
            <v>68</v>
          </cell>
          <cell r="L144">
            <v>927.1</v>
          </cell>
          <cell r="M144">
            <v>927.1</v>
          </cell>
          <cell r="N144">
            <v>-175.22</v>
          </cell>
          <cell r="O144">
            <v>0</v>
          </cell>
          <cell r="P144">
            <v>0</v>
          </cell>
          <cell r="Q144">
            <v>1678.98</v>
          </cell>
          <cell r="R144" t="str">
            <v>Pendente</v>
          </cell>
        </row>
        <row r="145">
          <cell r="D145" t="str">
            <v>H042</v>
          </cell>
          <cell r="E145">
            <v>2296802</v>
          </cell>
          <cell r="F145">
            <v>44927</v>
          </cell>
          <cell r="G145" t="str">
            <v>CENTRO DE ESTUDO BASICO UFSC</v>
          </cell>
          <cell r="H145">
            <v>1</v>
          </cell>
          <cell r="I145">
            <v>9288</v>
          </cell>
          <cell r="J145">
            <v>9289</v>
          </cell>
          <cell r="K145">
            <v>1</v>
          </cell>
          <cell r="L145">
            <v>40.24</v>
          </cell>
          <cell r="M145">
            <v>40.24</v>
          </cell>
          <cell r="N145">
            <v>-7.59</v>
          </cell>
          <cell r="O145">
            <v>0</v>
          </cell>
          <cell r="P145">
            <v>0</v>
          </cell>
          <cell r="Q145">
            <v>72.89</v>
          </cell>
          <cell r="R145" t="str">
            <v>Pendente</v>
          </cell>
        </row>
        <row r="146">
          <cell r="D146" t="str">
            <v>H041</v>
          </cell>
          <cell r="E146">
            <v>2296810</v>
          </cell>
          <cell r="F146">
            <v>44927</v>
          </cell>
          <cell r="G146" t="str">
            <v>CENTRO DE E BASICOS UFSC</v>
          </cell>
          <cell r="H146">
            <v>2</v>
          </cell>
          <cell r="I146">
            <v>14333</v>
          </cell>
          <cell r="J146">
            <v>14706</v>
          </cell>
          <cell r="K146">
            <v>373</v>
          </cell>
          <cell r="L146">
            <v>5798.84</v>
          </cell>
          <cell r="M146">
            <v>5798.84</v>
          </cell>
          <cell r="N146">
            <v>-1095.98</v>
          </cell>
          <cell r="O146">
            <v>0</v>
          </cell>
          <cell r="P146">
            <v>0</v>
          </cell>
          <cell r="Q146">
            <v>10501.7</v>
          </cell>
          <cell r="R146" t="str">
            <v>Pendente</v>
          </cell>
        </row>
        <row r="147">
          <cell r="D147" t="str">
            <v>H047</v>
          </cell>
          <cell r="E147">
            <v>2296837</v>
          </cell>
          <cell r="F147">
            <v>44927</v>
          </cell>
          <cell r="G147" t="str">
            <v>CRECHE UFSC</v>
          </cell>
          <cell r="H147">
            <v>1</v>
          </cell>
          <cell r="I147">
            <v>14353</v>
          </cell>
          <cell r="J147">
            <v>14573</v>
          </cell>
          <cell r="K147">
            <v>220</v>
          </cell>
          <cell r="L147">
            <v>3129.58</v>
          </cell>
          <cell r="M147">
            <v>3129.58</v>
          </cell>
          <cell r="N147">
            <v>-591.48</v>
          </cell>
          <cell r="O147">
            <v>0</v>
          </cell>
          <cell r="P147">
            <v>0</v>
          </cell>
          <cell r="Q147">
            <v>5667.68</v>
          </cell>
          <cell r="R147" t="str">
            <v>Pendente</v>
          </cell>
        </row>
        <row r="148">
          <cell r="D148" t="str">
            <v>H015</v>
          </cell>
          <cell r="E148">
            <v>2296918</v>
          </cell>
          <cell r="F148">
            <v>44927</v>
          </cell>
          <cell r="G148" t="str">
            <v>UNIV FEDERAL DO ESTADO DE SC</v>
          </cell>
          <cell r="H148">
            <v>1</v>
          </cell>
          <cell r="I148">
            <v>190</v>
          </cell>
          <cell r="J148">
            <v>205</v>
          </cell>
          <cell r="K148">
            <v>15</v>
          </cell>
          <cell r="L148">
            <v>159.13</v>
          </cell>
          <cell r="M148">
            <v>159.13</v>
          </cell>
          <cell r="N148">
            <v>-30.08</v>
          </cell>
          <cell r="O148">
            <v>0</v>
          </cell>
          <cell r="P148">
            <v>0</v>
          </cell>
          <cell r="Q148">
            <v>288.18</v>
          </cell>
          <cell r="R148" t="str">
            <v>Pendente</v>
          </cell>
        </row>
        <row r="149">
          <cell r="D149" t="str">
            <v>H023</v>
          </cell>
          <cell r="E149">
            <v>2296934</v>
          </cell>
          <cell r="F149">
            <v>44927</v>
          </cell>
          <cell r="G149" t="str">
            <v>UNIVERSIDADE FEDERAL DE SANTA CATARINA</v>
          </cell>
          <cell r="H149">
            <v>1</v>
          </cell>
          <cell r="I149">
            <v>14480</v>
          </cell>
          <cell r="J149">
            <v>14625</v>
          </cell>
          <cell r="K149">
            <v>145</v>
          </cell>
          <cell r="L149">
            <v>2042.83</v>
          </cell>
          <cell r="M149">
            <v>2042.83</v>
          </cell>
          <cell r="N149">
            <v>-386.1</v>
          </cell>
          <cell r="O149">
            <v>0</v>
          </cell>
          <cell r="P149">
            <v>0</v>
          </cell>
          <cell r="Q149">
            <v>3699.56</v>
          </cell>
          <cell r="R149" t="str">
            <v>Pendente</v>
          </cell>
        </row>
        <row r="150">
          <cell r="D150" t="str">
            <v>H017</v>
          </cell>
          <cell r="E150">
            <v>2296950</v>
          </cell>
          <cell r="F150">
            <v>44927</v>
          </cell>
          <cell r="G150" t="str">
            <v>UNIVERSIDADE FEDERAL DE SANTA CATARINA</v>
          </cell>
          <cell r="H150">
            <v>1</v>
          </cell>
          <cell r="I150">
            <v>1448</v>
          </cell>
          <cell r="J150">
            <v>13646</v>
          </cell>
          <cell r="K150">
            <v>389</v>
          </cell>
          <cell r="L150">
            <v>5578.39</v>
          </cell>
          <cell r="M150">
            <v>5578.39</v>
          </cell>
          <cell r="N150">
            <v>-1054.32</v>
          </cell>
          <cell r="O150">
            <v>0</v>
          </cell>
          <cell r="P150">
            <v>0</v>
          </cell>
          <cell r="Q150">
            <v>10102.459999999999</v>
          </cell>
          <cell r="R150" t="str">
            <v>Pendente</v>
          </cell>
        </row>
        <row r="151">
          <cell r="D151" t="str">
            <v>H001</v>
          </cell>
          <cell r="E151">
            <v>2297094</v>
          </cell>
          <cell r="F151">
            <v>44927</v>
          </cell>
          <cell r="G151" t="str">
            <v>UNIVERSIDADE FEDERAL DE SANTA CATARINA</v>
          </cell>
          <cell r="H151">
            <v>1</v>
          </cell>
          <cell r="I151">
            <v>735</v>
          </cell>
          <cell r="J151">
            <v>769</v>
          </cell>
          <cell r="K151">
            <v>34</v>
          </cell>
          <cell r="L151">
            <v>434.44</v>
          </cell>
          <cell r="M151">
            <v>0</v>
          </cell>
          <cell r="N151">
            <v>-41.04</v>
          </cell>
          <cell r="O151">
            <v>0</v>
          </cell>
          <cell r="P151">
            <v>0</v>
          </cell>
          <cell r="Q151">
            <v>393.4</v>
          </cell>
          <cell r="R151" t="str">
            <v>Pendente</v>
          </cell>
        </row>
        <row r="152">
          <cell r="D152" t="str">
            <v>H002</v>
          </cell>
          <cell r="E152">
            <v>2297116</v>
          </cell>
          <cell r="F152">
            <v>44927</v>
          </cell>
          <cell r="G152" t="str">
            <v>UNIVERSIDADE FEDERAL DE SANTA CATARINA</v>
          </cell>
          <cell r="H152">
            <v>2</v>
          </cell>
          <cell r="I152">
            <v>2123</v>
          </cell>
          <cell r="J152">
            <v>2172</v>
          </cell>
          <cell r="K152">
            <v>49</v>
          </cell>
          <cell r="L152">
            <v>593.57000000000005</v>
          </cell>
          <cell r="M152">
            <v>0</v>
          </cell>
          <cell r="N152">
            <v>-56.1</v>
          </cell>
          <cell r="O152">
            <v>0</v>
          </cell>
          <cell r="P152">
            <v>0</v>
          </cell>
          <cell r="Q152">
            <v>537.47</v>
          </cell>
          <cell r="R152" t="str">
            <v>Pendente</v>
          </cell>
        </row>
        <row r="153">
          <cell r="D153" t="str">
            <v>H072</v>
          </cell>
          <cell r="E153">
            <v>2297167</v>
          </cell>
          <cell r="F153">
            <v>44927</v>
          </cell>
          <cell r="G153" t="str">
            <v>UNIVERSIDADE FEDERAL DE SANTA CATARINA</v>
          </cell>
          <cell r="H153">
            <v>1</v>
          </cell>
          <cell r="I153">
            <v>8273</v>
          </cell>
          <cell r="J153">
            <v>8519</v>
          </cell>
          <cell r="K153">
            <v>246</v>
          </cell>
          <cell r="L153">
            <v>3506.32</v>
          </cell>
          <cell r="M153">
            <v>0</v>
          </cell>
          <cell r="N153">
            <v>-331.34</v>
          </cell>
          <cell r="O153">
            <v>0</v>
          </cell>
          <cell r="P153">
            <v>0</v>
          </cell>
          <cell r="Q153">
            <v>3174.98</v>
          </cell>
          <cell r="R153" t="str">
            <v>Pendente</v>
          </cell>
        </row>
        <row r="154">
          <cell r="D154" t="str">
            <v>H073</v>
          </cell>
          <cell r="E154">
            <v>2297175</v>
          </cell>
          <cell r="F154">
            <v>44927</v>
          </cell>
          <cell r="G154" t="str">
            <v>UNIVERSIDADE FEDERAL DE SANTA CATARINA</v>
          </cell>
          <cell r="H154">
            <v>1</v>
          </cell>
          <cell r="I154">
            <v>2944</v>
          </cell>
          <cell r="J154">
            <v>3009</v>
          </cell>
          <cell r="K154">
            <v>65</v>
          </cell>
          <cell r="L154">
            <v>883.63</v>
          </cell>
          <cell r="M154">
            <v>0</v>
          </cell>
          <cell r="N154">
            <v>-83.5</v>
          </cell>
          <cell r="O154">
            <v>0</v>
          </cell>
          <cell r="P154">
            <v>0</v>
          </cell>
          <cell r="Q154">
            <v>800.13</v>
          </cell>
          <cell r="R154" t="str">
            <v>Pendente</v>
          </cell>
        </row>
        <row r="155">
          <cell r="D155" t="str">
            <v>H076</v>
          </cell>
          <cell r="E155">
            <v>2297361</v>
          </cell>
          <cell r="F155">
            <v>44927</v>
          </cell>
          <cell r="G155" t="str">
            <v>UFSC - UNIVERSIDADE FEDERAL DE SC</v>
          </cell>
          <cell r="H155">
            <v>1</v>
          </cell>
          <cell r="I155">
            <v>778</v>
          </cell>
          <cell r="J155">
            <v>804</v>
          </cell>
          <cell r="K155">
            <v>26</v>
          </cell>
          <cell r="L155">
            <v>318.52</v>
          </cell>
          <cell r="M155">
            <v>0</v>
          </cell>
          <cell r="N155">
            <v>-30.11</v>
          </cell>
          <cell r="O155">
            <v>0</v>
          </cell>
          <cell r="P155">
            <v>0</v>
          </cell>
          <cell r="Q155">
            <v>288.41000000000003</v>
          </cell>
          <cell r="R155" t="str">
            <v>Pendente</v>
          </cell>
        </row>
        <row r="156">
          <cell r="D156" t="str">
            <v>H028</v>
          </cell>
          <cell r="E156">
            <v>6205615</v>
          </cell>
          <cell r="F156">
            <v>44927</v>
          </cell>
          <cell r="G156" t="str">
            <v>NATIVAS DO HORTO BOTANICO UFSC</v>
          </cell>
          <cell r="H156">
            <v>1</v>
          </cell>
          <cell r="I156">
            <v>1437</v>
          </cell>
          <cell r="J156">
            <v>1533</v>
          </cell>
          <cell r="K156">
            <v>96</v>
          </cell>
          <cell r="L156">
            <v>1332.82</v>
          </cell>
          <cell r="M156">
            <v>1332.82</v>
          </cell>
          <cell r="N156">
            <v>-251.91</v>
          </cell>
          <cell r="O156">
            <v>0</v>
          </cell>
          <cell r="P156">
            <v>0</v>
          </cell>
          <cell r="Q156">
            <v>2413.73</v>
          </cell>
          <cell r="R156" t="str">
            <v>Pendente</v>
          </cell>
        </row>
        <row r="157">
          <cell r="D157" t="str">
            <v>H043</v>
          </cell>
          <cell r="E157">
            <v>6816860</v>
          </cell>
          <cell r="F157">
            <v>44927</v>
          </cell>
          <cell r="G157" t="str">
            <v>CASA VEG DPTO MICRO UFSC</v>
          </cell>
          <cell r="H157">
            <v>1</v>
          </cell>
          <cell r="I157">
            <v>26</v>
          </cell>
          <cell r="J157">
            <v>26</v>
          </cell>
          <cell r="K157">
            <v>0</v>
          </cell>
          <cell r="L157">
            <v>35.08</v>
          </cell>
          <cell r="M157">
            <v>35.08</v>
          </cell>
          <cell r="N157">
            <v>-6.63</v>
          </cell>
          <cell r="O157">
            <v>0</v>
          </cell>
          <cell r="P157">
            <v>0</v>
          </cell>
          <cell r="Q157">
            <v>63.53</v>
          </cell>
          <cell r="R157" t="str">
            <v>Pendente</v>
          </cell>
        </row>
        <row r="158">
          <cell r="D158" t="str">
            <v>H054</v>
          </cell>
          <cell r="E158">
            <v>6923020</v>
          </cell>
          <cell r="F158">
            <v>44927</v>
          </cell>
          <cell r="G158" t="str">
            <v>ESPACO DO DEP DE AQUIT E URBAN UFSC</v>
          </cell>
          <cell r="H158">
            <v>1</v>
          </cell>
          <cell r="I158">
            <v>2137</v>
          </cell>
          <cell r="J158">
            <v>2225</v>
          </cell>
          <cell r="K158">
            <v>88</v>
          </cell>
          <cell r="L158">
            <v>1216.9000000000001</v>
          </cell>
          <cell r="M158">
            <v>1216.9000000000001</v>
          </cell>
          <cell r="N158">
            <v>-229.99</v>
          </cell>
          <cell r="O158">
            <v>0</v>
          </cell>
          <cell r="P158">
            <v>0</v>
          </cell>
          <cell r="Q158">
            <v>2203.81</v>
          </cell>
          <cell r="R158" t="str">
            <v>Pendente</v>
          </cell>
        </row>
        <row r="159">
          <cell r="D159" t="str">
            <v>H007</v>
          </cell>
          <cell r="E159">
            <v>9185550</v>
          </cell>
          <cell r="F159">
            <v>44927</v>
          </cell>
          <cell r="G159" t="str">
            <v>ENGENHARIA CIVIL BL V</v>
          </cell>
          <cell r="H159">
            <v>1</v>
          </cell>
          <cell r="I159">
            <v>5134</v>
          </cell>
          <cell r="J159">
            <v>5260</v>
          </cell>
          <cell r="K159">
            <v>126</v>
          </cell>
          <cell r="L159">
            <v>1767.52</v>
          </cell>
          <cell r="M159">
            <v>0</v>
          </cell>
          <cell r="N159">
            <v>-167.04</v>
          </cell>
          <cell r="O159">
            <v>0</v>
          </cell>
          <cell r="P159">
            <v>0</v>
          </cell>
          <cell r="Q159">
            <v>1600.48</v>
          </cell>
          <cell r="R159" t="str">
            <v>Pendente</v>
          </cell>
        </row>
        <row r="160">
          <cell r="D160" t="str">
            <v>H035</v>
          </cell>
          <cell r="E160">
            <v>2296845</v>
          </cell>
          <cell r="F160">
            <v>44927</v>
          </cell>
          <cell r="G160" t="str">
            <v>CENTRO TECNOLOGICO UFSC</v>
          </cell>
          <cell r="H160">
            <v>1</v>
          </cell>
          <cell r="I160">
            <v>159</v>
          </cell>
          <cell r="J160">
            <v>162</v>
          </cell>
          <cell r="K160">
            <v>3</v>
          </cell>
          <cell r="L160">
            <v>50.56</v>
          </cell>
          <cell r="M160">
            <v>50.56</v>
          </cell>
          <cell r="N160">
            <v>-9.5500000000000007</v>
          </cell>
          <cell r="O160">
            <v>0</v>
          </cell>
          <cell r="P160">
            <v>0</v>
          </cell>
          <cell r="Q160">
            <v>91.57</v>
          </cell>
          <cell r="R160" t="str">
            <v>Pendente</v>
          </cell>
        </row>
        <row r="161">
          <cell r="D161" t="str">
            <v>H061</v>
          </cell>
          <cell r="E161">
            <v>2296870</v>
          </cell>
          <cell r="F161">
            <v>44927</v>
          </cell>
          <cell r="G161" t="str">
            <v>CENTRO ANATOMICO UFSC</v>
          </cell>
          <cell r="H161">
            <v>2</v>
          </cell>
          <cell r="I161">
            <v>2491</v>
          </cell>
          <cell r="J161">
            <v>2514</v>
          </cell>
          <cell r="K161">
            <v>23</v>
          </cell>
          <cell r="L161">
            <v>216.83</v>
          </cell>
          <cell r="M161">
            <v>216.83</v>
          </cell>
          <cell r="N161">
            <v>-40.99</v>
          </cell>
          <cell r="O161">
            <v>0</v>
          </cell>
          <cell r="P161">
            <v>0</v>
          </cell>
          <cell r="Q161">
            <v>392.67</v>
          </cell>
          <cell r="R161" t="str">
            <v>Pendente</v>
          </cell>
        </row>
        <row r="162">
          <cell r="D162" t="str">
            <v>H025</v>
          </cell>
          <cell r="E162">
            <v>2296900</v>
          </cell>
          <cell r="F162">
            <v>44927</v>
          </cell>
          <cell r="G162" t="str">
            <v>CENTRO DE C FISICAS E MAT BL A UFSC</v>
          </cell>
          <cell r="H162">
            <v>1</v>
          </cell>
          <cell r="I162">
            <v>17115</v>
          </cell>
          <cell r="J162">
            <v>17478</v>
          </cell>
          <cell r="K162">
            <v>363</v>
          </cell>
          <cell r="L162">
            <v>5201.6499999999996</v>
          </cell>
          <cell r="M162">
            <v>5201.6499999999996</v>
          </cell>
          <cell r="N162">
            <v>-983.11</v>
          </cell>
          <cell r="O162">
            <v>0</v>
          </cell>
          <cell r="P162">
            <v>0</v>
          </cell>
          <cell r="Q162">
            <v>9420.19</v>
          </cell>
          <cell r="R162" t="str">
            <v>Pendente</v>
          </cell>
        </row>
        <row r="163">
          <cell r="D163" t="str">
            <v>H024</v>
          </cell>
          <cell r="E163">
            <v>2296926</v>
          </cell>
          <cell r="F163">
            <v>44927</v>
          </cell>
          <cell r="G163" t="str">
            <v>UNIVERSIDADE FEDERAL DE SANTA CATARINA</v>
          </cell>
          <cell r="H163">
            <v>2</v>
          </cell>
          <cell r="I163">
            <v>24</v>
          </cell>
          <cell r="J163">
            <v>24</v>
          </cell>
          <cell r="K163">
            <v>0</v>
          </cell>
          <cell r="L163">
            <v>70.16</v>
          </cell>
          <cell r="M163">
            <v>70.16</v>
          </cell>
          <cell r="N163">
            <v>-13.26</v>
          </cell>
          <cell r="O163">
            <v>0</v>
          </cell>
          <cell r="P163">
            <v>0</v>
          </cell>
          <cell r="Q163">
            <v>127.06</v>
          </cell>
          <cell r="R163" t="str">
            <v>Pendente</v>
          </cell>
        </row>
        <row r="164">
          <cell r="D164" t="str">
            <v>H060</v>
          </cell>
          <cell r="E164">
            <v>5329663</v>
          </cell>
          <cell r="F164">
            <v>44927</v>
          </cell>
          <cell r="G164" t="str">
            <v>UNIVERSIDADE FEDERAL DE SANTA CATARINA</v>
          </cell>
          <cell r="H164">
            <v>1</v>
          </cell>
          <cell r="I164">
            <v>397</v>
          </cell>
          <cell r="J164">
            <v>534</v>
          </cell>
          <cell r="K164">
            <v>137</v>
          </cell>
          <cell r="L164">
            <v>1926.91</v>
          </cell>
          <cell r="M164">
            <v>1926.91</v>
          </cell>
          <cell r="N164">
            <v>-364.18</v>
          </cell>
          <cell r="O164">
            <v>0</v>
          </cell>
          <cell r="P164">
            <v>0</v>
          </cell>
          <cell r="Q164">
            <v>3489.64</v>
          </cell>
          <cell r="R164" t="str">
            <v>Pendente</v>
          </cell>
        </row>
        <row r="165">
          <cell r="D165" t="str">
            <v>H037</v>
          </cell>
          <cell r="E165">
            <v>6435548</v>
          </cell>
          <cell r="F165">
            <v>44927</v>
          </cell>
          <cell r="G165" t="str">
            <v>CENTRO TECNOLOGICO (BL-A) UFSC</v>
          </cell>
          <cell r="H165">
            <v>2</v>
          </cell>
          <cell r="I165">
            <v>1575</v>
          </cell>
          <cell r="J165">
            <v>1610</v>
          </cell>
          <cell r="K165">
            <v>35</v>
          </cell>
          <cell r="L165">
            <v>390.71</v>
          </cell>
          <cell r="M165">
            <v>390.71</v>
          </cell>
          <cell r="N165">
            <v>-73.84</v>
          </cell>
          <cell r="O165">
            <v>0</v>
          </cell>
          <cell r="P165">
            <v>0</v>
          </cell>
          <cell r="Q165">
            <v>707.58</v>
          </cell>
          <cell r="R165" t="str">
            <v>Pendente</v>
          </cell>
        </row>
        <row r="166">
          <cell r="D166" t="str">
            <v>H034</v>
          </cell>
          <cell r="E166">
            <v>8416621</v>
          </cell>
          <cell r="F166">
            <v>44927</v>
          </cell>
          <cell r="G166" t="str">
            <v>CENTRO TECNOLOGICO BLOCO L UFSC</v>
          </cell>
          <cell r="H166">
            <v>1</v>
          </cell>
          <cell r="I166">
            <v>2558</v>
          </cell>
          <cell r="J166">
            <v>2813</v>
          </cell>
          <cell r="K166">
            <v>255</v>
          </cell>
          <cell r="L166">
            <v>3636.73</v>
          </cell>
          <cell r="M166">
            <v>3636.73</v>
          </cell>
          <cell r="N166">
            <v>-687.34</v>
          </cell>
          <cell r="O166">
            <v>0</v>
          </cell>
          <cell r="P166">
            <v>0</v>
          </cell>
          <cell r="Q166">
            <v>6586.12</v>
          </cell>
          <cell r="R166" t="str">
            <v>Pendente</v>
          </cell>
        </row>
        <row r="167">
          <cell r="D167" t="str">
            <v>H019</v>
          </cell>
          <cell r="E167">
            <v>9097821</v>
          </cell>
          <cell r="F167">
            <v>44927</v>
          </cell>
          <cell r="G167" t="str">
            <v>CENTRO ACAD SOCIO ECONOMICO UFSC</v>
          </cell>
          <cell r="H167">
            <v>2</v>
          </cell>
          <cell r="I167">
            <v>2558</v>
          </cell>
          <cell r="J167">
            <v>9871</v>
          </cell>
          <cell r="K167">
            <v>658</v>
          </cell>
          <cell r="L167">
            <v>10461.44</v>
          </cell>
          <cell r="M167">
            <v>10461.44</v>
          </cell>
          <cell r="N167">
            <v>-1977.22</v>
          </cell>
          <cell r="O167">
            <v>0</v>
          </cell>
          <cell r="P167">
            <v>0</v>
          </cell>
          <cell r="Q167">
            <v>18945.66</v>
          </cell>
          <cell r="R167" t="str">
            <v>Pendente</v>
          </cell>
        </row>
        <row r="168">
          <cell r="D168" t="str">
            <v>H005</v>
          </cell>
          <cell r="E168">
            <v>2297078</v>
          </cell>
          <cell r="F168">
            <v>44927</v>
          </cell>
          <cell r="G168" t="str">
            <v>CENTRO DE CIENCIAS FISICAS E MATEMATICA</v>
          </cell>
          <cell r="H168">
            <v>1</v>
          </cell>
          <cell r="I168">
            <v>3646</v>
          </cell>
          <cell r="J168">
            <v>3942</v>
          </cell>
          <cell r="K168">
            <v>296</v>
          </cell>
          <cell r="L168">
            <v>4230.82</v>
          </cell>
          <cell r="M168">
            <v>0</v>
          </cell>
          <cell r="N168">
            <v>-399.81</v>
          </cell>
          <cell r="O168">
            <v>0</v>
          </cell>
          <cell r="P168">
            <v>0</v>
          </cell>
          <cell r="Q168">
            <v>3831.01</v>
          </cell>
          <cell r="R168" t="str">
            <v>Pendente</v>
          </cell>
        </row>
        <row r="169">
          <cell r="D169" t="str">
            <v>H004</v>
          </cell>
          <cell r="E169">
            <v>2297086</v>
          </cell>
          <cell r="F169">
            <v>44927</v>
          </cell>
          <cell r="G169" t="str">
            <v>CENTRO DE CIENCIAS FISICAS E MATEMATICA</v>
          </cell>
          <cell r="H169">
            <v>1</v>
          </cell>
          <cell r="I169">
            <v>570</v>
          </cell>
          <cell r="J169">
            <v>588</v>
          </cell>
          <cell r="K169">
            <v>18</v>
          </cell>
          <cell r="L169">
            <v>202.6</v>
          </cell>
          <cell r="M169">
            <v>0</v>
          </cell>
          <cell r="N169">
            <v>-19.149999999999999</v>
          </cell>
          <cell r="O169">
            <v>0</v>
          </cell>
          <cell r="P169">
            <v>0</v>
          </cell>
          <cell r="Q169">
            <v>183.45</v>
          </cell>
          <cell r="R169" t="str">
            <v>Pendente</v>
          </cell>
        </row>
        <row r="170">
          <cell r="D170" t="str">
            <v>H009</v>
          </cell>
          <cell r="E170">
            <v>2297140</v>
          </cell>
          <cell r="F170">
            <v>44927</v>
          </cell>
          <cell r="G170" t="str">
            <v>UNIVERSIDADE FEDERAL DE SANTA CATARINA</v>
          </cell>
          <cell r="H170">
            <v>1</v>
          </cell>
          <cell r="I170">
            <v>137</v>
          </cell>
          <cell r="J170">
            <v>141</v>
          </cell>
          <cell r="K170">
            <v>4</v>
          </cell>
          <cell r="L170">
            <v>55.72</v>
          </cell>
          <cell r="M170">
            <v>0</v>
          </cell>
          <cell r="N170">
            <v>-5.26</v>
          </cell>
          <cell r="O170">
            <v>0</v>
          </cell>
          <cell r="P170">
            <v>0</v>
          </cell>
          <cell r="Q170">
            <v>50.46</v>
          </cell>
          <cell r="R170" t="str">
            <v>Pendente</v>
          </cell>
        </row>
        <row r="171">
          <cell r="D171" t="str">
            <v>H008</v>
          </cell>
          <cell r="E171">
            <v>2297159</v>
          </cell>
          <cell r="F171">
            <v>44927</v>
          </cell>
          <cell r="G171" t="str">
            <v>UNIVERSIDADE FEDERAL DE SANTA CATARINA</v>
          </cell>
          <cell r="H171">
            <v>1</v>
          </cell>
          <cell r="I171">
            <v>50476</v>
          </cell>
          <cell r="J171">
            <v>50546</v>
          </cell>
          <cell r="K171">
            <v>70</v>
          </cell>
          <cell r="L171">
            <v>956.08</v>
          </cell>
          <cell r="M171">
            <v>0</v>
          </cell>
          <cell r="N171">
            <v>-90.34</v>
          </cell>
          <cell r="O171">
            <v>0</v>
          </cell>
          <cell r="P171">
            <v>0</v>
          </cell>
          <cell r="Q171">
            <v>865.74</v>
          </cell>
          <cell r="R171" t="str">
            <v>Pendente</v>
          </cell>
        </row>
        <row r="172">
          <cell r="D172" t="str">
            <v>H029</v>
          </cell>
          <cell r="E172">
            <v>7297220</v>
          </cell>
          <cell r="F172">
            <v>44927</v>
          </cell>
          <cell r="G172" t="str">
            <v>MORADIA ESTUDANTIL UFSC</v>
          </cell>
          <cell r="H172">
            <v>1</v>
          </cell>
          <cell r="I172">
            <v>226</v>
          </cell>
          <cell r="J172">
            <v>230</v>
          </cell>
          <cell r="K172">
            <v>4</v>
          </cell>
          <cell r="L172">
            <v>55.72</v>
          </cell>
          <cell r="M172">
            <v>55.72</v>
          </cell>
          <cell r="N172">
            <v>-10.52</v>
          </cell>
          <cell r="O172">
            <v>0</v>
          </cell>
          <cell r="P172">
            <v>0</v>
          </cell>
          <cell r="Q172">
            <v>100.92</v>
          </cell>
          <cell r="R172" t="str">
            <v>Pendente</v>
          </cell>
        </row>
        <row r="173">
          <cell r="D173" t="str">
            <v>H011</v>
          </cell>
          <cell r="E173">
            <v>8149615</v>
          </cell>
          <cell r="F173">
            <v>44927</v>
          </cell>
          <cell r="G173" t="str">
            <v>DEPTO MICROBIOLOGIA UFSC</v>
          </cell>
          <cell r="H173">
            <v>1</v>
          </cell>
          <cell r="I173">
            <v>39133</v>
          </cell>
          <cell r="J173">
            <v>39314</v>
          </cell>
          <cell r="K173">
            <v>181</v>
          </cell>
          <cell r="L173">
            <v>2564.4699999999998</v>
          </cell>
          <cell r="M173">
            <v>0</v>
          </cell>
          <cell r="N173">
            <v>-242.33</v>
          </cell>
          <cell r="O173">
            <v>0</v>
          </cell>
          <cell r="P173">
            <v>0</v>
          </cell>
          <cell r="Q173">
            <v>2322.14</v>
          </cell>
          <cell r="R173" t="str">
            <v>Pendente</v>
          </cell>
        </row>
        <row r="174">
          <cell r="D174" t="str">
            <v>H057</v>
          </cell>
          <cell r="E174">
            <v>2297108</v>
          </cell>
          <cell r="F174">
            <v>44927</v>
          </cell>
          <cell r="G174" t="str">
            <v>UNIVERSIDADE FEDERAL DE SANTA CATARINA</v>
          </cell>
          <cell r="H174">
            <v>1</v>
          </cell>
          <cell r="I174">
            <v>1315</v>
          </cell>
          <cell r="J174">
            <v>1346</v>
          </cell>
          <cell r="K174">
            <v>31</v>
          </cell>
          <cell r="L174">
            <v>390.97</v>
          </cell>
          <cell r="M174">
            <v>0</v>
          </cell>
          <cell r="N174">
            <v>-36.950000000000003</v>
          </cell>
          <cell r="O174">
            <v>0</v>
          </cell>
          <cell r="P174">
            <v>0</v>
          </cell>
          <cell r="Q174">
            <v>354.02</v>
          </cell>
          <cell r="R174" t="str">
            <v>Pendente</v>
          </cell>
        </row>
        <row r="175">
          <cell r="D175" t="str">
            <v>H003</v>
          </cell>
          <cell r="E175">
            <v>2297124</v>
          </cell>
          <cell r="F175">
            <v>44927</v>
          </cell>
          <cell r="G175" t="str">
            <v>BIOTERIO CENTRAL ALMOXARIFADO</v>
          </cell>
          <cell r="H175">
            <v>1</v>
          </cell>
          <cell r="I175">
            <v>2714</v>
          </cell>
          <cell r="J175">
            <v>3010</v>
          </cell>
          <cell r="K175">
            <v>296</v>
          </cell>
          <cell r="L175">
            <v>4230.82</v>
          </cell>
          <cell r="M175">
            <v>0</v>
          </cell>
          <cell r="N175">
            <v>-399.81</v>
          </cell>
          <cell r="O175">
            <v>0</v>
          </cell>
          <cell r="P175">
            <v>0</v>
          </cell>
          <cell r="Q175">
            <v>3831.01</v>
          </cell>
          <cell r="R175" t="str">
            <v>Pendente</v>
          </cell>
        </row>
        <row r="176">
          <cell r="D176" t="str">
            <v>H010</v>
          </cell>
          <cell r="E176">
            <v>2297132</v>
          </cell>
          <cell r="F176">
            <v>44927</v>
          </cell>
          <cell r="G176" t="str">
            <v>NUCLEO DE INSTRUÇÃO MODELO</v>
          </cell>
          <cell r="H176">
            <v>1</v>
          </cell>
          <cell r="I176">
            <v>2057</v>
          </cell>
          <cell r="J176">
            <v>2094</v>
          </cell>
          <cell r="K176">
            <v>37</v>
          </cell>
          <cell r="L176">
            <v>477.91</v>
          </cell>
          <cell r="M176">
            <v>0</v>
          </cell>
          <cell r="N176">
            <v>-45.17</v>
          </cell>
          <cell r="O176">
            <v>0</v>
          </cell>
          <cell r="P176">
            <v>0</v>
          </cell>
          <cell r="Q176">
            <v>432.74</v>
          </cell>
          <cell r="R176" t="str">
            <v>Pendente</v>
          </cell>
        </row>
        <row r="177">
          <cell r="D177" t="str">
            <v>H074</v>
          </cell>
          <cell r="E177">
            <v>2297183</v>
          </cell>
          <cell r="F177">
            <v>44927</v>
          </cell>
          <cell r="G177" t="str">
            <v>UNIVERSIDADE FEDERAL DE SANTA CATARINA</v>
          </cell>
          <cell r="H177">
            <v>1</v>
          </cell>
          <cell r="I177">
            <v>37962</v>
          </cell>
          <cell r="J177">
            <v>38457</v>
          </cell>
          <cell r="K177">
            <v>495</v>
          </cell>
          <cell r="L177">
            <v>7114.33</v>
          </cell>
          <cell r="M177">
            <v>0</v>
          </cell>
          <cell r="N177">
            <v>-672.3</v>
          </cell>
          <cell r="O177">
            <v>0</v>
          </cell>
          <cell r="P177">
            <v>0</v>
          </cell>
          <cell r="Q177">
            <v>6442.03</v>
          </cell>
          <cell r="R177" t="str">
            <v>Pendente</v>
          </cell>
        </row>
        <row r="178">
          <cell r="D178" t="str">
            <v>H083</v>
          </cell>
          <cell r="E178">
            <v>6997937</v>
          </cell>
          <cell r="F178">
            <v>44927</v>
          </cell>
          <cell r="G178" t="str">
            <v>CASA DA ARTE</v>
          </cell>
          <cell r="H178">
            <v>1</v>
          </cell>
          <cell r="I178">
            <v>341</v>
          </cell>
          <cell r="J178">
            <v>345</v>
          </cell>
          <cell r="K178">
            <v>4</v>
          </cell>
          <cell r="L178">
            <v>55.72</v>
          </cell>
          <cell r="M178">
            <v>55.72</v>
          </cell>
          <cell r="N178">
            <v>-10.52</v>
          </cell>
          <cell r="O178">
            <v>0</v>
          </cell>
          <cell r="P178">
            <v>0</v>
          </cell>
          <cell r="Q178">
            <v>100.92</v>
          </cell>
          <cell r="R178" t="str">
            <v>Pendente</v>
          </cell>
        </row>
        <row r="179">
          <cell r="D179" t="str">
            <v>H006</v>
          </cell>
          <cell r="E179">
            <v>9185569</v>
          </cell>
          <cell r="F179">
            <v>44927</v>
          </cell>
          <cell r="G179" t="str">
            <v>ENGENHARIA CIVIL BL T</v>
          </cell>
          <cell r="H179">
            <v>1</v>
          </cell>
          <cell r="I179">
            <v>16</v>
          </cell>
          <cell r="J179">
            <v>16</v>
          </cell>
          <cell r="K179">
            <v>0</v>
          </cell>
          <cell r="L179">
            <v>35.08</v>
          </cell>
          <cell r="M179">
            <v>0</v>
          </cell>
          <cell r="N179">
            <v>-3.31</v>
          </cell>
          <cell r="O179">
            <v>0</v>
          </cell>
          <cell r="P179">
            <v>0</v>
          </cell>
          <cell r="Q179">
            <v>31.77</v>
          </cell>
          <cell r="R179" t="str">
            <v>Pendente</v>
          </cell>
        </row>
        <row r="180">
          <cell r="D180" t="str">
            <v>H049</v>
          </cell>
          <cell r="E180">
            <v>9197478</v>
          </cell>
          <cell r="F180">
            <v>44927</v>
          </cell>
          <cell r="G180" t="str">
            <v>CENTRO DE EDUCACAO UFSC</v>
          </cell>
          <cell r="H180">
            <v>1</v>
          </cell>
          <cell r="I180">
            <v>941</v>
          </cell>
          <cell r="J180">
            <v>1001</v>
          </cell>
          <cell r="K180">
            <v>60</v>
          </cell>
          <cell r="L180">
            <v>811.18</v>
          </cell>
          <cell r="M180">
            <v>811.18</v>
          </cell>
          <cell r="N180">
            <v>-153.31</v>
          </cell>
          <cell r="O180">
            <v>0</v>
          </cell>
          <cell r="P180">
            <v>0</v>
          </cell>
          <cell r="Q180">
            <v>1469.05</v>
          </cell>
          <cell r="R180" t="str">
            <v>Pendente</v>
          </cell>
        </row>
        <row r="181">
          <cell r="D181" t="str">
            <v>H106</v>
          </cell>
          <cell r="E181">
            <v>14948508</v>
          </cell>
          <cell r="F181">
            <v>44927</v>
          </cell>
          <cell r="G181" t="str">
            <v>UNIVERSIDADE FEDERAL DE SANTA CATARINA</v>
          </cell>
          <cell r="H181">
            <v>1</v>
          </cell>
          <cell r="I181">
            <v>3391</v>
          </cell>
          <cell r="J181">
            <v>3420</v>
          </cell>
          <cell r="K181">
            <v>29</v>
          </cell>
          <cell r="L181">
            <v>361.99</v>
          </cell>
          <cell r="M181">
            <v>0</v>
          </cell>
          <cell r="N181">
            <v>-34.21</v>
          </cell>
          <cell r="O181">
            <v>0</v>
          </cell>
          <cell r="P181">
            <v>0</v>
          </cell>
          <cell r="Q181">
            <v>327.78</v>
          </cell>
          <cell r="R181" t="str">
            <v>Pendente</v>
          </cell>
        </row>
        <row r="182">
          <cell r="D182" t="str">
            <v>H062</v>
          </cell>
          <cell r="E182">
            <v>15023672</v>
          </cell>
          <cell r="F182">
            <v>44927</v>
          </cell>
          <cell r="G182" t="str">
            <v>CENTRO DE CIENCIAS FISICAS E MATEMATICA</v>
          </cell>
          <cell r="H182">
            <v>1</v>
          </cell>
          <cell r="I182">
            <v>8178</v>
          </cell>
          <cell r="J182">
            <v>8394</v>
          </cell>
          <cell r="K182">
            <v>216</v>
          </cell>
          <cell r="L182">
            <v>3071.62</v>
          </cell>
          <cell r="M182">
            <v>3071.62</v>
          </cell>
          <cell r="N182">
            <v>-580.54</v>
          </cell>
          <cell r="O182">
            <v>0</v>
          </cell>
          <cell r="P182">
            <v>0</v>
          </cell>
          <cell r="Q182">
            <v>5562.7</v>
          </cell>
          <cell r="R182" t="str">
            <v>Pendente</v>
          </cell>
        </row>
        <row r="183">
          <cell r="D183" t="str">
            <v>H066</v>
          </cell>
          <cell r="E183">
            <v>17091764</v>
          </cell>
          <cell r="F183">
            <v>44927</v>
          </cell>
          <cell r="G183" t="str">
            <v>UNIV FED DO ESTADO DE STA CAT</v>
          </cell>
          <cell r="H183">
            <v>1</v>
          </cell>
          <cell r="I183">
            <v>11076</v>
          </cell>
          <cell r="J183">
            <v>11767</v>
          </cell>
          <cell r="K183">
            <v>691</v>
          </cell>
          <cell r="L183">
            <v>9954.3700000000008</v>
          </cell>
          <cell r="M183">
            <v>0</v>
          </cell>
          <cell r="N183">
            <v>-940.68</v>
          </cell>
          <cell r="O183">
            <v>0</v>
          </cell>
          <cell r="P183">
            <v>0</v>
          </cell>
          <cell r="Q183">
            <v>9013.69</v>
          </cell>
          <cell r="R183" t="str">
            <v>Pendente</v>
          </cell>
        </row>
        <row r="184">
          <cell r="D184" t="str">
            <v>H044</v>
          </cell>
          <cell r="E184">
            <v>2296896</v>
          </cell>
          <cell r="F184">
            <v>44927</v>
          </cell>
          <cell r="G184" t="str">
            <v>LAB DE ENSINO E PESQUISA UFSC</v>
          </cell>
          <cell r="H184">
            <v>1</v>
          </cell>
          <cell r="I184">
            <v>0</v>
          </cell>
          <cell r="J184">
            <v>5319</v>
          </cell>
          <cell r="K184">
            <v>35</v>
          </cell>
          <cell r="L184">
            <v>448.93</v>
          </cell>
          <cell r="M184">
            <v>448.93</v>
          </cell>
          <cell r="N184">
            <v>-84.86</v>
          </cell>
          <cell r="O184">
            <v>0</v>
          </cell>
          <cell r="P184">
            <v>0</v>
          </cell>
          <cell r="Q184">
            <v>813</v>
          </cell>
          <cell r="R184" t="str">
            <v>Pendente</v>
          </cell>
        </row>
        <row r="185">
          <cell r="D185" t="str">
            <v>H089</v>
          </cell>
          <cell r="E185">
            <v>2347660</v>
          </cell>
          <cell r="F185">
            <v>44927</v>
          </cell>
          <cell r="G185" t="str">
            <v>ESTAÇÃO DE MARICULTURA DA UFSC</v>
          </cell>
          <cell r="H185">
            <v>1</v>
          </cell>
          <cell r="I185">
            <v>5900</v>
          </cell>
          <cell r="J185">
            <v>5863</v>
          </cell>
          <cell r="K185">
            <v>0</v>
          </cell>
          <cell r="L185">
            <v>35.08</v>
          </cell>
          <cell r="M185">
            <v>35.08</v>
          </cell>
          <cell r="N185">
            <v>-6.63</v>
          </cell>
          <cell r="O185">
            <v>0</v>
          </cell>
          <cell r="P185">
            <v>0</v>
          </cell>
          <cell r="Q185">
            <v>63.53</v>
          </cell>
          <cell r="R185" t="str">
            <v>Pendente</v>
          </cell>
        </row>
        <row r="186">
          <cell r="D186" t="str">
            <v>H090</v>
          </cell>
          <cell r="E186">
            <v>2347679</v>
          </cell>
          <cell r="F186">
            <v>44927</v>
          </cell>
          <cell r="G186" t="str">
            <v>ESTAÇÃO DE MARICULTURA DA UFSC</v>
          </cell>
          <cell r="H186">
            <v>1</v>
          </cell>
          <cell r="I186">
            <v>271</v>
          </cell>
          <cell r="J186">
            <v>276</v>
          </cell>
          <cell r="K186">
            <v>5</v>
          </cell>
          <cell r="L186">
            <v>60.88</v>
          </cell>
          <cell r="M186">
            <v>60.88</v>
          </cell>
          <cell r="N186">
            <v>-11.5</v>
          </cell>
          <cell r="O186">
            <v>0</v>
          </cell>
          <cell r="P186">
            <v>0</v>
          </cell>
          <cell r="Q186">
            <v>110.26</v>
          </cell>
          <cell r="R186" t="str">
            <v>Pendente</v>
          </cell>
        </row>
        <row r="187">
          <cell r="D187" t="str">
            <v>H084</v>
          </cell>
          <cell r="E187">
            <v>9197419</v>
          </cell>
          <cell r="F187">
            <v>44927</v>
          </cell>
          <cell r="G187" t="str">
            <v>CENTRO DE PESQUISA UFSC</v>
          </cell>
          <cell r="H187">
            <v>1</v>
          </cell>
          <cell r="I187">
            <v>7810</v>
          </cell>
          <cell r="J187">
            <v>8214</v>
          </cell>
          <cell r="K187">
            <v>404</v>
          </cell>
          <cell r="L187">
            <v>5795.74</v>
          </cell>
          <cell r="M187">
            <v>5795.74</v>
          </cell>
          <cell r="N187">
            <v>-1095.3800000000001</v>
          </cell>
          <cell r="O187">
            <v>0</v>
          </cell>
          <cell r="P187">
            <v>0</v>
          </cell>
          <cell r="Q187">
            <v>10496.1</v>
          </cell>
          <cell r="R187" t="str">
            <v>Pendente</v>
          </cell>
        </row>
        <row r="188">
          <cell r="D188" t="str">
            <v>H082</v>
          </cell>
          <cell r="E188">
            <v>5716594</v>
          </cell>
          <cell r="F188">
            <v>44927</v>
          </cell>
          <cell r="G188" t="str">
            <v>UNIVERSIDADE FEDERAL DE SANTA CATARINA</v>
          </cell>
          <cell r="H188">
            <v>1</v>
          </cell>
          <cell r="I188">
            <v>21087</v>
          </cell>
          <cell r="J188">
            <v>21427</v>
          </cell>
          <cell r="K188">
            <v>340</v>
          </cell>
          <cell r="L188">
            <v>4868.38</v>
          </cell>
          <cell r="M188">
            <v>0</v>
          </cell>
          <cell r="N188">
            <v>-460.05</v>
          </cell>
          <cell r="O188">
            <v>0</v>
          </cell>
          <cell r="P188">
            <v>0</v>
          </cell>
          <cell r="Q188">
            <v>4408.33</v>
          </cell>
          <cell r="R188" t="str">
            <v>Pendente</v>
          </cell>
        </row>
        <row r="189">
          <cell r="D189" t="str">
            <v>H058</v>
          </cell>
          <cell r="E189">
            <v>9611070</v>
          </cell>
          <cell r="F189">
            <v>44927</v>
          </cell>
          <cell r="G189" t="str">
            <v>CENTRO CIENCIAS BIOLOGICAS BL B</v>
          </cell>
          <cell r="H189">
            <v>1</v>
          </cell>
          <cell r="I189">
            <v>8745</v>
          </cell>
          <cell r="J189">
            <v>8921</v>
          </cell>
          <cell r="K189">
            <v>176</v>
          </cell>
          <cell r="L189">
            <v>2492.02</v>
          </cell>
          <cell r="M189">
            <v>2492.02</v>
          </cell>
          <cell r="N189">
            <v>-470.99</v>
          </cell>
          <cell r="O189">
            <v>0</v>
          </cell>
          <cell r="P189">
            <v>0</v>
          </cell>
          <cell r="Q189">
            <v>4513.05</v>
          </cell>
          <cell r="R189" t="str">
            <v>Pendente</v>
          </cell>
        </row>
        <row r="190">
          <cell r="D190" t="str">
            <v>H087</v>
          </cell>
          <cell r="E190">
            <v>13018540</v>
          </cell>
          <cell r="F190">
            <v>44927</v>
          </cell>
          <cell r="G190" t="str">
            <v>UNIVERSIDADE FEDERAL DE SANTA CATARINA</v>
          </cell>
          <cell r="H190">
            <v>1</v>
          </cell>
          <cell r="I190">
            <v>1348</v>
          </cell>
          <cell r="J190">
            <v>1391</v>
          </cell>
          <cell r="K190">
            <v>43</v>
          </cell>
          <cell r="L190">
            <v>564.85</v>
          </cell>
          <cell r="M190">
            <v>0</v>
          </cell>
          <cell r="N190">
            <v>-53.38</v>
          </cell>
          <cell r="O190">
            <v>0</v>
          </cell>
          <cell r="P190">
            <v>0</v>
          </cell>
          <cell r="Q190">
            <v>511.47</v>
          </cell>
          <cell r="R190" t="str">
            <v>Pendente</v>
          </cell>
        </row>
        <row r="191">
          <cell r="D191" t="str">
            <v>H027</v>
          </cell>
          <cell r="E191">
            <v>16701186</v>
          </cell>
          <cell r="F191">
            <v>44927</v>
          </cell>
          <cell r="G191" t="str">
            <v>UFSC COLÉGIO DE APLICAÇÃO</v>
          </cell>
          <cell r="H191">
            <v>1</v>
          </cell>
          <cell r="I191">
            <v>60045</v>
          </cell>
          <cell r="J191">
            <v>60559</v>
          </cell>
          <cell r="K191">
            <v>514</v>
          </cell>
          <cell r="L191">
            <v>7389.64</v>
          </cell>
          <cell r="M191">
            <v>7389.64</v>
          </cell>
          <cell r="N191">
            <v>-1396.65</v>
          </cell>
          <cell r="O191">
            <v>0</v>
          </cell>
          <cell r="P191">
            <v>0</v>
          </cell>
          <cell r="Q191">
            <v>13382.63</v>
          </cell>
          <cell r="R191" t="str">
            <v>Pendente</v>
          </cell>
        </row>
        <row r="192">
          <cell r="D192" t="str">
            <v>H026</v>
          </cell>
          <cell r="E192">
            <v>9912770</v>
          </cell>
          <cell r="F192">
            <v>44927</v>
          </cell>
          <cell r="G192" t="str">
            <v>CTRO DE CIENCIA FIS E MAT BL B UFSC</v>
          </cell>
          <cell r="H192">
            <v>1</v>
          </cell>
          <cell r="I192">
            <v>2518</v>
          </cell>
          <cell r="J192">
            <v>2580</v>
          </cell>
          <cell r="K192">
            <v>62</v>
          </cell>
          <cell r="L192">
            <v>840.16</v>
          </cell>
          <cell r="M192">
            <v>840.16</v>
          </cell>
          <cell r="N192">
            <v>-158.79</v>
          </cell>
          <cell r="O192">
            <v>0</v>
          </cell>
          <cell r="P192">
            <v>0</v>
          </cell>
          <cell r="Q192">
            <v>1521.53</v>
          </cell>
          <cell r="R192" t="str">
            <v>Pendente</v>
          </cell>
        </row>
        <row r="193">
          <cell r="D193" t="str">
            <v>H085</v>
          </cell>
          <cell r="E193">
            <v>12791172</v>
          </cell>
          <cell r="F193">
            <v>44927</v>
          </cell>
          <cell r="G193" t="str">
            <v>UNIVERSIDADE FEDERAL DE SANTA CATARINA</v>
          </cell>
          <cell r="H193">
            <v>1</v>
          </cell>
          <cell r="I193">
            <v>1350</v>
          </cell>
          <cell r="J193">
            <v>1350</v>
          </cell>
          <cell r="K193">
            <v>0</v>
          </cell>
          <cell r="L193">
            <v>35.08</v>
          </cell>
          <cell r="M193">
            <v>0</v>
          </cell>
          <cell r="N193">
            <v>-3.31</v>
          </cell>
          <cell r="O193">
            <v>0</v>
          </cell>
          <cell r="P193">
            <v>0</v>
          </cell>
          <cell r="Q193">
            <v>31.77</v>
          </cell>
          <cell r="R193" t="str">
            <v>Pendente</v>
          </cell>
        </row>
        <row r="194">
          <cell r="D194" t="str">
            <v>H086</v>
          </cell>
          <cell r="E194">
            <v>12799408</v>
          </cell>
          <cell r="F194">
            <v>44927</v>
          </cell>
          <cell r="G194" t="str">
            <v>UNIVERSIDADE FEDERAL DE SANTA CATARINA</v>
          </cell>
          <cell r="H194">
            <v>1</v>
          </cell>
          <cell r="I194">
            <v>488</v>
          </cell>
          <cell r="J194">
            <v>489</v>
          </cell>
          <cell r="K194">
            <v>1</v>
          </cell>
          <cell r="L194">
            <v>40.24</v>
          </cell>
          <cell r="M194">
            <v>0</v>
          </cell>
          <cell r="N194">
            <v>-3.8</v>
          </cell>
          <cell r="O194">
            <v>0</v>
          </cell>
          <cell r="P194">
            <v>0</v>
          </cell>
          <cell r="Q194">
            <v>36.44</v>
          </cell>
          <cell r="R194" t="str">
            <v>Pendente</v>
          </cell>
        </row>
        <row r="196">
          <cell r="H196">
            <v>1</v>
          </cell>
          <cell r="I196">
            <v>118</v>
          </cell>
          <cell r="J196">
            <v>118</v>
          </cell>
        </row>
        <row r="197">
          <cell r="H197">
            <v>2</v>
          </cell>
          <cell r="I197">
            <v>1613</v>
          </cell>
          <cell r="J197">
            <v>1661</v>
          </cell>
        </row>
        <row r="198">
          <cell r="H198">
            <v>3</v>
          </cell>
          <cell r="I198">
            <v>17721</v>
          </cell>
          <cell r="J198">
            <v>17796</v>
          </cell>
        </row>
        <row r="199">
          <cell r="H199">
            <v>4</v>
          </cell>
          <cell r="I199">
            <v>20083</v>
          </cell>
          <cell r="J199">
            <v>20095</v>
          </cell>
        </row>
        <row r="200">
          <cell r="H200">
            <v>5</v>
          </cell>
          <cell r="I200">
            <v>27749</v>
          </cell>
          <cell r="J200">
            <v>28431</v>
          </cell>
        </row>
        <row r="201">
          <cell r="H201">
            <v>6</v>
          </cell>
          <cell r="I201">
            <v>6086</v>
          </cell>
          <cell r="J201">
            <v>6205</v>
          </cell>
        </row>
        <row r="202">
          <cell r="H202">
            <v>7</v>
          </cell>
          <cell r="I202">
            <v>44539</v>
          </cell>
          <cell r="J202">
            <v>44949</v>
          </cell>
        </row>
        <row r="203">
          <cell r="H203">
            <v>8</v>
          </cell>
          <cell r="I203">
            <v>1799</v>
          </cell>
          <cell r="J203">
            <v>1984</v>
          </cell>
        </row>
        <row r="204">
          <cell r="H204">
            <v>9</v>
          </cell>
          <cell r="I204">
            <v>376</v>
          </cell>
          <cell r="J204">
            <v>389</v>
          </cell>
        </row>
        <row r="205">
          <cell r="H205">
            <v>10</v>
          </cell>
          <cell r="I205">
            <v>5279</v>
          </cell>
          <cell r="J205">
            <v>6436</v>
          </cell>
        </row>
        <row r="206">
          <cell r="H206">
            <v>11</v>
          </cell>
          <cell r="I206">
            <v>29453</v>
          </cell>
          <cell r="J206">
            <v>2999</v>
          </cell>
        </row>
        <row r="207">
          <cell r="H207">
            <v>12</v>
          </cell>
          <cell r="I207">
            <v>92703</v>
          </cell>
          <cell r="J207">
            <v>93610</v>
          </cell>
        </row>
        <row r="208">
          <cell r="H208">
            <v>13</v>
          </cell>
          <cell r="I208">
            <v>4957</v>
          </cell>
          <cell r="J208">
            <v>4965</v>
          </cell>
        </row>
        <row r="209">
          <cell r="H209">
            <v>14</v>
          </cell>
          <cell r="I209">
            <v>419</v>
          </cell>
          <cell r="J209">
            <v>494</v>
          </cell>
        </row>
        <row r="210">
          <cell r="H210">
            <v>15</v>
          </cell>
          <cell r="I210">
            <v>30804</v>
          </cell>
          <cell r="J210">
            <v>30842</v>
          </cell>
        </row>
        <row r="211">
          <cell r="H211">
            <v>16</v>
          </cell>
          <cell r="I211">
            <v>0</v>
          </cell>
          <cell r="J211">
            <v>11845</v>
          </cell>
        </row>
        <row r="212">
          <cell r="H212">
            <v>17</v>
          </cell>
          <cell r="I212">
            <v>4524</v>
          </cell>
          <cell r="J212">
            <v>4557</v>
          </cell>
        </row>
        <row r="213">
          <cell r="H213">
            <v>18</v>
          </cell>
          <cell r="I213">
            <v>324</v>
          </cell>
          <cell r="J213">
            <v>361</v>
          </cell>
        </row>
        <row r="214">
          <cell r="H214">
            <v>19</v>
          </cell>
          <cell r="I214">
            <v>133</v>
          </cell>
          <cell r="J214">
            <v>201</v>
          </cell>
        </row>
        <row r="215">
          <cell r="H215">
            <v>20</v>
          </cell>
          <cell r="I215">
            <v>9288</v>
          </cell>
          <cell r="J215">
            <v>9289</v>
          </cell>
        </row>
        <row r="216">
          <cell r="H216">
            <v>21</v>
          </cell>
          <cell r="I216">
            <v>14333</v>
          </cell>
          <cell r="J216">
            <v>14706</v>
          </cell>
        </row>
        <row r="217">
          <cell r="H217">
            <v>22</v>
          </cell>
          <cell r="I217">
            <v>14353</v>
          </cell>
          <cell r="J217">
            <v>14573</v>
          </cell>
        </row>
        <row r="218">
          <cell r="H218">
            <v>23</v>
          </cell>
          <cell r="I218">
            <v>190</v>
          </cell>
          <cell r="J218">
            <v>205</v>
          </cell>
        </row>
        <row r="219">
          <cell r="H219">
            <v>24</v>
          </cell>
          <cell r="I219">
            <v>14480</v>
          </cell>
          <cell r="J219">
            <v>14625</v>
          </cell>
        </row>
        <row r="220">
          <cell r="H220">
            <v>25</v>
          </cell>
          <cell r="I220">
            <v>13257</v>
          </cell>
          <cell r="J220">
            <v>13646</v>
          </cell>
        </row>
        <row r="221">
          <cell r="H221">
            <v>26</v>
          </cell>
          <cell r="I221">
            <v>735</v>
          </cell>
          <cell r="J221">
            <v>769</v>
          </cell>
        </row>
        <row r="222">
          <cell r="H222">
            <v>27</v>
          </cell>
          <cell r="I222">
            <v>2123</v>
          </cell>
          <cell r="J222">
            <v>2172</v>
          </cell>
        </row>
        <row r="223">
          <cell r="H223">
            <v>28</v>
          </cell>
          <cell r="I223">
            <v>8273</v>
          </cell>
          <cell r="J223">
            <v>8519</v>
          </cell>
        </row>
        <row r="224">
          <cell r="H224">
            <v>29</v>
          </cell>
          <cell r="I224">
            <v>2944</v>
          </cell>
          <cell r="J224">
            <v>3009</v>
          </cell>
        </row>
        <row r="225">
          <cell r="H225">
            <v>30</v>
          </cell>
          <cell r="I225">
            <v>778</v>
          </cell>
          <cell r="J225">
            <v>804</v>
          </cell>
        </row>
        <row r="226">
          <cell r="H226">
            <v>31</v>
          </cell>
          <cell r="I226">
            <v>1437</v>
          </cell>
          <cell r="J226">
            <v>1533</v>
          </cell>
        </row>
        <row r="227">
          <cell r="H227">
            <v>32</v>
          </cell>
          <cell r="I227">
            <v>26</v>
          </cell>
          <cell r="J227">
            <v>26</v>
          </cell>
        </row>
        <row r="228">
          <cell r="H228">
            <v>33</v>
          </cell>
          <cell r="I228">
            <v>2137</v>
          </cell>
          <cell r="J228">
            <v>2225</v>
          </cell>
        </row>
        <row r="229">
          <cell r="H229">
            <v>34</v>
          </cell>
          <cell r="I229">
            <v>5134</v>
          </cell>
          <cell r="J229">
            <v>5260</v>
          </cell>
        </row>
        <row r="230">
          <cell r="H230">
            <v>35</v>
          </cell>
          <cell r="I230">
            <v>159</v>
          </cell>
          <cell r="J230">
            <v>162</v>
          </cell>
        </row>
        <row r="231">
          <cell r="H231">
            <v>36</v>
          </cell>
          <cell r="I231">
            <v>2491</v>
          </cell>
          <cell r="J231">
            <v>2514</v>
          </cell>
        </row>
        <row r="232">
          <cell r="H232">
            <v>37</v>
          </cell>
          <cell r="I232">
            <v>17115</v>
          </cell>
          <cell r="J232">
            <v>17478</v>
          </cell>
        </row>
        <row r="233">
          <cell r="H233">
            <v>38</v>
          </cell>
          <cell r="I233">
            <v>24</v>
          </cell>
          <cell r="J233">
            <v>24</v>
          </cell>
        </row>
        <row r="234">
          <cell r="H234">
            <v>39</v>
          </cell>
          <cell r="I234">
            <v>397</v>
          </cell>
          <cell r="J234">
            <v>534</v>
          </cell>
        </row>
        <row r="235">
          <cell r="H235">
            <v>40</v>
          </cell>
          <cell r="I235">
            <v>1575</v>
          </cell>
          <cell r="J235">
            <v>1610</v>
          </cell>
        </row>
        <row r="236">
          <cell r="H236">
            <v>41</v>
          </cell>
          <cell r="I236">
            <v>2558</v>
          </cell>
          <cell r="J236">
            <v>2813</v>
          </cell>
        </row>
        <row r="237">
          <cell r="H237">
            <v>42</v>
          </cell>
          <cell r="I237">
            <v>9213</v>
          </cell>
          <cell r="J237">
            <v>9871</v>
          </cell>
        </row>
        <row r="238">
          <cell r="H238">
            <v>43</v>
          </cell>
          <cell r="I238">
            <v>3646</v>
          </cell>
          <cell r="J238">
            <v>3942</v>
          </cell>
        </row>
        <row r="239">
          <cell r="H239">
            <v>44</v>
          </cell>
          <cell r="I239">
            <v>570</v>
          </cell>
          <cell r="J239">
            <v>588</v>
          </cell>
        </row>
        <row r="240">
          <cell r="H240">
            <v>45</v>
          </cell>
          <cell r="I240">
            <v>137</v>
          </cell>
          <cell r="J240">
            <v>141</v>
          </cell>
        </row>
        <row r="241">
          <cell r="H241">
            <v>46</v>
          </cell>
          <cell r="I241">
            <v>50476</v>
          </cell>
          <cell r="J241">
            <v>50546</v>
          </cell>
        </row>
        <row r="242">
          <cell r="H242">
            <v>47</v>
          </cell>
          <cell r="I242">
            <v>226</v>
          </cell>
          <cell r="J242">
            <v>230</v>
          </cell>
        </row>
        <row r="243">
          <cell r="H243">
            <v>48</v>
          </cell>
          <cell r="I243">
            <v>39133</v>
          </cell>
          <cell r="J243">
            <v>39314</v>
          </cell>
        </row>
        <row r="244">
          <cell r="H244">
            <v>49</v>
          </cell>
          <cell r="I244">
            <v>1315</v>
          </cell>
          <cell r="J244">
            <v>1346</v>
          </cell>
        </row>
        <row r="245">
          <cell r="H245">
            <v>50</v>
          </cell>
          <cell r="I245">
            <v>2714</v>
          </cell>
          <cell r="J245">
            <v>3010</v>
          </cell>
        </row>
        <row r="246">
          <cell r="H246">
            <v>51</v>
          </cell>
          <cell r="I246">
            <v>2057</v>
          </cell>
          <cell r="J246">
            <v>2094</v>
          </cell>
        </row>
        <row r="247">
          <cell r="H247">
            <v>52</v>
          </cell>
          <cell r="I247">
            <v>37962</v>
          </cell>
          <cell r="J247">
            <v>38457</v>
          </cell>
        </row>
        <row r="248">
          <cell r="H248">
            <v>53</v>
          </cell>
          <cell r="I248">
            <v>341</v>
          </cell>
          <cell r="J248">
            <v>345</v>
          </cell>
        </row>
        <row r="249">
          <cell r="H249">
            <v>54</v>
          </cell>
          <cell r="I249">
            <v>16</v>
          </cell>
          <cell r="J249">
            <v>16</v>
          </cell>
        </row>
        <row r="250">
          <cell r="H250">
            <v>55</v>
          </cell>
          <cell r="I250">
            <v>941</v>
          </cell>
          <cell r="J250">
            <v>1001</v>
          </cell>
        </row>
        <row r="251">
          <cell r="H251">
            <v>56</v>
          </cell>
          <cell r="I251">
            <v>3391</v>
          </cell>
          <cell r="J251">
            <v>3420</v>
          </cell>
        </row>
        <row r="252">
          <cell r="H252">
            <v>57</v>
          </cell>
          <cell r="I252">
            <v>8178</v>
          </cell>
          <cell r="J252">
            <v>8394</v>
          </cell>
        </row>
        <row r="253">
          <cell r="H253">
            <v>58</v>
          </cell>
          <cell r="I253">
            <v>11076</v>
          </cell>
          <cell r="J253">
            <v>11767</v>
          </cell>
        </row>
        <row r="254">
          <cell r="H254">
            <v>59</v>
          </cell>
          <cell r="I254">
            <v>0</v>
          </cell>
          <cell r="J254">
            <v>5319</v>
          </cell>
        </row>
        <row r="255">
          <cell r="H255">
            <v>60</v>
          </cell>
          <cell r="I255">
            <v>5900</v>
          </cell>
          <cell r="J255">
            <v>5863</v>
          </cell>
        </row>
        <row r="256">
          <cell r="H256">
            <v>61</v>
          </cell>
          <cell r="I256">
            <v>271</v>
          </cell>
          <cell r="J256">
            <v>276</v>
          </cell>
        </row>
        <row r="257">
          <cell r="H257">
            <v>62</v>
          </cell>
          <cell r="I257">
            <v>7810</v>
          </cell>
          <cell r="J257">
            <v>8214</v>
          </cell>
        </row>
        <row r="258">
          <cell r="H258">
            <v>63</v>
          </cell>
          <cell r="I258">
            <v>21087</v>
          </cell>
          <cell r="J258">
            <v>21427</v>
          </cell>
        </row>
        <row r="259">
          <cell r="H259">
            <v>64</v>
          </cell>
          <cell r="I259">
            <v>8745</v>
          </cell>
          <cell r="J259">
            <v>8921</v>
          </cell>
        </row>
        <row r="260">
          <cell r="H260">
            <v>65</v>
          </cell>
          <cell r="I260">
            <v>1348</v>
          </cell>
          <cell r="J260">
            <v>1391</v>
          </cell>
        </row>
        <row r="261">
          <cell r="H261">
            <v>66</v>
          </cell>
          <cell r="I261">
            <v>60045</v>
          </cell>
          <cell r="J261">
            <v>60559</v>
          </cell>
        </row>
        <row r="262">
          <cell r="H262">
            <v>67</v>
          </cell>
          <cell r="I262">
            <v>2518</v>
          </cell>
          <cell r="J262">
            <v>2580</v>
          </cell>
        </row>
        <row r="263">
          <cell r="H263">
            <v>68</v>
          </cell>
          <cell r="I263">
            <v>1350</v>
          </cell>
          <cell r="J263">
            <v>1350</v>
          </cell>
        </row>
        <row r="264">
          <cell r="H264">
            <v>69</v>
          </cell>
          <cell r="I264">
            <v>488</v>
          </cell>
          <cell r="J264">
            <v>489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EE5A-6303-4502-9B06-C730FC7B50D2}">
  <dimension ref="A1:AD151"/>
  <sheetViews>
    <sheetView tabSelected="1" topLeftCell="Q1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Dezembro</v>
      </c>
      <c r="B2" s="9" t="str">
        <f>VLOOKUP(H2,[1]Auxiliar_referencia!E:F,2,FALSE)</f>
        <v>Medidor faturado pela UFSC</v>
      </c>
      <c r="C2" s="9">
        <v>2023</v>
      </c>
      <c r="D2" s="9" t="s">
        <v>30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VLOOKUP($H2,'[2]2023_12'!$D:$AD,'[2]2023_12'!Z$19,FALSE)</f>
        <v>1</v>
      </c>
      <c r="M2" s="12">
        <f>VLOOKUP($H2,'[2]2023_12'!$D:$AD,'[2]2023_12'!AA$19,FALSE)</f>
        <v>0</v>
      </c>
      <c r="N2" s="12">
        <f>VLOOKUP($H2,'[2]2023_12'!$D:$AD,'[2]2023_12'!AB$19,FALSE)</f>
        <v>0</v>
      </c>
      <c r="O2" s="12">
        <f>VLOOKUP($H2,'[2]2023_12'!$D:$AD,'[2]2023_12'!AC$19,FALSE)</f>
        <v>0</v>
      </c>
      <c r="P2" s="12">
        <f>VLOOKUP($H2,'[2]2023_12'!$D:$AD,'[2]2023_12'!AD$19,FALSE)</f>
        <v>1</v>
      </c>
      <c r="Q2" s="13">
        <f>VLOOKUP(H2,'2023_11'!H:R,11,FALSE)</f>
        <v>1110</v>
      </c>
      <c r="R2" s="14">
        <f>VLOOKUP($H2,'[2]2023_12'!$D:$AD,'[2]2023_12'!J$19,FALSE)</f>
        <v>1142</v>
      </c>
      <c r="S2" s="15">
        <f t="shared" ref="S2:S66" si="1">R2-Q2</f>
        <v>32</v>
      </c>
      <c r="T2" s="12">
        <f>VLOOKUP($H2,'[2]2023_12'!$D:$AD,'[2]2023_12'!K$19,FALSE)</f>
        <v>32</v>
      </c>
      <c r="U2" s="16" t="str">
        <f>VLOOKUP($H2,'[2]2023_12'!$D:$AD,'[2]2023_12'!T$19,FALSE)</f>
        <v>LIDO</v>
      </c>
      <c r="V2" s="17" t="str">
        <f>VLOOKUP($H2,'[2]2023_12'!$D:$AD,'[2]2023_12'!U$19,FALSE)</f>
        <v>OK</v>
      </c>
      <c r="W2" s="12">
        <f>VLOOKUP($H2,'[2]2023_12'!$D:$AD,'[2]2023_12'!L$19,FALSE)</f>
        <v>431.23</v>
      </c>
      <c r="X2" s="12">
        <f>VLOOKUP($H2,'[2]2023_12'!$D:$AD,'[2]2023_12'!M$19,FALSE)</f>
        <v>0</v>
      </c>
      <c r="Y2" s="18">
        <f>VLOOKUP($H2,'[2]2023_12'!$D:$AD,'[2]2023_12'!N$19,FALSE)</f>
        <v>-40.75</v>
      </c>
      <c r="Z2" s="12">
        <f>VLOOKUP($H2,'[2]2023_12'!$D:$AD,'[2]2023_12'!O$19,FALSE)</f>
        <v>0</v>
      </c>
      <c r="AA2" s="12">
        <f>VLOOKUP($H2,'[2]2023_12'!$D:$AD,'[2]2023_12'!P$19,FALSE)</f>
        <v>0</v>
      </c>
      <c r="AB2" s="12">
        <f>VLOOKUP($H2,'[2]2023_12'!$D:$AD,'[2]2023_12'!Q$19,FALSE)</f>
        <v>390.48</v>
      </c>
      <c r="AC2">
        <f t="shared" ref="AC2:AC66" si="2">W2+X2+Y2+Z2+AA2</f>
        <v>390.48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Dezembro</v>
      </c>
      <c r="B3" s="9" t="str">
        <f>VLOOKUP(H3,[1]Auxiliar_referencia!E:F,2,FALSE)</f>
        <v>Medidor faturado pela UFSC</v>
      </c>
      <c r="C3" s="9">
        <v>2023</v>
      </c>
      <c r="D3" s="9" t="s">
        <v>30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VLOOKUP($H3,'[2]2023_12'!$D:$AD,'[2]2023_12'!Z$19,FALSE)</f>
        <v>1</v>
      </c>
      <c r="M3" s="12">
        <f>VLOOKUP($H3,'[2]2023_12'!$D:$AD,'[2]2023_12'!AA$19,FALSE)</f>
        <v>0</v>
      </c>
      <c r="N3" s="12">
        <f>VLOOKUP($H3,'[2]2023_12'!$D:$AD,'[2]2023_12'!AB$19,FALSE)</f>
        <v>1</v>
      </c>
      <c r="O3" s="12">
        <f>VLOOKUP($H3,'[2]2023_12'!$D:$AD,'[2]2023_12'!AC$19,FALSE)</f>
        <v>0</v>
      </c>
      <c r="P3" s="12">
        <f>VLOOKUP($H3,'[2]2023_12'!$D:$AD,'[2]2023_12'!AD$19,FALSE)</f>
        <v>2</v>
      </c>
      <c r="Q3" s="13">
        <f>VLOOKUP(H3,'2023_11'!H:R,11,FALSE)</f>
        <v>2545</v>
      </c>
      <c r="R3" s="14">
        <f>VLOOKUP($H3,'[2]2023_12'!$D:$AD,'[2]2023_12'!J$19,FALSE)</f>
        <v>2583</v>
      </c>
      <c r="S3" s="15">
        <f t="shared" si="1"/>
        <v>38</v>
      </c>
      <c r="T3" s="12">
        <f>VLOOKUP($H3,'[2]2023_12'!$D:$AD,'[2]2023_12'!K$19,FALSE)</f>
        <v>38</v>
      </c>
      <c r="U3" s="16" t="str">
        <f>VLOOKUP($H3,'[2]2023_12'!$D:$AD,'[2]2023_12'!T$19,FALSE)</f>
        <v>LIDO</v>
      </c>
      <c r="V3" s="17" t="str">
        <f>VLOOKUP($H3,'[2]2023_12'!$D:$AD,'[2]2023_12'!U$19,FALSE)</f>
        <v>OK</v>
      </c>
      <c r="W3" s="12">
        <f>VLOOKUP($H3,'[2]2023_12'!$D:$AD,'[2]2023_12'!L$19,FALSE)</f>
        <v>461.8</v>
      </c>
      <c r="X3" s="12">
        <f>VLOOKUP($H3,'[2]2023_12'!$D:$AD,'[2]2023_12'!M$19,FALSE)</f>
        <v>0</v>
      </c>
      <c r="Y3" s="18">
        <f>VLOOKUP($H3,'[2]2023_12'!$D:$AD,'[2]2023_12'!N$19,FALSE)</f>
        <v>-43.639999999999986</v>
      </c>
      <c r="Z3" s="12">
        <f>VLOOKUP($H3,'[2]2023_12'!$D:$AD,'[2]2023_12'!O$19,FALSE)</f>
        <v>0</v>
      </c>
      <c r="AA3" s="12">
        <f>VLOOKUP($H3,'[2]2023_12'!$D:$AD,'[2]2023_12'!P$19,FALSE)</f>
        <v>0</v>
      </c>
      <c r="AB3" s="12">
        <f>VLOOKUP($H3,'[2]2023_12'!$D:$AD,'[2]2023_12'!Q$19,FALSE)</f>
        <v>418.16</v>
      </c>
      <c r="AC3">
        <f t="shared" si="2"/>
        <v>418.16</v>
      </c>
      <c r="AD3">
        <f t="shared" si="3"/>
        <v>0</v>
      </c>
    </row>
    <row r="4" spans="1:30" ht="15" customHeight="1" x14ac:dyDescent="0.25">
      <c r="A4" s="9" t="str">
        <f t="shared" si="0"/>
        <v>H003 2023 Dezembro</v>
      </c>
      <c r="B4" s="9" t="str">
        <f>VLOOKUP(H4,[1]Auxiliar_referencia!E:F,2,FALSE)</f>
        <v>Medidor faturado pela UFSC</v>
      </c>
      <c r="C4" s="9">
        <v>2023</v>
      </c>
      <c r="D4" s="9" t="s">
        <v>30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VLOOKUP($H4,'[2]2023_12'!$D:$AD,'[2]2023_12'!Z$19,FALSE)</f>
        <v>1</v>
      </c>
      <c r="M4" s="12">
        <f>VLOOKUP($H4,'[2]2023_12'!$D:$AD,'[2]2023_12'!AA$19,FALSE)</f>
        <v>0</v>
      </c>
      <c r="N4" s="12">
        <f>VLOOKUP($H4,'[2]2023_12'!$D:$AD,'[2]2023_12'!AB$19,FALSE)</f>
        <v>0</v>
      </c>
      <c r="O4" s="12">
        <f>VLOOKUP($H4,'[2]2023_12'!$D:$AD,'[2]2023_12'!AC$19,FALSE)</f>
        <v>0</v>
      </c>
      <c r="P4" s="12">
        <f>VLOOKUP($H4,'[2]2023_12'!$D:$AD,'[2]2023_12'!AD$19,FALSE)</f>
        <v>1</v>
      </c>
      <c r="Q4" s="13">
        <f>VLOOKUP(H4,'2023_11'!H:R,11,FALSE)</f>
        <v>6480</v>
      </c>
      <c r="R4" s="14">
        <f>VLOOKUP($H4,'[2]2023_12'!$D:$AD,'[2]2023_12'!J$19,FALSE)</f>
        <v>7065</v>
      </c>
      <c r="S4" s="15">
        <f t="shared" si="1"/>
        <v>585</v>
      </c>
      <c r="T4" s="12">
        <f>VLOOKUP($H4,'[2]2023_12'!$D:$AD,'[2]2023_12'!K$19,FALSE)</f>
        <v>585</v>
      </c>
      <c r="U4" s="16" t="str">
        <f>VLOOKUP($H4,'[2]2023_12'!$D:$AD,'[2]2023_12'!T$19,FALSE)</f>
        <v>LIDO/REVISÃO</v>
      </c>
      <c r="V4" s="17" t="str">
        <f>VLOOKUP($H4,'[2]2023_12'!$D:$AD,'[2]2023_12'!U$19,FALSE)</f>
        <v>ALTO CONSUMO</v>
      </c>
      <c r="W4" s="12">
        <f>VLOOKUP($H4,'[2]2023_12'!$D:$AD,'[2]2023_12'!L$19,FALSE)</f>
        <v>8952.9599999999991</v>
      </c>
      <c r="X4" s="12">
        <f>VLOOKUP($H4,'[2]2023_12'!$D:$AD,'[2]2023_12'!M$19,FALSE)</f>
        <v>0</v>
      </c>
      <c r="Y4" s="18">
        <f>VLOOKUP($H4,'[2]2023_12'!$D:$AD,'[2]2023_12'!N$19,FALSE)</f>
        <v>-846.04999999999927</v>
      </c>
      <c r="Z4" s="12">
        <f>VLOOKUP($H4,'[2]2023_12'!$D:$AD,'[2]2023_12'!O$19,FALSE)</f>
        <v>0</v>
      </c>
      <c r="AA4" s="12">
        <f>VLOOKUP($H4,'[2]2023_12'!$D:$AD,'[2]2023_12'!P$19,FALSE)</f>
        <v>0</v>
      </c>
      <c r="AB4" s="12">
        <f>VLOOKUP($H4,'[2]2023_12'!$D:$AD,'[2]2023_12'!Q$19,FALSE)</f>
        <v>8106.91</v>
      </c>
      <c r="AC4">
        <f t="shared" si="2"/>
        <v>8106.91</v>
      </c>
      <c r="AD4">
        <f t="shared" si="3"/>
        <v>0</v>
      </c>
    </row>
    <row r="5" spans="1:30" ht="15" customHeight="1" x14ac:dyDescent="0.25">
      <c r="A5" s="9" t="str">
        <f t="shared" si="0"/>
        <v>H004 2023 Dezembro</v>
      </c>
      <c r="B5" s="9" t="str">
        <f>VLOOKUP(H5,[1]Auxiliar_referencia!E:F,2,FALSE)</f>
        <v>Medidor faturado pela UFSC</v>
      </c>
      <c r="C5" s="9">
        <v>2023</v>
      </c>
      <c r="D5" s="9" t="s">
        <v>30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VLOOKUP($H5,'[2]2023_12'!$D:$AD,'[2]2023_12'!Z$19,FALSE)</f>
        <v>1</v>
      </c>
      <c r="M5" s="12">
        <f>VLOOKUP($H5,'[2]2023_12'!$D:$AD,'[2]2023_12'!AA$19,FALSE)</f>
        <v>0</v>
      </c>
      <c r="N5" s="12">
        <f>VLOOKUP($H5,'[2]2023_12'!$D:$AD,'[2]2023_12'!AB$19,FALSE)</f>
        <v>0</v>
      </c>
      <c r="O5" s="12">
        <f>VLOOKUP($H5,'[2]2023_12'!$D:$AD,'[2]2023_12'!AC$19,FALSE)</f>
        <v>0</v>
      </c>
      <c r="P5" s="12">
        <f>VLOOKUP($H5,'[2]2023_12'!$D:$AD,'[2]2023_12'!AD$19,FALSE)</f>
        <v>1</v>
      </c>
      <c r="Q5" s="13">
        <f>VLOOKUP(H5,'2023_11'!H:R,11,FALSE)</f>
        <v>901</v>
      </c>
      <c r="R5" s="14">
        <f>VLOOKUP($H5,'[2]2023_12'!$D:$AD,'[2]2023_12'!J$19,FALSE)</f>
        <v>973</v>
      </c>
      <c r="S5" s="15">
        <f t="shared" si="1"/>
        <v>72</v>
      </c>
      <c r="T5" s="12">
        <f>VLOOKUP($H5,'[2]2023_12'!$D:$AD,'[2]2023_12'!K$19,FALSE)</f>
        <v>72</v>
      </c>
      <c r="U5" s="16" t="str">
        <f>VLOOKUP($H5,'[2]2023_12'!$D:$AD,'[2]2023_12'!T$19,FALSE)</f>
        <v>LIDO</v>
      </c>
      <c r="V5" s="17" t="str">
        <f>VLOOKUP($H5,'[2]2023_12'!$D:$AD,'[2]2023_12'!U$19,FALSE)</f>
        <v>ALTO CONSUMO</v>
      </c>
      <c r="W5" s="12">
        <f>VLOOKUP($H5,'[2]2023_12'!$D:$AD,'[2]2023_12'!L$19,FALSE)</f>
        <v>1047.6300000000001</v>
      </c>
      <c r="X5" s="12">
        <f>VLOOKUP($H5,'[2]2023_12'!$D:$AD,'[2]2023_12'!M$19,FALSE)</f>
        <v>0</v>
      </c>
      <c r="Y5" s="18">
        <f>VLOOKUP($H5,'[2]2023_12'!$D:$AD,'[2]2023_12'!N$19,FALSE)</f>
        <v>-99.010000000000105</v>
      </c>
      <c r="Z5" s="12">
        <f>VLOOKUP($H5,'[2]2023_12'!$D:$AD,'[2]2023_12'!O$19,FALSE)</f>
        <v>0</v>
      </c>
      <c r="AA5" s="12">
        <f>VLOOKUP($H5,'[2]2023_12'!$D:$AD,'[2]2023_12'!P$19,FALSE)</f>
        <v>0</v>
      </c>
      <c r="AB5" s="12">
        <f>VLOOKUP($H5,'[2]2023_12'!$D:$AD,'[2]2023_12'!Q$19,FALSE)</f>
        <v>948.62</v>
      </c>
      <c r="AC5">
        <f t="shared" si="2"/>
        <v>948.62</v>
      </c>
      <c r="AD5">
        <f t="shared" si="3"/>
        <v>0</v>
      </c>
    </row>
    <row r="6" spans="1:30" ht="15" customHeight="1" x14ac:dyDescent="0.25">
      <c r="A6" s="9" t="str">
        <f t="shared" si="0"/>
        <v>H005 2023 Dezembro</v>
      </c>
      <c r="B6" s="9" t="str">
        <f>VLOOKUP(H6,[1]Auxiliar_referencia!E:F,2,FALSE)</f>
        <v>Medidor faturado pela UFSC</v>
      </c>
      <c r="C6" s="9">
        <v>2023</v>
      </c>
      <c r="D6" s="9" t="s">
        <v>30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VLOOKUP($H6,'[2]2023_12'!$D:$AD,'[2]2023_12'!Z$19,FALSE)</f>
        <v>1</v>
      </c>
      <c r="M6" s="12">
        <f>VLOOKUP($H6,'[2]2023_12'!$D:$AD,'[2]2023_12'!AA$19,FALSE)</f>
        <v>0</v>
      </c>
      <c r="N6" s="12">
        <f>VLOOKUP($H6,'[2]2023_12'!$D:$AD,'[2]2023_12'!AB$19,FALSE)</f>
        <v>0</v>
      </c>
      <c r="O6" s="12">
        <f>VLOOKUP($H6,'[2]2023_12'!$D:$AD,'[2]2023_12'!AC$19,FALSE)</f>
        <v>0</v>
      </c>
      <c r="P6" s="12">
        <f>VLOOKUP($H6,'[2]2023_12'!$D:$AD,'[2]2023_12'!AD$19,FALSE)</f>
        <v>1</v>
      </c>
      <c r="Q6" s="13">
        <f>VLOOKUP(H6,'2023_11'!H:R,11,FALSE)</f>
        <v>4663</v>
      </c>
      <c r="R6" s="14">
        <f>VLOOKUP($H6,'[2]2023_12'!$D:$AD,'[2]2023_12'!J$19,FALSE)</f>
        <v>113</v>
      </c>
      <c r="S6" s="15">
        <f t="shared" si="1"/>
        <v>-4550</v>
      </c>
      <c r="T6" s="12">
        <f>VLOOKUP($H6,'[2]2023_12'!$D:$AD,'[2]2023_12'!K$19,FALSE)</f>
        <v>124</v>
      </c>
      <c r="U6" s="16" t="str">
        <f>VLOOKUP($H6,'[2]2023_12'!$D:$AD,'[2]2023_12'!T$19,FALSE)</f>
        <v>LIDO</v>
      </c>
      <c r="V6" s="17" t="str">
        <f>VLOOKUP($H6,'[2]2023_12'!$D:$AD,'[2]2023_12'!U$19,FALSE)</f>
        <v>OK</v>
      </c>
      <c r="W6" s="12">
        <f>VLOOKUP($H6,'[2]2023_12'!$D:$AD,'[2]2023_12'!L$19,FALSE)</f>
        <v>1848.95</v>
      </c>
      <c r="X6" s="12">
        <f>VLOOKUP($H6,'[2]2023_12'!$D:$AD,'[2]2023_12'!M$19,FALSE)</f>
        <v>0</v>
      </c>
      <c r="Y6" s="18">
        <f>VLOOKUP($H6,'[2]2023_12'!$D:$AD,'[2]2023_12'!N$19,FALSE)</f>
        <v>-174.73000000000002</v>
      </c>
      <c r="Z6" s="12">
        <f>VLOOKUP($H6,'[2]2023_12'!$D:$AD,'[2]2023_12'!O$19,FALSE)</f>
        <v>0</v>
      </c>
      <c r="AA6" s="12">
        <f>VLOOKUP($H6,'[2]2023_12'!$D:$AD,'[2]2023_12'!P$19,FALSE)</f>
        <v>0</v>
      </c>
      <c r="AB6" s="12">
        <f>VLOOKUP($H6,'[2]2023_12'!$D:$AD,'[2]2023_12'!Q$19,FALSE)</f>
        <v>1674.22</v>
      </c>
      <c r="AC6">
        <f t="shared" si="2"/>
        <v>1674.22</v>
      </c>
      <c r="AD6">
        <f t="shared" si="3"/>
        <v>0</v>
      </c>
    </row>
    <row r="7" spans="1:30" ht="15" customHeight="1" x14ac:dyDescent="0.25">
      <c r="A7" s="9" t="str">
        <f t="shared" si="0"/>
        <v>H006 2023 Dezembro</v>
      </c>
      <c r="B7" s="9" t="str">
        <f>VLOOKUP(H7,[1]Auxiliar_referencia!E:F,2,FALSE)</f>
        <v>Medidor faturado pela UFSC</v>
      </c>
      <c r="C7" s="9">
        <v>2023</v>
      </c>
      <c r="D7" s="9" t="s">
        <v>30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VLOOKUP($H7,'[2]2023_12'!$D:$AD,'[2]2023_12'!Z$19,FALSE)</f>
        <v>1</v>
      </c>
      <c r="M7" s="12">
        <f>VLOOKUP($H7,'[2]2023_12'!$D:$AD,'[2]2023_12'!AA$19,FALSE)</f>
        <v>0</v>
      </c>
      <c r="N7" s="12">
        <f>VLOOKUP($H7,'[2]2023_12'!$D:$AD,'[2]2023_12'!AB$19,FALSE)</f>
        <v>0</v>
      </c>
      <c r="O7" s="12">
        <f>VLOOKUP($H7,'[2]2023_12'!$D:$AD,'[2]2023_12'!AC$19,FALSE)</f>
        <v>0</v>
      </c>
      <c r="P7" s="12">
        <f>VLOOKUP($H7,'[2]2023_12'!$D:$AD,'[2]2023_12'!AD$19,FALSE)</f>
        <v>1</v>
      </c>
      <c r="Q7" s="13">
        <f>VLOOKUP(H7,'2023_11'!H:R,11,FALSE)</f>
        <v>195</v>
      </c>
      <c r="R7" s="14">
        <f>VLOOKUP($H7,'[2]2023_12'!$D:$AD,'[2]2023_12'!J$19,FALSE)</f>
        <v>200</v>
      </c>
      <c r="S7" s="15">
        <f t="shared" si="1"/>
        <v>5</v>
      </c>
      <c r="T7" s="12">
        <f>VLOOKUP($H7,'[2]2023_12'!$D:$AD,'[2]2023_12'!K$19,FALSE)</f>
        <v>5</v>
      </c>
      <c r="U7" s="16" t="str">
        <f>VLOOKUP($H7,'[2]2023_12'!$D:$AD,'[2]2023_12'!T$19,FALSE)</f>
        <v>LIDO</v>
      </c>
      <c r="V7" s="17" t="str">
        <f>VLOOKUP($H7,'[2]2023_12'!$D:$AD,'[2]2023_12'!U$19,FALSE)</f>
        <v>OK</v>
      </c>
      <c r="W7" s="12">
        <f>VLOOKUP($H7,'[2]2023_12'!$D:$AD,'[2]2023_12'!L$19,FALSE)</f>
        <v>64.760000000000005</v>
      </c>
      <c r="X7" s="12">
        <f>VLOOKUP($H7,'[2]2023_12'!$D:$AD,'[2]2023_12'!M$19,FALSE)</f>
        <v>64.760000000000005</v>
      </c>
      <c r="Y7" s="18">
        <f>VLOOKUP($H7,'[2]2023_12'!$D:$AD,'[2]2023_12'!N$19,FALSE)</f>
        <v>-12.250000000000014</v>
      </c>
      <c r="Z7" s="12">
        <f>VLOOKUP($H7,'[2]2023_12'!$D:$AD,'[2]2023_12'!O$19,FALSE)</f>
        <v>0</v>
      </c>
      <c r="AA7" s="12">
        <f>VLOOKUP($H7,'[2]2023_12'!$D:$AD,'[2]2023_12'!P$19,FALSE)</f>
        <v>0</v>
      </c>
      <c r="AB7" s="12">
        <f>VLOOKUP($H7,'[2]2023_12'!$D:$AD,'[2]2023_12'!Q$19,FALSE)</f>
        <v>117.27</v>
      </c>
      <c r="AC7">
        <f t="shared" si="2"/>
        <v>117.27</v>
      </c>
      <c r="AD7">
        <f t="shared" si="3"/>
        <v>0</v>
      </c>
    </row>
    <row r="8" spans="1:30" ht="15" customHeight="1" x14ac:dyDescent="0.25">
      <c r="A8" s="9" t="str">
        <f t="shared" si="0"/>
        <v>H007 2023 Dezembro</v>
      </c>
      <c r="B8" s="9" t="str">
        <f>VLOOKUP(H8,[1]Auxiliar_referencia!E:F,2,FALSE)</f>
        <v>Medidor faturado pela UFSC</v>
      </c>
      <c r="C8" s="9">
        <v>2023</v>
      </c>
      <c r="D8" s="9" t="s">
        <v>30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VLOOKUP($H8,'[2]2023_12'!$D:$AD,'[2]2023_12'!Z$19,FALSE)</f>
        <v>1</v>
      </c>
      <c r="M8" s="12">
        <f>VLOOKUP($H8,'[2]2023_12'!$D:$AD,'[2]2023_12'!AA$19,FALSE)</f>
        <v>0</v>
      </c>
      <c r="N8" s="12">
        <f>VLOOKUP($H8,'[2]2023_12'!$D:$AD,'[2]2023_12'!AB$19,FALSE)</f>
        <v>0</v>
      </c>
      <c r="O8" s="12">
        <f>VLOOKUP($H8,'[2]2023_12'!$D:$AD,'[2]2023_12'!AC$19,FALSE)</f>
        <v>0</v>
      </c>
      <c r="P8" s="12">
        <f>VLOOKUP($H8,'[2]2023_12'!$D:$AD,'[2]2023_12'!AD$19,FALSE)</f>
        <v>1</v>
      </c>
      <c r="Q8" s="13">
        <f>VLOOKUP(H8,'2023_11'!H:R,11,FALSE)</f>
        <v>6066</v>
      </c>
      <c r="R8" s="14">
        <f>VLOOKUP($H8,'[2]2023_12'!$D:$AD,'[2]2023_12'!J$19,FALSE)</f>
        <v>6253</v>
      </c>
      <c r="S8" s="15">
        <f t="shared" si="1"/>
        <v>187</v>
      </c>
      <c r="T8" s="12">
        <f>VLOOKUP($H8,'[2]2023_12'!$D:$AD,'[2]2023_12'!K$19,FALSE)</f>
        <v>187</v>
      </c>
      <c r="U8" s="16" t="str">
        <f>VLOOKUP($H8,'[2]2023_12'!$D:$AD,'[2]2023_12'!T$19,FALSE)</f>
        <v>LIDO/REVISÃO</v>
      </c>
      <c r="V8" s="17" t="str">
        <f>VLOOKUP($H8,'[2]2023_12'!$D:$AD,'[2]2023_12'!U$19,FALSE)</f>
        <v>ALTO CONSUMO</v>
      </c>
      <c r="W8" s="12">
        <f>VLOOKUP($H8,'[2]2023_12'!$D:$AD,'[2]2023_12'!L$19,FALSE)</f>
        <v>2819.78</v>
      </c>
      <c r="X8" s="12">
        <f>VLOOKUP($H8,'[2]2023_12'!$D:$AD,'[2]2023_12'!M$19,FALSE)</f>
        <v>0</v>
      </c>
      <c r="Y8" s="18">
        <f>VLOOKUP($H8,'[2]2023_12'!$D:$AD,'[2]2023_12'!N$19,FALSE)</f>
        <v>-266.47000000000025</v>
      </c>
      <c r="Z8" s="12">
        <f>VLOOKUP($H8,'[2]2023_12'!$D:$AD,'[2]2023_12'!O$19,FALSE)</f>
        <v>0</v>
      </c>
      <c r="AA8" s="12">
        <f>VLOOKUP($H8,'[2]2023_12'!$D:$AD,'[2]2023_12'!P$19,FALSE)</f>
        <v>0</v>
      </c>
      <c r="AB8" s="12">
        <f>VLOOKUP($H8,'[2]2023_12'!$D:$AD,'[2]2023_12'!Q$19,FALSE)</f>
        <v>2553.31</v>
      </c>
      <c r="AC8">
        <f t="shared" si="2"/>
        <v>2553.31</v>
      </c>
      <c r="AD8">
        <f t="shared" si="3"/>
        <v>0</v>
      </c>
    </row>
    <row r="9" spans="1:30" ht="15" customHeight="1" x14ac:dyDescent="0.25">
      <c r="A9" s="9" t="str">
        <f t="shared" si="0"/>
        <v>H008 2023 Dezembro</v>
      </c>
      <c r="B9" s="9" t="str">
        <f>VLOOKUP(H9,[1]Auxiliar_referencia!E:F,2,FALSE)</f>
        <v>Medidor faturado pela UFSC</v>
      </c>
      <c r="C9" s="9">
        <v>2023</v>
      </c>
      <c r="D9" s="9" t="s">
        <v>30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VLOOKUP($H9,'[2]2023_12'!$D:$AD,'[2]2023_12'!Z$19,FALSE)</f>
        <v>1</v>
      </c>
      <c r="M9" s="12">
        <f>VLOOKUP($H9,'[2]2023_12'!$D:$AD,'[2]2023_12'!AA$19,FALSE)</f>
        <v>0</v>
      </c>
      <c r="N9" s="12">
        <f>VLOOKUP($H9,'[2]2023_12'!$D:$AD,'[2]2023_12'!AB$19,FALSE)</f>
        <v>0</v>
      </c>
      <c r="O9" s="12">
        <f>VLOOKUP($H9,'[2]2023_12'!$D:$AD,'[2]2023_12'!AC$19,FALSE)</f>
        <v>0</v>
      </c>
      <c r="P9" s="12">
        <f>VLOOKUP($H9,'[2]2023_12'!$D:$AD,'[2]2023_12'!AD$19,FALSE)</f>
        <v>1</v>
      </c>
      <c r="Q9" s="13">
        <f>VLOOKUP(H9,'2023_11'!H:R,11,FALSE)</f>
        <v>52890</v>
      </c>
      <c r="R9" s="14">
        <f>VLOOKUP($H9,'[2]2023_12'!$D:$AD,'[2]2023_12'!J$19,FALSE)</f>
        <v>53223</v>
      </c>
      <c r="S9" s="15">
        <f t="shared" si="1"/>
        <v>333</v>
      </c>
      <c r="T9" s="12">
        <f>VLOOKUP($H9,'[2]2023_12'!$D:$AD,'[2]2023_12'!K$19,FALSE)</f>
        <v>333</v>
      </c>
      <c r="U9" s="16" t="str">
        <f>VLOOKUP($H9,'[2]2023_12'!$D:$AD,'[2]2023_12'!T$19,FALSE)</f>
        <v>LIDO</v>
      </c>
      <c r="V9" s="17" t="str">
        <f>VLOOKUP($H9,'[2]2023_12'!$D:$AD,'[2]2023_12'!U$19,FALSE)</f>
        <v>ALTO CONSUMO</v>
      </c>
      <c r="W9" s="12">
        <f>VLOOKUP($H9,'[2]2023_12'!$D:$AD,'[2]2023_12'!L$19,FALSE)</f>
        <v>5069.6400000000003</v>
      </c>
      <c r="X9" s="12">
        <f>VLOOKUP($H9,'[2]2023_12'!$D:$AD,'[2]2023_12'!M$19,FALSE)</f>
        <v>0</v>
      </c>
      <c r="Y9" s="18">
        <f>VLOOKUP($H9,'[2]2023_12'!$D:$AD,'[2]2023_12'!N$19,FALSE)</f>
        <v>-479.07999999999993</v>
      </c>
      <c r="Z9" s="12">
        <f>VLOOKUP($H9,'[2]2023_12'!$D:$AD,'[2]2023_12'!O$19,FALSE)</f>
        <v>0</v>
      </c>
      <c r="AA9" s="12">
        <f>VLOOKUP($H9,'[2]2023_12'!$D:$AD,'[2]2023_12'!P$19,FALSE)</f>
        <v>0</v>
      </c>
      <c r="AB9" s="12">
        <f>VLOOKUP($H9,'[2]2023_12'!$D:$AD,'[2]2023_12'!Q$19,FALSE)</f>
        <v>4590.5600000000004</v>
      </c>
      <c r="AC9">
        <f t="shared" si="2"/>
        <v>4590.5600000000004</v>
      </c>
      <c r="AD9">
        <f t="shared" si="3"/>
        <v>0</v>
      </c>
    </row>
    <row r="10" spans="1:30" ht="15" customHeight="1" x14ac:dyDescent="0.25">
      <c r="A10" s="9" t="str">
        <f t="shared" si="0"/>
        <v>H009 2023 Dezembro</v>
      </c>
      <c r="B10" s="9" t="str">
        <f>VLOOKUP(H10,[1]Auxiliar_referencia!E:F,2,FALSE)</f>
        <v>Medidor faturado pela UFSC</v>
      </c>
      <c r="C10" s="9">
        <v>2023</v>
      </c>
      <c r="D10" s="9" t="s">
        <v>30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VLOOKUP($H10,'[2]2023_12'!$D:$AD,'[2]2023_12'!Z$19,FALSE)</f>
        <v>1</v>
      </c>
      <c r="M10" s="12">
        <f>VLOOKUP($H10,'[2]2023_12'!$D:$AD,'[2]2023_12'!AA$19,FALSE)</f>
        <v>0</v>
      </c>
      <c r="N10" s="12">
        <f>VLOOKUP($H10,'[2]2023_12'!$D:$AD,'[2]2023_12'!AB$19,FALSE)</f>
        <v>0</v>
      </c>
      <c r="O10" s="12">
        <f>VLOOKUP($H10,'[2]2023_12'!$D:$AD,'[2]2023_12'!AC$19,FALSE)</f>
        <v>0</v>
      </c>
      <c r="P10" s="12">
        <f>VLOOKUP($H10,'[2]2023_12'!$D:$AD,'[2]2023_12'!AD$19,FALSE)</f>
        <v>1</v>
      </c>
      <c r="Q10" s="13">
        <f>VLOOKUP(H10,'2023_11'!H:R,11,FALSE)</f>
        <v>22</v>
      </c>
      <c r="R10" s="14">
        <f>VLOOKUP($H10,'[2]2023_12'!$D:$AD,'[2]2023_12'!J$19,FALSE)</f>
        <v>22</v>
      </c>
      <c r="S10" s="15">
        <f t="shared" si="1"/>
        <v>0</v>
      </c>
      <c r="T10" s="12">
        <f>VLOOKUP($H10,'[2]2023_12'!$D:$AD,'[2]2023_12'!K$19,FALSE)</f>
        <v>0</v>
      </c>
      <c r="U10" s="16" t="str">
        <f>VLOOKUP($H10,'[2]2023_12'!$D:$AD,'[2]2023_12'!T$19,FALSE)</f>
        <v>LIDO</v>
      </c>
      <c r="V10" s="17" t="str">
        <f>VLOOKUP($H10,'[2]2023_12'!$D:$AD,'[2]2023_12'!U$19,FALSE)</f>
        <v>HIDROMETRO PARADO</v>
      </c>
      <c r="W10" s="12">
        <f>VLOOKUP($H10,'[2]2023_12'!$D:$AD,'[2]2023_12'!L$19,FALSE)</f>
        <v>37.31</v>
      </c>
      <c r="X10" s="12">
        <f>VLOOKUP($H10,'[2]2023_12'!$D:$AD,'[2]2023_12'!M$19,FALSE)</f>
        <v>37.31</v>
      </c>
      <c r="Y10" s="18">
        <f>VLOOKUP($H10,'[2]2023_12'!$D:$AD,'[2]2023_12'!N$19,FALSE)</f>
        <v>-7.0600000000000023</v>
      </c>
      <c r="Z10" s="12">
        <f>VLOOKUP($H10,'[2]2023_12'!$D:$AD,'[2]2023_12'!O$19,FALSE)</f>
        <v>0</v>
      </c>
      <c r="AA10" s="12">
        <f>VLOOKUP($H10,'[2]2023_12'!$D:$AD,'[2]2023_12'!P$19,FALSE)</f>
        <v>0</v>
      </c>
      <c r="AB10" s="12">
        <f>VLOOKUP($H10,'[2]2023_12'!$D:$AD,'[2]2023_12'!Q$19,FALSE)</f>
        <v>67.56</v>
      </c>
      <c r="AC10">
        <f t="shared" si="2"/>
        <v>67.56</v>
      </c>
      <c r="AD10">
        <f t="shared" si="3"/>
        <v>0</v>
      </c>
    </row>
    <row r="11" spans="1:30" ht="15" customHeight="1" x14ac:dyDescent="0.25">
      <c r="A11" s="9" t="str">
        <f t="shared" si="0"/>
        <v>H010 2023 Dezembro</v>
      </c>
      <c r="B11" s="9" t="str">
        <f>VLOOKUP(H11,[1]Auxiliar_referencia!E:F,2,FALSE)</f>
        <v>Medidor faturado pela UFSC</v>
      </c>
      <c r="C11" s="9">
        <v>2023</v>
      </c>
      <c r="D11" s="9" t="s">
        <v>30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VLOOKUP($H11,'[2]2023_12'!$D:$AD,'[2]2023_12'!Z$19,FALSE)</f>
        <v>1</v>
      </c>
      <c r="M11" s="12">
        <f>VLOOKUP($H11,'[2]2023_12'!$D:$AD,'[2]2023_12'!AA$19,FALSE)</f>
        <v>0</v>
      </c>
      <c r="N11" s="12">
        <f>VLOOKUP($H11,'[2]2023_12'!$D:$AD,'[2]2023_12'!AB$19,FALSE)</f>
        <v>0</v>
      </c>
      <c r="O11" s="12">
        <f>VLOOKUP($H11,'[2]2023_12'!$D:$AD,'[2]2023_12'!AC$19,FALSE)</f>
        <v>0</v>
      </c>
      <c r="P11" s="12">
        <f>VLOOKUP($H11,'[2]2023_12'!$D:$AD,'[2]2023_12'!AD$19,FALSE)</f>
        <v>1</v>
      </c>
      <c r="Q11" s="13">
        <f>VLOOKUP(H11,'2023_11'!H:R,11,FALSE)</f>
        <v>2457</v>
      </c>
      <c r="R11" s="14">
        <f>VLOOKUP($H11,'[2]2023_12'!$D:$AD,'[2]2023_12'!J$19,FALSE)</f>
        <v>2484</v>
      </c>
      <c r="S11" s="15">
        <f t="shared" si="1"/>
        <v>27</v>
      </c>
      <c r="T11" s="12">
        <f>VLOOKUP($H11,'[2]2023_12'!$D:$AD,'[2]2023_12'!K$19,FALSE)</f>
        <v>27</v>
      </c>
      <c r="U11" s="16" t="str">
        <f>VLOOKUP($H11,'[2]2023_12'!$D:$AD,'[2]2023_12'!T$19,FALSE)</f>
        <v>LIDO</v>
      </c>
      <c r="V11" s="17" t="str">
        <f>VLOOKUP($H11,'[2]2023_12'!$D:$AD,'[2]2023_12'!U$19,FALSE)</f>
        <v>OK</v>
      </c>
      <c r="W11" s="12">
        <f>VLOOKUP($H11,'[2]2023_12'!$D:$AD,'[2]2023_12'!L$19,FALSE)</f>
        <v>354.18</v>
      </c>
      <c r="X11" s="12">
        <f>VLOOKUP($H11,'[2]2023_12'!$D:$AD,'[2]2023_12'!M$19,FALSE)</f>
        <v>0</v>
      </c>
      <c r="Y11" s="18">
        <f>VLOOKUP($H11,'[2]2023_12'!$D:$AD,'[2]2023_12'!N$19,FALSE)</f>
        <v>-33.470000000000027</v>
      </c>
      <c r="Z11" s="12">
        <f>VLOOKUP($H11,'[2]2023_12'!$D:$AD,'[2]2023_12'!O$19,FALSE)</f>
        <v>0</v>
      </c>
      <c r="AA11" s="12">
        <f>VLOOKUP($H11,'[2]2023_12'!$D:$AD,'[2]2023_12'!P$19,FALSE)</f>
        <v>0</v>
      </c>
      <c r="AB11" s="12">
        <f>VLOOKUP($H11,'[2]2023_12'!$D:$AD,'[2]2023_12'!Q$19,FALSE)</f>
        <v>320.70999999999998</v>
      </c>
      <c r="AC11">
        <f t="shared" si="2"/>
        <v>320.70999999999998</v>
      </c>
      <c r="AD11">
        <f t="shared" si="3"/>
        <v>0</v>
      </c>
    </row>
    <row r="12" spans="1:30" ht="15" customHeight="1" x14ac:dyDescent="0.25">
      <c r="A12" s="9" t="str">
        <f t="shared" si="0"/>
        <v>H011 2023 Dezembro</v>
      </c>
      <c r="B12" s="9" t="str">
        <f>VLOOKUP(H12,[1]Auxiliar_referencia!E:F,2,FALSE)</f>
        <v>Medidor faturado pela UFSC</v>
      </c>
      <c r="C12" s="9">
        <v>2023</v>
      </c>
      <c r="D12" s="9" t="s">
        <v>30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VLOOKUP($H12,'[2]2023_12'!$D:$AD,'[2]2023_12'!Z$19,FALSE)</f>
        <v>1</v>
      </c>
      <c r="M12" s="12">
        <f>VLOOKUP($H12,'[2]2023_12'!$D:$AD,'[2]2023_12'!AA$19,FALSE)</f>
        <v>0</v>
      </c>
      <c r="N12" s="12">
        <f>VLOOKUP($H12,'[2]2023_12'!$D:$AD,'[2]2023_12'!AB$19,FALSE)</f>
        <v>0</v>
      </c>
      <c r="O12" s="12">
        <f>VLOOKUP($H12,'[2]2023_12'!$D:$AD,'[2]2023_12'!AC$19,FALSE)</f>
        <v>0</v>
      </c>
      <c r="P12" s="12">
        <f>VLOOKUP($H12,'[2]2023_12'!$D:$AD,'[2]2023_12'!AD$19,FALSE)</f>
        <v>1</v>
      </c>
      <c r="Q12" s="13">
        <f>VLOOKUP(H12,'2023_11'!H:R,11,FALSE)</f>
        <v>43160</v>
      </c>
      <c r="R12" s="14">
        <f>VLOOKUP($H12,'[2]2023_12'!$D:$AD,'[2]2023_12'!J$19,FALSE)</f>
        <v>43579</v>
      </c>
      <c r="S12" s="15">
        <f t="shared" si="1"/>
        <v>419</v>
      </c>
      <c r="T12" s="12">
        <f>VLOOKUP($H12,'[2]2023_12'!$D:$AD,'[2]2023_12'!K$19,FALSE)</f>
        <v>419</v>
      </c>
      <c r="U12" s="16" t="str">
        <f>VLOOKUP($H12,'[2]2023_12'!$D:$AD,'[2]2023_12'!T$19,FALSE)</f>
        <v>LIDO</v>
      </c>
      <c r="V12" s="17" t="str">
        <f>VLOOKUP($H12,'[2]2023_12'!$D:$AD,'[2]2023_12'!U$19,FALSE)</f>
        <v>OK</v>
      </c>
      <c r="W12" s="12">
        <f>VLOOKUP($H12,'[2]2023_12'!$D:$AD,'[2]2023_12'!L$19,FALSE)</f>
        <v>6394.9</v>
      </c>
      <c r="X12" s="12">
        <f>VLOOKUP($H12,'[2]2023_12'!$D:$AD,'[2]2023_12'!M$19,FALSE)</f>
        <v>0</v>
      </c>
      <c r="Y12" s="18">
        <f>VLOOKUP($H12,'[2]2023_12'!$D:$AD,'[2]2023_12'!N$19,FALSE)</f>
        <v>-604.32999999999993</v>
      </c>
      <c r="Z12" s="12">
        <f>VLOOKUP($H12,'[2]2023_12'!$D:$AD,'[2]2023_12'!O$19,FALSE)</f>
        <v>0</v>
      </c>
      <c r="AA12" s="12">
        <f>VLOOKUP($H12,'[2]2023_12'!$D:$AD,'[2]2023_12'!P$19,FALSE)</f>
        <v>0</v>
      </c>
      <c r="AB12" s="12">
        <f>VLOOKUP($H12,'[2]2023_12'!$D:$AD,'[2]2023_12'!Q$19,FALSE)</f>
        <v>5790.57</v>
      </c>
      <c r="AC12">
        <f t="shared" si="2"/>
        <v>5790.57</v>
      </c>
      <c r="AD12">
        <f t="shared" si="3"/>
        <v>0</v>
      </c>
    </row>
    <row r="13" spans="1:30" ht="15" customHeight="1" x14ac:dyDescent="0.25">
      <c r="A13" s="9" t="str">
        <f t="shared" si="0"/>
        <v>H014 2023 Dezembro</v>
      </c>
      <c r="B13" s="9" t="str">
        <f>VLOOKUP(H13,[1]Auxiliar_referencia!E:F,2,FALSE)</f>
        <v>Medidor não faturado pela UFSC</v>
      </c>
      <c r="C13" s="9">
        <v>2023</v>
      </c>
      <c r="D13" s="9" t="s">
        <v>30</v>
      </c>
      <c r="E13" s="9">
        <f>VLOOKUP(H13,[1]Auxiliar_referencia!$B:$X,3,FALSE)</f>
        <v>2296969</v>
      </c>
      <c r="F13" s="10"/>
      <c r="G13" s="9" t="str">
        <f>VLOOKUP(H13,[1]Auxiliar_referencia!$B:$X,16,FALSE)</f>
        <v>J15AA00002</v>
      </c>
      <c r="H13" s="11" t="s">
        <v>42</v>
      </c>
      <c r="I13" s="9" t="str">
        <f>VLOOKUP(H13,[1]Auxiliar_referencia!$B:$X,20,FALSE)</f>
        <v>CASAN</v>
      </c>
      <c r="J13" s="9" t="str">
        <f>VLOOKUP(H13,[1]Auxiliar_referencia!$B:$X,10,FALSE)</f>
        <v>Florianópolis  HU</v>
      </c>
      <c r="K13" s="9" t="str">
        <f>VLOOKUP(H13,[1]Auxiliar_referencia!$B:$X,12,FALSE)</f>
        <v>Hospital Universitário - EBSERH</v>
      </c>
      <c r="L13" s="12">
        <f>VLOOKUP($H13,'[2]2023_12'!$D:$AD,'[2]2023_12'!Z$19,FALSE)</f>
        <v>51</v>
      </c>
      <c r="M13" s="12">
        <f>VLOOKUP($H13,'[2]2023_12'!$D:$AD,'[2]2023_12'!AA$19,FALSE)</f>
        <v>0</v>
      </c>
      <c r="N13" s="12">
        <f>VLOOKUP($H13,'[2]2023_12'!$D:$AD,'[2]2023_12'!AB$19,FALSE)</f>
        <v>6</v>
      </c>
      <c r="O13" s="12">
        <f>VLOOKUP($H13,'[2]2023_12'!$D:$AD,'[2]2023_12'!AC$19,FALSE)</f>
        <v>1</v>
      </c>
      <c r="P13" s="12">
        <f>VLOOKUP($H13,'[2]2023_12'!$D:$AD,'[2]2023_12'!AD$19,FALSE)</f>
        <v>58</v>
      </c>
      <c r="Q13" s="13">
        <f>VLOOKUP(H13,'2023_11'!H:R,11,FALSE)</f>
        <v>162465</v>
      </c>
      <c r="R13" s="14">
        <f>VLOOKUP($H13,'[2]2023_12'!$D:$AD,'[2]2023_12'!J$19,FALSE)</f>
        <v>168031</v>
      </c>
      <c r="S13" s="15">
        <f t="shared" si="1"/>
        <v>5566</v>
      </c>
      <c r="T13" s="12">
        <f>VLOOKUP($H13,'[2]2023_12'!$D:$AD,'[2]2023_12'!K$19,FALSE)</f>
        <v>6709</v>
      </c>
      <c r="U13" s="16" t="str">
        <f>VLOOKUP($H13,'[2]2023_12'!$D:$AD,'[2]2023_12'!T$19,FALSE)</f>
        <v>MÉDIO</v>
      </c>
      <c r="V13" s="17" t="str">
        <f>VLOOKUP($H13,'[2]2023_12'!$D:$AD,'[2]2023_12'!U$19,FALSE)</f>
        <v>VIDRO DO HIDROMETRO SUADO</v>
      </c>
      <c r="W13" s="12">
        <f>VLOOKUP($H13,'[2]2023_12'!$D:$AD,'[2]2023_12'!L$19,FALSE)</f>
        <v>101759.02</v>
      </c>
      <c r="X13" s="12">
        <f>VLOOKUP($H13,'[2]2023_12'!$D:$AD,'[2]2023_12'!M$19,FALSE)</f>
        <v>101759.02</v>
      </c>
      <c r="Y13" s="18">
        <f>VLOOKUP($H13,'[2]2023_12'!$D:$AD,'[2]2023_12'!N$19,FALSE)</f>
        <v>-52346.22</v>
      </c>
      <c r="Z13" s="12">
        <f>VLOOKUP($H13,'[2]2023_12'!$D:$AD,'[2]2023_12'!O$19,FALSE)</f>
        <v>0</v>
      </c>
      <c r="AA13" s="12">
        <f>VLOOKUP($H13,'[2]2023_12'!$D:$AD,'[2]2023_12'!P$19,FALSE)</f>
        <v>0</v>
      </c>
      <c r="AB13" s="12">
        <f>VLOOKUP($H13,'[2]2023_12'!$D:$AD,'[2]2023_12'!Q$19,FALSE)</f>
        <v>151171.82</v>
      </c>
      <c r="AC13">
        <f t="shared" si="2"/>
        <v>151171.82</v>
      </c>
      <c r="AD13">
        <f t="shared" si="3"/>
        <v>0</v>
      </c>
    </row>
    <row r="14" spans="1:30" ht="15" customHeight="1" x14ac:dyDescent="0.25">
      <c r="A14" s="9" t="str">
        <f t="shared" si="0"/>
        <v>H015 2023 Dezembro</v>
      </c>
      <c r="B14" s="9" t="str">
        <f>VLOOKUP(H14,[1]Auxiliar_referencia!E:F,2,FALSE)</f>
        <v>Medidor faturado pela UFSC</v>
      </c>
      <c r="C14" s="9">
        <v>2023</v>
      </c>
      <c r="D14" s="9" t="s">
        <v>30</v>
      </c>
      <c r="E14" s="9">
        <f>VLOOKUP(H14,[1]Auxiliar_referencia!$B:$X,3,FALSE)</f>
        <v>2296918</v>
      </c>
      <c r="F14" s="10"/>
      <c r="G14" s="9" t="str">
        <f>VLOOKUP(H14,[1]Auxiliar_referencia!$B:$X,16,FALSE)</f>
        <v>B10C013878</v>
      </c>
      <c r="H14" s="11" t="s">
        <v>43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Moradia Estudantil - Casa</v>
      </c>
      <c r="L14" s="12">
        <f>VLOOKUP($H14,'[2]2023_12'!$D:$AD,'[2]2023_12'!Z$19,FALSE)</f>
        <v>1</v>
      </c>
      <c r="M14" s="12">
        <f>VLOOKUP($H14,'[2]2023_12'!$D:$AD,'[2]2023_12'!AA$19,FALSE)</f>
        <v>0</v>
      </c>
      <c r="N14" s="12">
        <f>VLOOKUP($H14,'[2]2023_12'!$D:$AD,'[2]2023_12'!AB$19,FALSE)</f>
        <v>0</v>
      </c>
      <c r="O14" s="12">
        <f>VLOOKUP($H14,'[2]2023_12'!$D:$AD,'[2]2023_12'!AC$19,FALSE)</f>
        <v>0</v>
      </c>
      <c r="P14" s="12">
        <f>VLOOKUP($H14,'[2]2023_12'!$D:$AD,'[2]2023_12'!AD$19,FALSE)</f>
        <v>1</v>
      </c>
      <c r="Q14" s="13">
        <f>VLOOKUP(H14,'2023_11'!H:R,11,FALSE)</f>
        <v>211</v>
      </c>
      <c r="R14" s="14">
        <f>VLOOKUP($H14,'[2]2023_12'!$D:$AD,'[2]2023_12'!J$19,FALSE)</f>
        <v>211</v>
      </c>
      <c r="S14" s="15">
        <f t="shared" si="1"/>
        <v>0</v>
      </c>
      <c r="T14" s="12">
        <f>VLOOKUP($H14,'[2]2023_12'!$D:$AD,'[2]2023_12'!K$19,FALSE)</f>
        <v>0</v>
      </c>
      <c r="U14" s="16" t="str">
        <f>VLOOKUP($H14,'[2]2023_12'!$D:$AD,'[2]2023_12'!T$19,FALSE)</f>
        <v>MÉDIO</v>
      </c>
      <c r="V14" s="17" t="str">
        <f>VLOOKUP($H14,'[2]2023_12'!$D:$AD,'[2]2023_12'!U$19,FALSE)</f>
        <v>CONSTRUIR ABRIGO</v>
      </c>
      <c r="W14" s="12">
        <f>VLOOKUP($H14,'[2]2023_12'!$D:$AD,'[2]2023_12'!L$19,FALSE)</f>
        <v>37.31</v>
      </c>
      <c r="X14" s="12">
        <f>VLOOKUP($H14,'[2]2023_12'!$D:$AD,'[2]2023_12'!M$19,FALSE)</f>
        <v>37.31</v>
      </c>
      <c r="Y14" s="18">
        <f>VLOOKUP($H14,'[2]2023_12'!$D:$AD,'[2]2023_12'!N$19,FALSE)</f>
        <v>-7.0600000000000023</v>
      </c>
      <c r="Z14" s="12">
        <f>VLOOKUP($H14,'[2]2023_12'!$D:$AD,'[2]2023_12'!O$19,FALSE)</f>
        <v>0</v>
      </c>
      <c r="AA14" s="12">
        <f>VLOOKUP($H14,'[2]2023_12'!$D:$AD,'[2]2023_12'!P$19,FALSE)</f>
        <v>0</v>
      </c>
      <c r="AB14" s="12">
        <f>VLOOKUP($H14,'[2]2023_12'!$D:$AD,'[2]2023_12'!Q$19,FALSE)</f>
        <v>67.56</v>
      </c>
      <c r="AC14">
        <f t="shared" si="2"/>
        <v>67.56</v>
      </c>
      <c r="AD14">
        <f t="shared" si="3"/>
        <v>0</v>
      </c>
    </row>
    <row r="15" spans="1:30" ht="15" customHeight="1" x14ac:dyDescent="0.25">
      <c r="A15" s="9" t="str">
        <f t="shared" si="0"/>
        <v>H017 2023 Dezembro</v>
      </c>
      <c r="B15" s="9" t="str">
        <f>VLOOKUP(H15,[1]Auxiliar_referencia!E:F,2,FALSE)</f>
        <v>Medidor faturado pela UFSC</v>
      </c>
      <c r="C15" s="9">
        <v>2023</v>
      </c>
      <c r="D15" s="9" t="s">
        <v>30</v>
      </c>
      <c r="E15" s="9">
        <f>VLOOKUP(H15,[1]Auxiliar_referencia!$B:$X,3,FALSE)</f>
        <v>2296950</v>
      </c>
      <c r="F15" s="10"/>
      <c r="G15" s="9" t="str">
        <f>VLOOKUP(H15,[1]Auxiliar_referencia!$B:$X,16,FALSE)</f>
        <v>C11C001906</v>
      </c>
      <c r="H15" s="11" t="s">
        <v>44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CCS - Centro de Ciências da Saúde</v>
      </c>
      <c r="L15" s="12">
        <f>VLOOKUP($H15,'[2]2023_12'!$D:$AD,'[2]2023_12'!Z$19,FALSE)</f>
        <v>1</v>
      </c>
      <c r="M15" s="12">
        <f>VLOOKUP($H15,'[2]2023_12'!$D:$AD,'[2]2023_12'!AA$19,FALSE)</f>
        <v>0</v>
      </c>
      <c r="N15" s="12">
        <f>VLOOKUP($H15,'[2]2023_12'!$D:$AD,'[2]2023_12'!AB$19,FALSE)</f>
        <v>1</v>
      </c>
      <c r="O15" s="12">
        <f>VLOOKUP($H15,'[2]2023_12'!$D:$AD,'[2]2023_12'!AC$19,FALSE)</f>
        <v>0</v>
      </c>
      <c r="P15" s="12">
        <f>VLOOKUP($H15,'[2]2023_12'!$D:$AD,'[2]2023_12'!AD$19,FALSE)</f>
        <v>2</v>
      </c>
      <c r="Q15" s="13">
        <f>VLOOKUP(H15,'2023_11'!H:R,11,FALSE)</f>
        <v>4618</v>
      </c>
      <c r="R15" s="14">
        <f>VLOOKUP($H15,'[2]2023_12'!$D:$AD,'[2]2023_12'!J$19,FALSE)</f>
        <v>5212</v>
      </c>
      <c r="S15" s="15">
        <f t="shared" si="1"/>
        <v>594</v>
      </c>
      <c r="T15" s="12">
        <f>VLOOKUP($H15,'[2]2023_12'!$D:$AD,'[2]2023_12'!K$19,FALSE)</f>
        <v>594</v>
      </c>
      <c r="U15" s="16" t="str">
        <f>VLOOKUP($H15,'[2]2023_12'!$D:$AD,'[2]2023_12'!T$19,FALSE)</f>
        <v>LIDO</v>
      </c>
      <c r="V15" s="17" t="str">
        <f>VLOOKUP($H15,'[2]2023_12'!$D:$AD,'[2]2023_12'!U$19,FALSE)</f>
        <v>OK</v>
      </c>
      <c r="W15" s="12">
        <f>VLOOKUP($H15,'[2]2023_12'!$D:$AD,'[2]2023_12'!L$19,FALSE)</f>
        <v>10012.82</v>
      </c>
      <c r="X15" s="12">
        <f>VLOOKUP($H15,'[2]2023_12'!$D:$AD,'[2]2023_12'!M$19,FALSE)</f>
        <v>10012.82</v>
      </c>
      <c r="Y15" s="18">
        <f>VLOOKUP($H15,'[2]2023_12'!$D:$AD,'[2]2023_12'!N$19,FALSE)</f>
        <v>-1892.4300000000003</v>
      </c>
      <c r="Z15" s="12">
        <f>VLOOKUP($H15,'[2]2023_12'!$D:$AD,'[2]2023_12'!O$19,FALSE)</f>
        <v>0</v>
      </c>
      <c r="AA15" s="12">
        <f>VLOOKUP($H15,'[2]2023_12'!$D:$AD,'[2]2023_12'!P$19,FALSE)</f>
        <v>0</v>
      </c>
      <c r="AB15" s="12">
        <f>VLOOKUP($H15,'[2]2023_12'!$D:$AD,'[2]2023_12'!Q$19,FALSE)</f>
        <v>18133.21</v>
      </c>
      <c r="AC15">
        <f t="shared" si="2"/>
        <v>18133.21</v>
      </c>
      <c r="AD15">
        <f t="shared" si="3"/>
        <v>0</v>
      </c>
    </row>
    <row r="16" spans="1:30" ht="15" customHeight="1" x14ac:dyDescent="0.25">
      <c r="A16" s="9" t="str">
        <f t="shared" si="0"/>
        <v>H018 2023 Dezembro</v>
      </c>
      <c r="B16" s="9" t="str">
        <f>VLOOKUP(H16,[1]Auxiliar_referencia!E:F,2,FALSE)</f>
        <v>Medidor faturado pela UFSC</v>
      </c>
      <c r="C16" s="9">
        <v>2023</v>
      </c>
      <c r="D16" s="9" t="s">
        <v>30</v>
      </c>
      <c r="E16" s="9">
        <f>VLOOKUP(H16,[1]Auxiliar_referencia!$B:$X,3,FALSE)</f>
        <v>2296640</v>
      </c>
      <c r="F16" s="10"/>
      <c r="G16" s="9" t="str">
        <f>VLOOKUP(H16,[1]Auxiliar_referencia!$B:$X,16,FALSE)</f>
        <v>A13C043935</v>
      </c>
      <c r="H16" s="11" t="s">
        <v>45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SSI - Secretaria de Assuntos Institucionais</v>
      </c>
      <c r="L16" s="12">
        <f>VLOOKUP($H16,'[2]2023_12'!$D:$AD,'[2]2023_12'!Z$19,FALSE)</f>
        <v>1</v>
      </c>
      <c r="M16" s="12">
        <f>VLOOKUP($H16,'[2]2023_12'!$D:$AD,'[2]2023_12'!AA$19,FALSE)</f>
        <v>0</v>
      </c>
      <c r="N16" s="12">
        <f>VLOOKUP($H16,'[2]2023_12'!$D:$AD,'[2]2023_12'!AB$19,FALSE)</f>
        <v>0</v>
      </c>
      <c r="O16" s="12">
        <f>VLOOKUP($H16,'[2]2023_12'!$D:$AD,'[2]2023_12'!AC$19,FALSE)</f>
        <v>0</v>
      </c>
      <c r="P16" s="12">
        <f>VLOOKUP($H16,'[2]2023_12'!$D:$AD,'[2]2023_12'!AD$19,FALSE)</f>
        <v>1</v>
      </c>
      <c r="Q16" s="13">
        <f>VLOOKUP(H16,'2023_11'!H:R,11,FALSE)</f>
        <v>4811</v>
      </c>
      <c r="R16" s="14">
        <f>VLOOKUP($H16,'[2]2023_12'!$D:$AD,'[2]2023_12'!J$19,FALSE)</f>
        <v>4831</v>
      </c>
      <c r="S16" s="15">
        <f t="shared" si="1"/>
        <v>20</v>
      </c>
      <c r="T16" s="12">
        <f>VLOOKUP($H16,'[2]2023_12'!$D:$AD,'[2]2023_12'!K$19,FALSE)</f>
        <v>20</v>
      </c>
      <c r="U16" s="16" t="str">
        <f>VLOOKUP($H16,'[2]2023_12'!$D:$AD,'[2]2023_12'!T$19,FALSE)</f>
        <v>MÉDIO</v>
      </c>
      <c r="V16" s="17" t="str">
        <f>VLOOKUP($H16,'[2]2023_12'!$D:$AD,'[2]2023_12'!U$19,FALSE)</f>
        <v>CONSTRUIR ABRIGO</v>
      </c>
      <c r="W16" s="12">
        <f>VLOOKUP($H16,'[2]2023_12'!$D:$AD,'[2]2023_12'!L$19,FALSE)</f>
        <v>246.31</v>
      </c>
      <c r="X16" s="12">
        <f>VLOOKUP($H16,'[2]2023_12'!$D:$AD,'[2]2023_12'!M$19,FALSE)</f>
        <v>246.31</v>
      </c>
      <c r="Y16" s="18">
        <f>VLOOKUP($H16,'[2]2023_12'!$D:$AD,'[2]2023_12'!N$19,FALSE)</f>
        <v>-46.56</v>
      </c>
      <c r="Z16" s="12">
        <f>VLOOKUP($H16,'[2]2023_12'!$D:$AD,'[2]2023_12'!O$19,FALSE)</f>
        <v>0</v>
      </c>
      <c r="AA16" s="12">
        <f>VLOOKUP($H16,'[2]2023_12'!$D:$AD,'[2]2023_12'!P$19,FALSE)</f>
        <v>0</v>
      </c>
      <c r="AB16" s="12">
        <f>VLOOKUP($H16,'[2]2023_12'!$D:$AD,'[2]2023_12'!Q$19,FALSE)</f>
        <v>446.06</v>
      </c>
      <c r="AC16">
        <f t="shared" si="2"/>
        <v>446.06</v>
      </c>
      <c r="AD16">
        <f t="shared" si="3"/>
        <v>0</v>
      </c>
    </row>
    <row r="17" spans="1:30" ht="15" customHeight="1" x14ac:dyDescent="0.25">
      <c r="A17" s="9" t="str">
        <f t="shared" si="0"/>
        <v>H019 2023 Dezembro</v>
      </c>
      <c r="B17" s="9" t="str">
        <f>VLOOKUP(H17,[1]Auxiliar_referencia!E:F,2,FALSE)</f>
        <v>Medidor faturado pela UFSC</v>
      </c>
      <c r="C17" s="9">
        <v>2023</v>
      </c>
      <c r="D17" s="9" t="s">
        <v>30</v>
      </c>
      <c r="E17" s="9">
        <f>VLOOKUP(H17,[1]Auxiliar_referencia!$B:$X,3,FALSE)</f>
        <v>9097821</v>
      </c>
      <c r="F17" s="10"/>
      <c r="G17" s="9" t="str">
        <f>VLOOKUP(H17,[1]Auxiliar_referencia!$B:$X,16,FALSE)</f>
        <v>C11C005250</v>
      </c>
      <c r="H17" s="11" t="s">
        <v>46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2 - CSE 9 e 10 (Bl F e G)</v>
      </c>
      <c r="L17" s="12">
        <f>VLOOKUP($H17,'[2]2023_12'!$D:$AD,'[2]2023_12'!Z$19,FALSE)</f>
        <v>1</v>
      </c>
      <c r="M17" s="12">
        <f>VLOOKUP($H17,'[2]2023_12'!$D:$AD,'[2]2023_12'!AA$19,FALSE)</f>
        <v>0</v>
      </c>
      <c r="N17" s="12">
        <f>VLOOKUP($H17,'[2]2023_12'!$D:$AD,'[2]2023_12'!AB$19,FALSE)</f>
        <v>1</v>
      </c>
      <c r="O17" s="12">
        <f>VLOOKUP($H17,'[2]2023_12'!$D:$AD,'[2]2023_12'!AC$19,FALSE)</f>
        <v>1</v>
      </c>
      <c r="P17" s="12">
        <f>VLOOKUP($H17,'[2]2023_12'!$D:$AD,'[2]2023_12'!AD$19,FALSE)</f>
        <v>3</v>
      </c>
      <c r="Q17" s="13">
        <f>VLOOKUP(H17,'2023_11'!H:R,11,FALSE)</f>
        <v>12200</v>
      </c>
      <c r="R17" s="14">
        <f>VLOOKUP($H17,'[2]2023_12'!$D:$AD,'[2]2023_12'!J$19,FALSE)</f>
        <v>12414</v>
      </c>
      <c r="S17" s="15">
        <f t="shared" si="1"/>
        <v>214</v>
      </c>
      <c r="T17" s="12">
        <f>VLOOKUP($H17,'[2]2023_12'!$D:$AD,'[2]2023_12'!K$19,FALSE)</f>
        <v>214</v>
      </c>
      <c r="U17" s="16" t="str">
        <f>VLOOKUP($H17,'[2]2023_12'!$D:$AD,'[2]2023_12'!T$19,FALSE)</f>
        <v>MÉDIO</v>
      </c>
      <c r="V17" s="17" t="str">
        <f>VLOOKUP($H17,'[2]2023_12'!$D:$AD,'[2]2023_12'!U$19,FALSE)</f>
        <v>CONSTRUIR ABRIGO</v>
      </c>
      <c r="W17" s="12">
        <f>VLOOKUP($H17,'[2]2023_12'!$D:$AD,'[2]2023_12'!L$19,FALSE)</f>
        <v>3196.98</v>
      </c>
      <c r="X17" s="12">
        <f>VLOOKUP($H17,'[2]2023_12'!$D:$AD,'[2]2023_12'!M$19,FALSE)</f>
        <v>3196.98</v>
      </c>
      <c r="Y17" s="18">
        <f>VLOOKUP($H17,'[2]2023_12'!$D:$AD,'[2]2023_12'!N$19,FALSE)</f>
        <v>-604.23000000000047</v>
      </c>
      <c r="Z17" s="12">
        <f>VLOOKUP($H17,'[2]2023_12'!$D:$AD,'[2]2023_12'!O$19,FALSE)</f>
        <v>0</v>
      </c>
      <c r="AA17" s="12">
        <f>VLOOKUP($H17,'[2]2023_12'!$D:$AD,'[2]2023_12'!P$19,FALSE)</f>
        <v>0</v>
      </c>
      <c r="AB17" s="12">
        <f>VLOOKUP($H17,'[2]2023_12'!$D:$AD,'[2]2023_12'!Q$19,FALSE)</f>
        <v>5789.73</v>
      </c>
      <c r="AC17">
        <f t="shared" si="2"/>
        <v>5789.73</v>
      </c>
      <c r="AD17">
        <f t="shared" si="3"/>
        <v>0</v>
      </c>
    </row>
    <row r="18" spans="1:30" ht="15" customHeight="1" x14ac:dyDescent="0.25">
      <c r="A18" s="9" t="str">
        <f t="shared" si="0"/>
        <v>H020 2023 Dezembro</v>
      </c>
      <c r="B18" s="9" t="str">
        <f>VLOOKUP(H18,[1]Auxiliar_referencia!E:F,2,FALSE)</f>
        <v>Medidor faturado pela UFSC</v>
      </c>
      <c r="C18" s="9">
        <v>2023</v>
      </c>
      <c r="D18" s="9" t="s">
        <v>30</v>
      </c>
      <c r="E18" s="9">
        <f>VLOOKUP(H18,[1]Auxiliar_referencia!$B:$X,3,FALSE)</f>
        <v>2296829</v>
      </c>
      <c r="F18" s="10"/>
      <c r="G18" s="9" t="str">
        <f>VLOOKUP(H18,[1]Auxiliar_referencia!$B:$X,16,FALSE)</f>
        <v>C11C009540</v>
      </c>
      <c r="H18" s="11" t="s">
        <v>47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CSE 1 - CSE 1 ao 4 (Bl A, B, C e D) e CCJ 1 e 2 (Bl E e F)</v>
      </c>
      <c r="L18" s="12">
        <f>VLOOKUP($H18,'[2]2023_12'!$D:$AD,'[2]2023_12'!Z$19,FALSE)</f>
        <v>1</v>
      </c>
      <c r="M18" s="12">
        <f>VLOOKUP($H18,'[2]2023_12'!$D:$AD,'[2]2023_12'!AA$19,FALSE)</f>
        <v>0</v>
      </c>
      <c r="N18" s="12">
        <f>VLOOKUP($H18,'[2]2023_12'!$D:$AD,'[2]2023_12'!AB$19,FALSE)</f>
        <v>0</v>
      </c>
      <c r="O18" s="12">
        <f>VLOOKUP($H18,'[2]2023_12'!$D:$AD,'[2]2023_12'!AC$19,FALSE)</f>
        <v>0</v>
      </c>
      <c r="P18" s="12">
        <f>VLOOKUP($H18,'[2]2023_12'!$D:$AD,'[2]2023_12'!AD$19,FALSE)</f>
        <v>1</v>
      </c>
      <c r="Q18" s="13">
        <f>VLOOKUP(H18,'2023_11'!H:R,11,FALSE)</f>
        <v>2540</v>
      </c>
      <c r="R18" s="14">
        <f>VLOOKUP($H18,'[2]2023_12'!$D:$AD,'[2]2023_12'!J$19,FALSE)</f>
        <v>2780</v>
      </c>
      <c r="S18" s="15">
        <f t="shared" si="1"/>
        <v>240</v>
      </c>
      <c r="T18" s="12">
        <f>VLOOKUP($H18,'[2]2023_12'!$D:$AD,'[2]2023_12'!K$19,FALSE)</f>
        <v>240</v>
      </c>
      <c r="U18" s="16" t="str">
        <f>VLOOKUP($H18,'[2]2023_12'!$D:$AD,'[2]2023_12'!T$19,FALSE)</f>
        <v>MÉDIO</v>
      </c>
      <c r="V18" s="17" t="str">
        <f>VLOOKUP($H18,'[2]2023_12'!$D:$AD,'[2]2023_12'!U$19,FALSE)</f>
        <v>CONSTRUIR ABRIGO</v>
      </c>
      <c r="W18" s="12">
        <f>VLOOKUP($H18,'[2]2023_12'!$D:$AD,'[2]2023_12'!L$19,FALSE)</f>
        <v>3636.51</v>
      </c>
      <c r="X18" s="12">
        <f>VLOOKUP($H18,'[2]2023_12'!$D:$AD,'[2]2023_12'!M$19,FALSE)</f>
        <v>3636.51</v>
      </c>
      <c r="Y18" s="18">
        <f>VLOOKUP($H18,'[2]2023_12'!$D:$AD,'[2]2023_12'!N$19,FALSE)</f>
        <v>-687.29000000000087</v>
      </c>
      <c r="Z18" s="12">
        <f>VLOOKUP($H18,'[2]2023_12'!$D:$AD,'[2]2023_12'!O$19,FALSE)</f>
        <v>0</v>
      </c>
      <c r="AA18" s="12">
        <f>VLOOKUP($H18,'[2]2023_12'!$D:$AD,'[2]2023_12'!P$19,FALSE)</f>
        <v>0</v>
      </c>
      <c r="AB18" s="12">
        <f>VLOOKUP($H18,'[2]2023_12'!$D:$AD,'[2]2023_12'!Q$19,FALSE)</f>
        <v>6585.73</v>
      </c>
      <c r="AC18">
        <f t="shared" si="2"/>
        <v>6585.73</v>
      </c>
      <c r="AD18">
        <f t="shared" si="3"/>
        <v>0</v>
      </c>
    </row>
    <row r="19" spans="1:30" ht="15" customHeight="1" x14ac:dyDescent="0.25">
      <c r="A19" s="9" t="str">
        <f t="shared" si="0"/>
        <v>H021 2023 Dezembro</v>
      </c>
      <c r="B19" s="9" t="str">
        <f>VLOOKUP(H19,[1]Auxiliar_referencia!E:F,2,FALSE)</f>
        <v>Medidor faturado pela UFSC</v>
      </c>
      <c r="C19" s="9">
        <v>2023</v>
      </c>
      <c r="D19" s="9" t="s">
        <v>30</v>
      </c>
      <c r="E19" s="9">
        <f>VLOOKUP(H19,[1]Auxiliar_referencia!$B:$X,3,FALSE)</f>
        <v>2296632</v>
      </c>
      <c r="F19" s="10"/>
      <c r="G19" s="9" t="str">
        <f>VLOOKUP(H19,[1]Auxiliar_referencia!$B:$X,16,FALSE)</f>
        <v>B10C001813</v>
      </c>
      <c r="H19" s="11" t="s">
        <v>48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Igrejinha UFSC (DAC 01 a 03 e DEX01)</v>
      </c>
      <c r="L19" s="12">
        <f>VLOOKUP($H19,'[2]2023_12'!$D:$AD,'[2]2023_12'!Z$19,FALSE)</f>
        <v>2</v>
      </c>
      <c r="M19" s="12">
        <f>VLOOKUP($H19,'[2]2023_12'!$D:$AD,'[2]2023_12'!AA$19,FALSE)</f>
        <v>0</v>
      </c>
      <c r="N19" s="12">
        <f>VLOOKUP($H19,'[2]2023_12'!$D:$AD,'[2]2023_12'!AB$19,FALSE)</f>
        <v>0</v>
      </c>
      <c r="O19" s="12">
        <f>VLOOKUP($H19,'[2]2023_12'!$D:$AD,'[2]2023_12'!AC$19,FALSE)</f>
        <v>0</v>
      </c>
      <c r="P19" s="12">
        <f>VLOOKUP($H19,'[2]2023_12'!$D:$AD,'[2]2023_12'!AD$19,FALSE)</f>
        <v>2</v>
      </c>
      <c r="Q19" s="13">
        <f>VLOOKUP(H19,'2023_11'!H:R,11,FALSE)</f>
        <v>69</v>
      </c>
      <c r="R19" s="14">
        <f>VLOOKUP($H19,'[2]2023_12'!$D:$AD,'[2]2023_12'!J$19,FALSE)</f>
        <v>149</v>
      </c>
      <c r="S19" s="15">
        <f t="shared" si="1"/>
        <v>80</v>
      </c>
      <c r="T19" s="12">
        <f>VLOOKUP($H19,'[2]2023_12'!$D:$AD,'[2]2023_12'!K$19,FALSE)</f>
        <v>80</v>
      </c>
      <c r="U19" s="16" t="str">
        <f>VLOOKUP($H19,'[2]2023_12'!$D:$AD,'[2]2023_12'!T$19,FALSE)</f>
        <v>MÉDIO</v>
      </c>
      <c r="V19" s="17" t="str">
        <f>VLOOKUP($H19,'[2]2023_12'!$D:$AD,'[2]2023_12'!U$19,FALSE)</f>
        <v>CONSTRUIR ABRIGO</v>
      </c>
      <c r="W19" s="12">
        <f>VLOOKUP($H19,'[2]2023_12'!$D:$AD,'[2]2023_12'!L$19,FALSE)</f>
        <v>1109.02</v>
      </c>
      <c r="X19" s="12">
        <f>VLOOKUP($H19,'[2]2023_12'!$D:$AD,'[2]2023_12'!M$19,FALSE)</f>
        <v>1109.02</v>
      </c>
      <c r="Y19" s="18">
        <f>VLOOKUP($H19,'[2]2023_12'!$D:$AD,'[2]2023_12'!N$19,FALSE)</f>
        <v>-209.6099999999999</v>
      </c>
      <c r="Z19" s="12">
        <f>VLOOKUP($H19,'[2]2023_12'!$D:$AD,'[2]2023_12'!O$19,FALSE)</f>
        <v>0</v>
      </c>
      <c r="AA19" s="12">
        <f>VLOOKUP($H19,'[2]2023_12'!$D:$AD,'[2]2023_12'!P$19,FALSE)</f>
        <v>0</v>
      </c>
      <c r="AB19" s="12">
        <f>VLOOKUP($H19,'[2]2023_12'!$D:$AD,'[2]2023_12'!Q$19,FALSE)</f>
        <v>2008.43</v>
      </c>
      <c r="AC19">
        <f t="shared" si="2"/>
        <v>2008.43</v>
      </c>
      <c r="AD19">
        <f t="shared" si="3"/>
        <v>0</v>
      </c>
    </row>
    <row r="20" spans="1:30" ht="15" customHeight="1" x14ac:dyDescent="0.25">
      <c r="A20" s="9" t="str">
        <f t="shared" si="0"/>
        <v>H023 2023 Dezembro</v>
      </c>
      <c r="B20" s="9" t="str">
        <f>VLOOKUP(H20,[1]Auxiliar_referencia!E:F,2,FALSE)</f>
        <v>Medidor faturado pela UFSC</v>
      </c>
      <c r="C20" s="9">
        <v>2023</v>
      </c>
      <c r="D20" s="9" t="s">
        <v>30</v>
      </c>
      <c r="E20" s="9">
        <f>VLOOKUP(H20,[1]Auxiliar_referencia!$B:$X,3,FALSE)</f>
        <v>2296934</v>
      </c>
      <c r="F20" s="10"/>
      <c r="G20" s="9" t="str">
        <f>VLOOKUP(H20,[1]Auxiliar_referencia!$B:$X,16,FALSE)</f>
        <v>B10C010114</v>
      </c>
      <c r="H20" s="11" t="s">
        <v>49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1</v>
      </c>
      <c r="L20" s="12">
        <f>VLOOKUP($H20,'[2]2023_12'!$D:$AD,'[2]2023_12'!Z$19,FALSE)</f>
        <v>1</v>
      </c>
      <c r="M20" s="12">
        <f>VLOOKUP($H20,'[2]2023_12'!$D:$AD,'[2]2023_12'!AA$19,FALSE)</f>
        <v>0</v>
      </c>
      <c r="N20" s="12">
        <f>VLOOKUP($H20,'[2]2023_12'!$D:$AD,'[2]2023_12'!AB$19,FALSE)</f>
        <v>1</v>
      </c>
      <c r="O20" s="12">
        <f>VLOOKUP($H20,'[2]2023_12'!$D:$AD,'[2]2023_12'!AC$19,FALSE)</f>
        <v>0</v>
      </c>
      <c r="P20" s="12">
        <f>VLOOKUP($H20,'[2]2023_12'!$D:$AD,'[2]2023_12'!AD$19,FALSE)</f>
        <v>2</v>
      </c>
      <c r="Q20" s="13">
        <f>VLOOKUP(H20,'2023_11'!H:R,11,FALSE)</f>
        <v>16229</v>
      </c>
      <c r="R20" s="14">
        <f>VLOOKUP($H20,'[2]2023_12'!$D:$AD,'[2]2023_12'!J$19,FALSE)</f>
        <v>16383</v>
      </c>
      <c r="S20" s="15">
        <f t="shared" si="1"/>
        <v>154</v>
      </c>
      <c r="T20" s="12">
        <f>VLOOKUP($H20,'[2]2023_12'!$D:$AD,'[2]2023_12'!K$19,FALSE)</f>
        <v>154</v>
      </c>
      <c r="U20" s="16" t="str">
        <f>VLOOKUP($H20,'[2]2023_12'!$D:$AD,'[2]2023_12'!T$19,FALSE)</f>
        <v>MÉDIO</v>
      </c>
      <c r="V20" s="17" t="str">
        <f>VLOOKUP($H20,'[2]2023_12'!$D:$AD,'[2]2023_12'!U$19,FALSE)</f>
        <v>CONSTRUIR ABRIGO</v>
      </c>
      <c r="W20" s="12">
        <f>VLOOKUP($H20,'[2]2023_12'!$D:$AD,'[2]2023_12'!L$19,FALSE)</f>
        <v>2356.8200000000002</v>
      </c>
      <c r="X20" s="12">
        <f>VLOOKUP($H20,'[2]2023_12'!$D:$AD,'[2]2023_12'!M$19,FALSE)</f>
        <v>2356.8200000000002</v>
      </c>
      <c r="Y20" s="18">
        <f>VLOOKUP($H20,'[2]2023_12'!$D:$AD,'[2]2023_12'!N$19,FALSE)</f>
        <v>-445.44000000000051</v>
      </c>
      <c r="Z20" s="12">
        <f>VLOOKUP($H20,'[2]2023_12'!$D:$AD,'[2]2023_12'!O$19,FALSE)</f>
        <v>0</v>
      </c>
      <c r="AA20" s="12">
        <f>VLOOKUP($H20,'[2]2023_12'!$D:$AD,'[2]2023_12'!P$19,FALSE)</f>
        <v>0</v>
      </c>
      <c r="AB20" s="12">
        <f>VLOOKUP($H20,'[2]2023_12'!$D:$AD,'[2]2023_12'!Q$19,FALSE)</f>
        <v>4268.2</v>
      </c>
      <c r="AC20">
        <f t="shared" si="2"/>
        <v>4268.2</v>
      </c>
      <c r="AD20">
        <f t="shared" si="3"/>
        <v>0</v>
      </c>
    </row>
    <row r="21" spans="1:30" ht="15" customHeight="1" x14ac:dyDescent="0.25">
      <c r="A21" s="9" t="str">
        <f t="shared" si="0"/>
        <v>H024 2023 Dezembro</v>
      </c>
      <c r="B21" s="9" t="str">
        <f>VLOOKUP(H21,[1]Auxiliar_referencia!E:F,2,FALSE)</f>
        <v>Medidor faturado pela UFSC</v>
      </c>
      <c r="C21" s="9">
        <v>2023</v>
      </c>
      <c r="D21" s="9" t="s">
        <v>30</v>
      </c>
      <c r="E21" s="9">
        <f>VLOOKUP(H21,[1]Auxiliar_referencia!$B:$X,3,FALSE)</f>
        <v>2296926</v>
      </c>
      <c r="F21" s="10"/>
      <c r="G21" s="9" t="str">
        <f>VLOOKUP(H21,[1]Auxiliar_referencia!$B:$X,16,FALSE)</f>
        <v>A96C161864</v>
      </c>
      <c r="H21" s="11" t="s">
        <v>50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Associação Volantes 2</v>
      </c>
      <c r="L21" s="12">
        <f>VLOOKUP($H21,'[2]2023_12'!$D:$AD,'[2]2023_12'!Z$19,FALSE)</f>
        <v>1</v>
      </c>
      <c r="M21" s="12">
        <f>VLOOKUP($H21,'[2]2023_12'!$D:$AD,'[2]2023_12'!AA$19,FALSE)</f>
        <v>0</v>
      </c>
      <c r="N21" s="12">
        <f>VLOOKUP($H21,'[2]2023_12'!$D:$AD,'[2]2023_12'!AB$19,FALSE)</f>
        <v>2</v>
      </c>
      <c r="O21" s="12">
        <f>VLOOKUP($H21,'[2]2023_12'!$D:$AD,'[2]2023_12'!AC$19,FALSE)</f>
        <v>0</v>
      </c>
      <c r="P21" s="12">
        <f>VLOOKUP($H21,'[2]2023_12'!$D:$AD,'[2]2023_12'!AD$19,FALSE)</f>
        <v>3</v>
      </c>
      <c r="Q21" s="13">
        <f>VLOOKUP(H21,'2023_11'!H:R,11,FALSE)</f>
        <v>24</v>
      </c>
      <c r="R21" s="14">
        <f>VLOOKUP($H21,'[2]2023_12'!$D:$AD,'[2]2023_12'!J$19,FALSE)</f>
        <v>24</v>
      </c>
      <c r="S21" s="15">
        <f t="shared" si="1"/>
        <v>0</v>
      </c>
      <c r="T21" s="12">
        <f>VLOOKUP($H21,'[2]2023_12'!$D:$AD,'[2]2023_12'!K$19,FALSE)</f>
        <v>0</v>
      </c>
      <c r="U21" s="16" t="str">
        <f>VLOOKUP($H21,'[2]2023_12'!$D:$AD,'[2]2023_12'!T$19,FALSE)</f>
        <v>MÉDIO</v>
      </c>
      <c r="V21" s="17" t="str">
        <f>VLOOKUP($H21,'[2]2023_12'!$D:$AD,'[2]2023_12'!U$19,FALSE)</f>
        <v>CONSTRUIR ABRIGO</v>
      </c>
      <c r="W21" s="12">
        <f>VLOOKUP($H21,'[2]2023_12'!$D:$AD,'[2]2023_12'!L$19,FALSE)</f>
        <v>111.93</v>
      </c>
      <c r="X21" s="12">
        <f>VLOOKUP($H21,'[2]2023_12'!$D:$AD,'[2]2023_12'!M$19,FALSE)</f>
        <v>111.93</v>
      </c>
      <c r="Y21" s="18">
        <f>VLOOKUP($H21,'[2]2023_12'!$D:$AD,'[2]2023_12'!N$19,FALSE)</f>
        <v>-21.170000000000016</v>
      </c>
      <c r="Z21" s="12">
        <f>VLOOKUP($H21,'[2]2023_12'!$D:$AD,'[2]2023_12'!O$19,FALSE)</f>
        <v>0</v>
      </c>
      <c r="AA21" s="12">
        <f>VLOOKUP($H21,'[2]2023_12'!$D:$AD,'[2]2023_12'!P$19,FALSE)</f>
        <v>0</v>
      </c>
      <c r="AB21" s="12">
        <f>VLOOKUP($H21,'[2]2023_12'!$D:$AD,'[2]2023_12'!Q$19,FALSE)</f>
        <v>202.69</v>
      </c>
      <c r="AC21">
        <f t="shared" si="2"/>
        <v>202.69</v>
      </c>
      <c r="AD21">
        <f t="shared" si="3"/>
        <v>0</v>
      </c>
    </row>
    <row r="22" spans="1:30" ht="15" customHeight="1" x14ac:dyDescent="0.25">
      <c r="A22" s="9" t="str">
        <f t="shared" si="0"/>
        <v>H025 2023 Dezembro</v>
      </c>
      <c r="B22" s="9" t="str">
        <f>VLOOKUP(H22,[1]Auxiliar_referencia!E:F,2,FALSE)</f>
        <v>Medidor faturado pela UFSC</v>
      </c>
      <c r="C22" s="9">
        <v>2023</v>
      </c>
      <c r="D22" s="9" t="s">
        <v>30</v>
      </c>
      <c r="E22" s="9">
        <f>VLOOKUP(H22,[1]Auxiliar_referencia!$B:$X,3,FALSE)</f>
        <v>2296900</v>
      </c>
      <c r="F22" s="10"/>
      <c r="G22" s="9" t="str">
        <f>VLOOKUP(H22,[1]Auxiliar_referencia!$B:$X,16,FALSE)</f>
        <v>C11C001273</v>
      </c>
      <c r="H22" s="11" t="s">
        <v>51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A</v>
      </c>
      <c r="L22" s="12">
        <f>VLOOKUP($H22,'[2]2023_12'!$D:$AD,'[2]2023_12'!Z$19,FALSE)</f>
        <v>1</v>
      </c>
      <c r="M22" s="12">
        <f>VLOOKUP($H22,'[2]2023_12'!$D:$AD,'[2]2023_12'!AA$19,FALSE)</f>
        <v>0</v>
      </c>
      <c r="N22" s="12">
        <f>VLOOKUP($H22,'[2]2023_12'!$D:$AD,'[2]2023_12'!AB$19,FALSE)</f>
        <v>0</v>
      </c>
      <c r="O22" s="12">
        <f>VLOOKUP($H22,'[2]2023_12'!$D:$AD,'[2]2023_12'!AC$19,FALSE)</f>
        <v>0</v>
      </c>
      <c r="P22" s="12">
        <f>VLOOKUP($H22,'[2]2023_12'!$D:$AD,'[2]2023_12'!AD$19,FALSE)</f>
        <v>1</v>
      </c>
      <c r="Q22" s="13">
        <f>VLOOKUP(H22,'2023_11'!H:R,11,FALSE)</f>
        <v>20591</v>
      </c>
      <c r="R22" s="14">
        <f>VLOOKUP($H22,'[2]2023_12'!$D:$AD,'[2]2023_12'!J$19,FALSE)</f>
        <v>20914</v>
      </c>
      <c r="S22" s="15">
        <f t="shared" si="1"/>
        <v>323</v>
      </c>
      <c r="T22" s="12">
        <f>VLOOKUP($H22,'[2]2023_12'!$D:$AD,'[2]2023_12'!K$19,FALSE)</f>
        <v>323</v>
      </c>
      <c r="U22" s="16" t="str">
        <f>VLOOKUP($H22,'[2]2023_12'!$D:$AD,'[2]2023_12'!T$19,FALSE)</f>
        <v>MÉDIO</v>
      </c>
      <c r="V22" s="17" t="str">
        <f>VLOOKUP($H22,'[2]2023_12'!$D:$AD,'[2]2023_12'!U$19,FALSE)</f>
        <v>CONSTRUIR ABRIGO</v>
      </c>
      <c r="W22" s="12">
        <f>VLOOKUP($H22,'[2]2023_12'!$D:$AD,'[2]2023_12'!L$19,FALSE)</f>
        <v>4915.54</v>
      </c>
      <c r="X22" s="12">
        <f>VLOOKUP($H22,'[2]2023_12'!$D:$AD,'[2]2023_12'!M$19,FALSE)</f>
        <v>4915.54</v>
      </c>
      <c r="Y22" s="18">
        <f>VLOOKUP($H22,'[2]2023_12'!$D:$AD,'[2]2023_12'!N$19,FALSE)</f>
        <v>-929.03000000000065</v>
      </c>
      <c r="Z22" s="12">
        <f>VLOOKUP($H22,'[2]2023_12'!$D:$AD,'[2]2023_12'!O$19,FALSE)</f>
        <v>0</v>
      </c>
      <c r="AA22" s="12">
        <f>VLOOKUP($H22,'[2]2023_12'!$D:$AD,'[2]2023_12'!P$19,FALSE)</f>
        <v>0</v>
      </c>
      <c r="AB22" s="12">
        <f>VLOOKUP($H22,'[2]2023_12'!$D:$AD,'[2]2023_12'!Q$19,FALSE)</f>
        <v>8902.0499999999993</v>
      </c>
      <c r="AC22">
        <f t="shared" si="2"/>
        <v>8902.0499999999993</v>
      </c>
      <c r="AD22">
        <f t="shared" si="3"/>
        <v>0</v>
      </c>
    </row>
    <row r="23" spans="1:30" ht="15" customHeight="1" x14ac:dyDescent="0.25">
      <c r="A23" s="9" t="str">
        <f t="shared" si="0"/>
        <v>H026 2023 Dezembro</v>
      </c>
      <c r="B23" s="9" t="str">
        <f>VLOOKUP(H23,[1]Auxiliar_referencia!E:F,2,FALSE)</f>
        <v>Medidor faturado pela UFSC</v>
      </c>
      <c r="C23" s="9">
        <v>2023</v>
      </c>
      <c r="D23" s="9" t="s">
        <v>30</v>
      </c>
      <c r="E23" s="9">
        <f>VLOOKUP(H23,[1]Auxiliar_referencia!$B:$X,3,FALSE)</f>
        <v>9912770</v>
      </c>
      <c r="F23" s="10"/>
      <c r="G23" s="9" t="str">
        <f>VLOOKUP(H23,[1]Auxiliar_referencia!$B:$X,16,FALSE)</f>
        <v>A10C023447</v>
      </c>
      <c r="H23" s="11" t="s">
        <v>52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CFM  Bloco B</v>
      </c>
      <c r="L23" s="12">
        <f>VLOOKUP($H23,'[2]2023_12'!$D:$AD,'[2]2023_12'!Z$19,FALSE)</f>
        <v>1</v>
      </c>
      <c r="M23" s="12">
        <f>VLOOKUP($H23,'[2]2023_12'!$D:$AD,'[2]2023_12'!AA$19,FALSE)</f>
        <v>0</v>
      </c>
      <c r="N23" s="12">
        <f>VLOOKUP($H23,'[2]2023_12'!$D:$AD,'[2]2023_12'!AB$19,FALSE)</f>
        <v>0</v>
      </c>
      <c r="O23" s="12">
        <f>VLOOKUP($H23,'[2]2023_12'!$D:$AD,'[2]2023_12'!AC$19,FALSE)</f>
        <v>0</v>
      </c>
      <c r="P23" s="12">
        <f>VLOOKUP($H23,'[2]2023_12'!$D:$AD,'[2]2023_12'!AD$19,FALSE)</f>
        <v>1</v>
      </c>
      <c r="Q23" s="13">
        <f>VLOOKUP(H23,'2023_11'!H:R,11,FALSE)</f>
        <v>2981</v>
      </c>
      <c r="R23" s="14">
        <f>VLOOKUP($H23,'[2]2023_12'!$D:$AD,'[2]2023_12'!J$19,FALSE)</f>
        <v>3029</v>
      </c>
      <c r="S23" s="15">
        <f t="shared" si="1"/>
        <v>48</v>
      </c>
      <c r="T23" s="12">
        <f>VLOOKUP($H23,'[2]2023_12'!$D:$AD,'[2]2023_12'!K$19,FALSE)</f>
        <v>48</v>
      </c>
      <c r="U23" s="16" t="str">
        <f>VLOOKUP($H23,'[2]2023_12'!$D:$AD,'[2]2023_12'!T$19,FALSE)</f>
        <v>MÉDIO</v>
      </c>
      <c r="V23" s="17" t="str">
        <f>VLOOKUP($H23,'[2]2023_12'!$D:$AD,'[2]2023_12'!U$19,FALSE)</f>
        <v>CONSTRUIR ABRIGO</v>
      </c>
      <c r="W23" s="12">
        <f>VLOOKUP($H23,'[2]2023_12'!$D:$AD,'[2]2023_12'!L$19,FALSE)</f>
        <v>677.79</v>
      </c>
      <c r="X23" s="12">
        <f>VLOOKUP($H23,'[2]2023_12'!$D:$AD,'[2]2023_12'!M$19,FALSE)</f>
        <v>677.79</v>
      </c>
      <c r="Y23" s="18">
        <f>VLOOKUP($H23,'[2]2023_12'!$D:$AD,'[2]2023_12'!N$19,FALSE)</f>
        <v>-128.1099999999999</v>
      </c>
      <c r="Z23" s="12">
        <f>VLOOKUP($H23,'[2]2023_12'!$D:$AD,'[2]2023_12'!O$19,FALSE)</f>
        <v>0</v>
      </c>
      <c r="AA23" s="12">
        <f>VLOOKUP($H23,'[2]2023_12'!$D:$AD,'[2]2023_12'!P$19,FALSE)</f>
        <v>0</v>
      </c>
      <c r="AB23" s="12">
        <f>VLOOKUP($H23,'[2]2023_12'!$D:$AD,'[2]2023_12'!Q$19,FALSE)</f>
        <v>1227.47</v>
      </c>
      <c r="AC23">
        <f t="shared" si="2"/>
        <v>1227.47</v>
      </c>
      <c r="AD23">
        <f t="shared" si="3"/>
        <v>0</v>
      </c>
    </row>
    <row r="24" spans="1:30" ht="15" customHeight="1" x14ac:dyDescent="0.25">
      <c r="A24" s="9" t="str">
        <f t="shared" si="0"/>
        <v>H027 2023 Dezembro</v>
      </c>
      <c r="B24" s="9" t="str">
        <f>VLOOKUP(H24,[1]Auxiliar_referencia!E:F,2,FALSE)</f>
        <v>Medidor faturado pela UFSC</v>
      </c>
      <c r="C24" s="9">
        <v>2023</v>
      </c>
      <c r="D24" s="9" t="s">
        <v>30</v>
      </c>
      <c r="E24" s="9">
        <f>VLOOKUP(H24,[1]Auxiliar_referencia!$B:$X,3,FALSE)</f>
        <v>16701186</v>
      </c>
      <c r="F24" s="10"/>
      <c r="G24" s="9" t="str">
        <f>VLOOKUP(H24,[1]Auxiliar_referencia!$B:$X,16,FALSE)</f>
        <v>C11C009484</v>
      </c>
      <c r="H24" s="11" t="s">
        <v>53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Colégio de Aplicação</v>
      </c>
      <c r="L24" s="12">
        <f>VLOOKUP($H24,'[2]2023_12'!$D:$AD,'[2]2023_12'!Z$19,FALSE)</f>
        <v>1</v>
      </c>
      <c r="M24" s="12">
        <f>VLOOKUP($H24,'[2]2023_12'!$D:$AD,'[2]2023_12'!AA$19,FALSE)</f>
        <v>0</v>
      </c>
      <c r="N24" s="12">
        <f>VLOOKUP($H24,'[2]2023_12'!$D:$AD,'[2]2023_12'!AB$19,FALSE)</f>
        <v>0</v>
      </c>
      <c r="O24" s="12">
        <f>VLOOKUP($H24,'[2]2023_12'!$D:$AD,'[2]2023_12'!AC$19,FALSE)</f>
        <v>0</v>
      </c>
      <c r="P24" s="12">
        <f>VLOOKUP($H24,'[2]2023_12'!$D:$AD,'[2]2023_12'!AD$19,FALSE)</f>
        <v>1</v>
      </c>
      <c r="Q24" s="13">
        <f>VLOOKUP(H24,'2023_11'!H:R,11,FALSE)</f>
        <v>64872</v>
      </c>
      <c r="R24" s="14">
        <f>VLOOKUP($H24,'[2]2023_12'!$D:$AD,'[2]2023_12'!J$19,FALSE)</f>
        <v>65255</v>
      </c>
      <c r="S24" s="15">
        <f t="shared" si="1"/>
        <v>383</v>
      </c>
      <c r="T24" s="12">
        <f>VLOOKUP($H24,'[2]2023_12'!$D:$AD,'[2]2023_12'!K$19,FALSE)</f>
        <v>383</v>
      </c>
      <c r="U24" s="16" t="str">
        <f>VLOOKUP($H24,'[2]2023_12'!$D:$AD,'[2]2023_12'!T$19,FALSE)</f>
        <v>LIDO</v>
      </c>
      <c r="V24" s="17" t="str">
        <f>VLOOKUP($H24,'[2]2023_12'!$D:$AD,'[2]2023_12'!U$19,FALSE)</f>
        <v>OK</v>
      </c>
      <c r="W24" s="12">
        <f>VLOOKUP($H24,'[2]2023_12'!$D:$AD,'[2]2023_12'!L$19,FALSE)</f>
        <v>5840.14</v>
      </c>
      <c r="X24" s="12">
        <f>VLOOKUP($H24,'[2]2023_12'!$D:$AD,'[2]2023_12'!M$19,FALSE)</f>
        <v>5840.14</v>
      </c>
      <c r="Y24" s="18">
        <f>VLOOKUP($H24,'[2]2023_12'!$D:$AD,'[2]2023_12'!N$19,FALSE)</f>
        <v>-1103.7800000000007</v>
      </c>
      <c r="Z24" s="12">
        <f>VLOOKUP($H24,'[2]2023_12'!$D:$AD,'[2]2023_12'!O$19,FALSE)</f>
        <v>0</v>
      </c>
      <c r="AA24" s="12">
        <f>VLOOKUP($H24,'[2]2023_12'!$D:$AD,'[2]2023_12'!P$19,FALSE)</f>
        <v>0</v>
      </c>
      <c r="AB24" s="12">
        <f>VLOOKUP($H24,'[2]2023_12'!$D:$AD,'[2]2023_12'!Q$19,FALSE)</f>
        <v>10576.5</v>
      </c>
      <c r="AC24">
        <f t="shared" si="2"/>
        <v>10576.5</v>
      </c>
      <c r="AD24">
        <f t="shared" si="3"/>
        <v>0</v>
      </c>
    </row>
    <row r="25" spans="1:30" ht="15" customHeight="1" x14ac:dyDescent="0.25">
      <c r="A25" s="9" t="str">
        <f t="shared" si="0"/>
        <v>H028 2023 Dezembro</v>
      </c>
      <c r="B25" s="9" t="str">
        <f>VLOOKUP(H25,[1]Auxiliar_referencia!E:F,2,FALSE)</f>
        <v>Medidor faturado pela UFSC</v>
      </c>
      <c r="C25" s="9">
        <v>2023</v>
      </c>
      <c r="D25" s="9" t="s">
        <v>30</v>
      </c>
      <c r="E25" s="9">
        <f>VLOOKUP(H25,[1]Auxiliar_referencia!$B:$X,3,FALSE)</f>
        <v>6205615</v>
      </c>
      <c r="F25" s="10"/>
      <c r="G25" s="9" t="str">
        <f>VLOOKUP(H25,[1]Auxiliar_referencia!$B:$X,16,FALSE)</f>
        <v>B10C017964</v>
      </c>
      <c r="H25" s="11" t="s">
        <v>54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Nativas do Horto Botânico</v>
      </c>
      <c r="L25" s="12">
        <f>VLOOKUP($H25,'[2]2023_12'!$D:$AD,'[2]2023_12'!Z$19,FALSE)</f>
        <v>1</v>
      </c>
      <c r="M25" s="12">
        <f>VLOOKUP($H25,'[2]2023_12'!$D:$AD,'[2]2023_12'!AA$19,FALSE)</f>
        <v>0</v>
      </c>
      <c r="N25" s="12">
        <f>VLOOKUP($H25,'[2]2023_12'!$D:$AD,'[2]2023_12'!AB$19,FALSE)</f>
        <v>0</v>
      </c>
      <c r="O25" s="12">
        <f>VLOOKUP($H25,'[2]2023_12'!$D:$AD,'[2]2023_12'!AC$19,FALSE)</f>
        <v>0</v>
      </c>
      <c r="P25" s="12">
        <f>VLOOKUP($H25,'[2]2023_12'!$D:$AD,'[2]2023_12'!AD$19,FALSE)</f>
        <v>1</v>
      </c>
      <c r="Q25" s="13">
        <f>VLOOKUP(H25,'2023_11'!H:R,11,FALSE)</f>
        <v>1723</v>
      </c>
      <c r="R25" s="14">
        <f>VLOOKUP($H25,'[2]2023_12'!$D:$AD,'[2]2023_12'!J$19,FALSE)</f>
        <v>1760</v>
      </c>
      <c r="S25" s="15">
        <f t="shared" si="1"/>
        <v>37</v>
      </c>
      <c r="T25" s="12">
        <f>VLOOKUP($H25,'[2]2023_12'!$D:$AD,'[2]2023_12'!K$19,FALSE)</f>
        <v>37</v>
      </c>
      <c r="U25" s="16" t="str">
        <f>VLOOKUP($H25,'[2]2023_12'!$D:$AD,'[2]2023_12'!T$19,FALSE)</f>
        <v>LIDO/REVISÃO</v>
      </c>
      <c r="V25" s="17" t="str">
        <f>VLOOKUP($H25,'[2]2023_12'!$D:$AD,'[2]2023_12'!U$19,FALSE)</f>
        <v>HIDROMETRO RETIRADO</v>
      </c>
      <c r="W25" s="12">
        <f>VLOOKUP($H25,'[2]2023_12'!$D:$AD,'[2]2023_12'!L$19,FALSE)</f>
        <v>508.28</v>
      </c>
      <c r="X25" s="12">
        <f>VLOOKUP($H25,'[2]2023_12'!$D:$AD,'[2]2023_12'!M$19,FALSE)</f>
        <v>508.28</v>
      </c>
      <c r="Y25" s="18">
        <f>VLOOKUP($H25,'[2]2023_12'!$D:$AD,'[2]2023_12'!N$19,FALSE)</f>
        <v>-219.8299999999999</v>
      </c>
      <c r="Z25" s="12">
        <f>VLOOKUP($H25,'[2]2023_12'!$D:$AD,'[2]2023_12'!O$19,FALSE)</f>
        <v>0</v>
      </c>
      <c r="AA25" s="12">
        <f>VLOOKUP($H25,'[2]2023_12'!$D:$AD,'[2]2023_12'!P$19,FALSE)</f>
        <v>0</v>
      </c>
      <c r="AB25" s="12">
        <f>VLOOKUP($H25,'[2]2023_12'!$D:$AD,'[2]2023_12'!Q$19,FALSE)</f>
        <v>796.73</v>
      </c>
      <c r="AC25">
        <f t="shared" si="2"/>
        <v>796.73</v>
      </c>
      <c r="AD25">
        <f t="shared" si="3"/>
        <v>0</v>
      </c>
    </row>
    <row r="26" spans="1:30" ht="15" customHeight="1" x14ac:dyDescent="0.25">
      <c r="A26" s="9" t="str">
        <f t="shared" si="0"/>
        <v>H029 2023 Dezembro</v>
      </c>
      <c r="B26" s="9" t="str">
        <f>VLOOKUP(H26,[1]Auxiliar_referencia!E:F,2,FALSE)</f>
        <v>Medidor faturado pela UFSC</v>
      </c>
      <c r="C26" s="9">
        <v>2023</v>
      </c>
      <c r="D26" s="9" t="s">
        <v>30</v>
      </c>
      <c r="E26" s="9">
        <f>VLOOKUP(H26,[1]Auxiliar_referencia!$B:$X,3,FALSE)</f>
        <v>7297220</v>
      </c>
      <c r="F26" s="10"/>
      <c r="G26" s="9" t="str">
        <f>VLOOKUP(H26,[1]Auxiliar_referencia!$B:$X,16,FALSE)</f>
        <v>A08X051927</v>
      </c>
      <c r="H26" s="11" t="s">
        <v>55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 - Portaria</v>
      </c>
      <c r="L26" s="12">
        <f>VLOOKUP($H26,'[2]2023_12'!$D:$AD,'[2]2023_12'!Z$19,FALSE)</f>
        <v>1</v>
      </c>
      <c r="M26" s="12">
        <f>VLOOKUP($H26,'[2]2023_12'!$D:$AD,'[2]2023_12'!AA$19,FALSE)</f>
        <v>0</v>
      </c>
      <c r="N26" s="12">
        <f>VLOOKUP($H26,'[2]2023_12'!$D:$AD,'[2]2023_12'!AB$19,FALSE)</f>
        <v>0</v>
      </c>
      <c r="O26" s="12">
        <f>VLOOKUP($H26,'[2]2023_12'!$D:$AD,'[2]2023_12'!AC$19,FALSE)</f>
        <v>0</v>
      </c>
      <c r="P26" s="12">
        <f>VLOOKUP($H26,'[2]2023_12'!$D:$AD,'[2]2023_12'!AD$19,FALSE)</f>
        <v>1</v>
      </c>
      <c r="Q26" s="13">
        <f>VLOOKUP(H26,'2023_11'!H:R,11,FALSE)</f>
        <v>263</v>
      </c>
      <c r="R26" s="14">
        <f>VLOOKUP($H26,'[2]2023_12'!$D:$AD,'[2]2023_12'!J$19,FALSE)</f>
        <v>266</v>
      </c>
      <c r="S26" s="15">
        <f t="shared" si="1"/>
        <v>3</v>
      </c>
      <c r="T26" s="12">
        <f>VLOOKUP($H26,'[2]2023_12'!$D:$AD,'[2]2023_12'!K$19,FALSE)</f>
        <v>3</v>
      </c>
      <c r="U26" s="16" t="str">
        <f>VLOOKUP($H26,'[2]2023_12'!$D:$AD,'[2]2023_12'!T$19,FALSE)</f>
        <v>LIDO</v>
      </c>
      <c r="V26" s="17" t="str">
        <f>VLOOKUP($H26,'[2]2023_12'!$D:$AD,'[2]2023_12'!U$19,FALSE)</f>
        <v>OK</v>
      </c>
      <c r="W26" s="12">
        <f>VLOOKUP($H26,'[2]2023_12'!$D:$AD,'[2]2023_12'!L$19,FALSE)</f>
        <v>53.78</v>
      </c>
      <c r="X26" s="12">
        <f>VLOOKUP($H26,'[2]2023_12'!$D:$AD,'[2]2023_12'!M$19,FALSE)</f>
        <v>53.78</v>
      </c>
      <c r="Y26" s="18">
        <f>VLOOKUP($H26,'[2]2023_12'!$D:$AD,'[2]2023_12'!N$19,FALSE)</f>
        <v>-10.170000000000002</v>
      </c>
      <c r="Z26" s="12">
        <f>VLOOKUP($H26,'[2]2023_12'!$D:$AD,'[2]2023_12'!O$19,FALSE)</f>
        <v>0</v>
      </c>
      <c r="AA26" s="12">
        <f>VLOOKUP($H26,'[2]2023_12'!$D:$AD,'[2]2023_12'!P$19,FALSE)</f>
        <v>0</v>
      </c>
      <c r="AB26" s="12">
        <f>VLOOKUP($H26,'[2]2023_12'!$D:$AD,'[2]2023_12'!Q$19,FALSE)</f>
        <v>97.39</v>
      </c>
      <c r="AC26">
        <f t="shared" si="2"/>
        <v>97.39</v>
      </c>
      <c r="AD26">
        <f t="shared" si="3"/>
        <v>0</v>
      </c>
    </row>
    <row r="27" spans="1:30" ht="15" customHeight="1" x14ac:dyDescent="0.25">
      <c r="A27" s="9" t="str">
        <f t="shared" si="0"/>
        <v>H030 2023 Dezembro</v>
      </c>
      <c r="B27" s="9" t="str">
        <f>VLOOKUP(H27,[1]Auxiliar_referencia!E:F,2,FALSE)</f>
        <v>Medidor faturado pela UFSC</v>
      </c>
      <c r="C27" s="9">
        <v>2023</v>
      </c>
      <c r="D27" s="9" t="s">
        <v>30</v>
      </c>
      <c r="E27" s="9">
        <f>VLOOKUP(H27,[1]Auxiliar_referencia!$B:$X,3,FALSE)</f>
        <v>2296276</v>
      </c>
      <c r="F27" s="10"/>
      <c r="G27" s="9" t="str">
        <f>VLOOKUP(H27,[1]Auxiliar_referencia!$B:$X,16,FALSE)</f>
        <v>E11C000101</v>
      </c>
      <c r="H27" s="11" t="s">
        <v>56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Moradia Estudantil</v>
      </c>
      <c r="L27" s="12">
        <f>VLOOKUP($H27,'[2]2023_12'!$D:$AD,'[2]2023_12'!Z$19,FALSE)</f>
        <v>0</v>
      </c>
      <c r="M27" s="12">
        <f>VLOOKUP($H27,'[2]2023_12'!$D:$AD,'[2]2023_12'!AA$19,FALSE)</f>
        <v>30</v>
      </c>
      <c r="N27" s="12">
        <f>VLOOKUP($H27,'[2]2023_12'!$D:$AD,'[2]2023_12'!AB$19,FALSE)</f>
        <v>0</v>
      </c>
      <c r="O27" s="12">
        <f>VLOOKUP($H27,'[2]2023_12'!$D:$AD,'[2]2023_12'!AC$19,FALSE)</f>
        <v>0</v>
      </c>
      <c r="P27" s="12">
        <f>VLOOKUP($H27,'[2]2023_12'!$D:$AD,'[2]2023_12'!AD$19,FALSE)</f>
        <v>30</v>
      </c>
      <c r="Q27" s="13">
        <f>VLOOKUP(H27,'2023_11'!H:R,11,FALSE)</f>
        <v>5397</v>
      </c>
      <c r="R27" s="14">
        <f>VLOOKUP($H27,'[2]2023_12'!$D:$AD,'[2]2023_12'!J$19,FALSE)</f>
        <v>6721</v>
      </c>
      <c r="S27" s="15">
        <f t="shared" si="1"/>
        <v>1324</v>
      </c>
      <c r="T27" s="12">
        <f>VLOOKUP($H27,'[2]2023_12'!$D:$AD,'[2]2023_12'!K$19,FALSE)</f>
        <v>1324</v>
      </c>
      <c r="U27" s="16" t="str">
        <f>VLOOKUP($H27,'[2]2023_12'!$D:$AD,'[2]2023_12'!T$19,FALSE)</f>
        <v>MÉDIO</v>
      </c>
      <c r="V27" s="17" t="str">
        <f>VLOOKUP($H27,'[2]2023_12'!$D:$AD,'[2]2023_12'!U$19,FALSE)</f>
        <v>CONSTRUIR ABRIGO</v>
      </c>
      <c r="W27" s="12">
        <f>VLOOKUP($H27,'[2]2023_12'!$D:$AD,'[2]2023_12'!L$19,FALSE)</f>
        <v>15897.14</v>
      </c>
      <c r="X27" s="12">
        <f>VLOOKUP($H27,'[2]2023_12'!$D:$AD,'[2]2023_12'!M$19,FALSE)</f>
        <v>15897.14</v>
      </c>
      <c r="Y27" s="18">
        <f>VLOOKUP($H27,'[2]2023_12'!$D:$AD,'[2]2023_12'!N$19,FALSE)</f>
        <v>-3004.5599999999977</v>
      </c>
      <c r="Z27" s="12">
        <f>VLOOKUP($H27,'[2]2023_12'!$D:$AD,'[2]2023_12'!O$19,FALSE)</f>
        <v>0</v>
      </c>
      <c r="AA27" s="12">
        <f>VLOOKUP($H27,'[2]2023_12'!$D:$AD,'[2]2023_12'!P$19,FALSE)</f>
        <v>0</v>
      </c>
      <c r="AB27" s="12">
        <f>VLOOKUP($H27,'[2]2023_12'!$D:$AD,'[2]2023_12'!Q$19,FALSE)</f>
        <v>28789.72</v>
      </c>
      <c r="AC27">
        <f t="shared" si="2"/>
        <v>28789.72</v>
      </c>
      <c r="AD27">
        <f t="shared" si="3"/>
        <v>0</v>
      </c>
    </row>
    <row r="28" spans="1:30" ht="15" customHeight="1" x14ac:dyDescent="0.25">
      <c r="A28" s="9" t="str">
        <f t="shared" si="0"/>
        <v>H032 2023 Dezembro</v>
      </c>
      <c r="B28" s="9" t="str">
        <f>VLOOKUP(H28,[1]Auxiliar_referencia!E:F,2,FALSE)</f>
        <v>Medidor faturado pela UFSC</v>
      </c>
      <c r="C28" s="9">
        <v>2023</v>
      </c>
      <c r="D28" s="9" t="s">
        <v>30</v>
      </c>
      <c r="E28" s="9">
        <f>VLOOKUP(H28,[1]Auxiliar_referencia!$B:$X,3,FALSE)</f>
        <v>2296659</v>
      </c>
      <c r="F28" s="10"/>
      <c r="G28" s="9" t="str">
        <f>VLOOKUP(H28,[1]Auxiliar_referencia!$B:$X,16,FALSE)</f>
        <v>C11C001576</v>
      </c>
      <c r="H28" s="11" t="s">
        <v>57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>Biblioteca Central</v>
      </c>
      <c r="L28" s="12">
        <f>VLOOKUP($H28,'[2]2023_12'!$D:$AD,'[2]2023_12'!Z$19,FALSE)</f>
        <v>1</v>
      </c>
      <c r="M28" s="12">
        <f>VLOOKUP($H28,'[2]2023_12'!$D:$AD,'[2]2023_12'!AA$19,FALSE)</f>
        <v>0</v>
      </c>
      <c r="N28" s="12">
        <f>VLOOKUP($H28,'[2]2023_12'!$D:$AD,'[2]2023_12'!AB$19,FALSE)</f>
        <v>0</v>
      </c>
      <c r="O28" s="12">
        <f>VLOOKUP($H28,'[2]2023_12'!$D:$AD,'[2]2023_12'!AC$19,FALSE)</f>
        <v>0</v>
      </c>
      <c r="P28" s="12">
        <f>VLOOKUP($H28,'[2]2023_12'!$D:$AD,'[2]2023_12'!AD$19,FALSE)</f>
        <v>1</v>
      </c>
      <c r="Q28" s="13">
        <f>VLOOKUP(H28,'2023_11'!H:R,11,FALSE)</f>
        <v>33978</v>
      </c>
      <c r="R28" s="14">
        <f>VLOOKUP($H28,'[2]2023_12'!$D:$AD,'[2]2023_12'!J$19,FALSE)</f>
        <v>34435</v>
      </c>
      <c r="S28" s="15">
        <f t="shared" si="1"/>
        <v>457</v>
      </c>
      <c r="T28" s="12">
        <f>VLOOKUP($H28,'[2]2023_12'!$D:$AD,'[2]2023_12'!K$19,FALSE)</f>
        <v>457</v>
      </c>
      <c r="U28" s="16" t="str">
        <f>VLOOKUP($H28,'[2]2023_12'!$D:$AD,'[2]2023_12'!T$19,FALSE)</f>
        <v>MÉDIO</v>
      </c>
      <c r="V28" s="17" t="str">
        <f>VLOOKUP($H28,'[2]2023_12'!$D:$AD,'[2]2023_12'!U$19,FALSE)</f>
        <v>CONSTRUIR ABRIGO</v>
      </c>
      <c r="W28" s="12">
        <f>VLOOKUP($H28,'[2]2023_12'!$D:$AD,'[2]2023_12'!L$19,FALSE)</f>
        <v>6980.48</v>
      </c>
      <c r="X28" s="12">
        <f>VLOOKUP($H28,'[2]2023_12'!$D:$AD,'[2]2023_12'!M$19,FALSE)</f>
        <v>6980.48</v>
      </c>
      <c r="Y28" s="18">
        <f>VLOOKUP($H28,'[2]2023_12'!$D:$AD,'[2]2023_12'!N$19,FALSE)</f>
        <v>-1319.3199999999997</v>
      </c>
      <c r="Z28" s="12">
        <f>VLOOKUP($H28,'[2]2023_12'!$D:$AD,'[2]2023_12'!O$19,FALSE)</f>
        <v>0</v>
      </c>
      <c r="AA28" s="12">
        <f>VLOOKUP($H28,'[2]2023_12'!$D:$AD,'[2]2023_12'!P$19,FALSE)</f>
        <v>0</v>
      </c>
      <c r="AB28" s="12">
        <f>VLOOKUP($H28,'[2]2023_12'!$D:$AD,'[2]2023_12'!Q$19,FALSE)</f>
        <v>12641.64</v>
      </c>
      <c r="AC28">
        <f t="shared" si="2"/>
        <v>12641.64</v>
      </c>
      <c r="AD28">
        <f t="shared" si="3"/>
        <v>0</v>
      </c>
    </row>
    <row r="29" spans="1:30" ht="15" customHeight="1" x14ac:dyDescent="0.25">
      <c r="A29" s="9" t="str">
        <f t="shared" si="0"/>
        <v>H033 2023 Dezembro</v>
      </c>
      <c r="B29" s="9" t="str">
        <f>VLOOKUP(H29,[1]Auxiliar_referencia!E:F,2,FALSE)</f>
        <v>Medidor faturado pela UFSC</v>
      </c>
      <c r="C29" s="9">
        <v>2023</v>
      </c>
      <c r="D29" s="9" t="s">
        <v>30</v>
      </c>
      <c r="E29" s="9">
        <f>VLOOKUP(H29,[1]Auxiliar_referencia!$B:$X,3,FALSE)</f>
        <v>2296667</v>
      </c>
      <c r="F29" s="10"/>
      <c r="G29" s="9" t="str">
        <f>VLOOKUP(H29,[1]Auxiliar_referencia!$B:$X,16,FALSE)</f>
        <v>B10C014063</v>
      </c>
      <c r="H29" s="11" t="s">
        <v>58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 xml:space="preserve">CTC - Salas de Aula, Eng. Elétrica, Produção - CTC 1 ao 5, </v>
      </c>
      <c r="L29" s="12">
        <f>VLOOKUP($H29,'[2]2023_12'!$D:$AD,'[2]2023_12'!Z$19,FALSE)</f>
        <v>1</v>
      </c>
      <c r="M29" s="12">
        <f>VLOOKUP($H29,'[2]2023_12'!$D:$AD,'[2]2023_12'!AA$19,FALSE)</f>
        <v>0</v>
      </c>
      <c r="N29" s="12">
        <f>VLOOKUP($H29,'[2]2023_12'!$D:$AD,'[2]2023_12'!AB$19,FALSE)</f>
        <v>1</v>
      </c>
      <c r="O29" s="12">
        <f>VLOOKUP($H29,'[2]2023_12'!$D:$AD,'[2]2023_12'!AC$19,FALSE)</f>
        <v>0</v>
      </c>
      <c r="P29" s="12">
        <f>VLOOKUP($H29,'[2]2023_12'!$D:$AD,'[2]2023_12'!AD$19,FALSE)</f>
        <v>2</v>
      </c>
      <c r="Q29" s="13">
        <f>VLOOKUP(H29,'2023_11'!H:R,11,FALSE)</f>
        <v>3460</v>
      </c>
      <c r="R29" s="14">
        <f>VLOOKUP($H29,'[2]2023_12'!$D:$AD,'[2]2023_12'!J$19,FALSE)</f>
        <v>3594</v>
      </c>
      <c r="S29" s="15">
        <f t="shared" si="1"/>
        <v>134</v>
      </c>
      <c r="T29" s="12">
        <f>VLOOKUP($H29,'[2]2023_12'!$D:$AD,'[2]2023_12'!K$19,FALSE)</f>
        <v>134</v>
      </c>
      <c r="U29" s="16" t="str">
        <f>VLOOKUP($H29,'[2]2023_12'!$D:$AD,'[2]2023_12'!T$19,FALSE)</f>
        <v>LIDO</v>
      </c>
      <c r="V29" s="17" t="str">
        <f>VLOOKUP($H29,'[2]2023_12'!$D:$AD,'[2]2023_12'!U$19,FALSE)</f>
        <v>OK</v>
      </c>
      <c r="W29" s="12">
        <f>VLOOKUP($H29,'[2]2023_12'!$D:$AD,'[2]2023_12'!L$19,FALSE)</f>
        <v>2008.82</v>
      </c>
      <c r="X29" s="12">
        <f>VLOOKUP($H29,'[2]2023_12'!$D:$AD,'[2]2023_12'!M$19,FALSE)</f>
        <v>2008.82</v>
      </c>
      <c r="Y29" s="18">
        <f>VLOOKUP($H29,'[2]2023_12'!$D:$AD,'[2]2023_12'!N$19,FALSE)</f>
        <v>-379.67000000000007</v>
      </c>
      <c r="Z29" s="12">
        <f>VLOOKUP($H29,'[2]2023_12'!$D:$AD,'[2]2023_12'!O$19,FALSE)</f>
        <v>0</v>
      </c>
      <c r="AA29" s="12">
        <f>VLOOKUP($H29,'[2]2023_12'!$D:$AD,'[2]2023_12'!P$19,FALSE)</f>
        <v>0</v>
      </c>
      <c r="AB29" s="12">
        <f>VLOOKUP($H29,'[2]2023_12'!$D:$AD,'[2]2023_12'!Q$19,FALSE)</f>
        <v>3637.97</v>
      </c>
      <c r="AC29">
        <f t="shared" si="2"/>
        <v>3637.97</v>
      </c>
      <c r="AD29">
        <f t="shared" si="3"/>
        <v>0</v>
      </c>
    </row>
    <row r="30" spans="1:30" ht="15" customHeight="1" x14ac:dyDescent="0.25">
      <c r="A30" s="9" t="str">
        <f t="shared" si="0"/>
        <v>H034 2023 Dezembro</v>
      </c>
      <c r="B30" s="9" t="str">
        <f>VLOOKUP(H30,[1]Auxiliar_referencia!E:F,2,FALSE)</f>
        <v>Medidor faturado pela UFSC</v>
      </c>
      <c r="C30" s="9">
        <v>2023</v>
      </c>
      <c r="D30" s="9" t="s">
        <v>30</v>
      </c>
      <c r="E30" s="9">
        <f>VLOOKUP(H30,[1]Auxiliar_referencia!$B:$X,3,FALSE)</f>
        <v>8416621</v>
      </c>
      <c r="F30" s="10"/>
      <c r="G30" s="9" t="str">
        <f>VLOOKUP(H30,[1]Auxiliar_referencia!$B:$X,16,FALSE)</f>
        <v>B10C014069</v>
      </c>
      <c r="H30" s="11" t="s">
        <v>59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Sanitária e Amb. - CTC 12 e 37</v>
      </c>
      <c r="L30" s="12">
        <f>VLOOKUP($H30,'[2]2023_12'!$D:$AD,'[2]2023_12'!Z$19,FALSE)</f>
        <v>1</v>
      </c>
      <c r="M30" s="12">
        <f>VLOOKUP($H30,'[2]2023_12'!$D:$AD,'[2]2023_12'!AA$19,FALSE)</f>
        <v>0</v>
      </c>
      <c r="N30" s="12">
        <f>VLOOKUP($H30,'[2]2023_12'!$D:$AD,'[2]2023_12'!AB$19,FALSE)</f>
        <v>0</v>
      </c>
      <c r="O30" s="12">
        <f>VLOOKUP($H30,'[2]2023_12'!$D:$AD,'[2]2023_12'!AC$19,FALSE)</f>
        <v>0</v>
      </c>
      <c r="P30" s="12">
        <f>VLOOKUP($H30,'[2]2023_12'!$D:$AD,'[2]2023_12'!AD$19,FALSE)</f>
        <v>1</v>
      </c>
      <c r="Q30" s="13">
        <f>VLOOKUP(H30,'2023_11'!H:R,11,FALSE)</f>
        <v>4513</v>
      </c>
      <c r="R30" s="14">
        <f>VLOOKUP($H30,'[2]2023_12'!$D:$AD,'[2]2023_12'!J$19,FALSE)</f>
        <v>4669</v>
      </c>
      <c r="S30" s="15">
        <f t="shared" si="1"/>
        <v>156</v>
      </c>
      <c r="T30" s="12">
        <f>VLOOKUP($H30,'[2]2023_12'!$D:$AD,'[2]2023_12'!K$19,FALSE)</f>
        <v>156</v>
      </c>
      <c r="U30" s="16" t="str">
        <f>VLOOKUP($H30,'[2]2023_12'!$D:$AD,'[2]2023_12'!T$19,FALSE)</f>
        <v>LIDO</v>
      </c>
      <c r="V30" s="17" t="str">
        <f>VLOOKUP($H30,'[2]2023_12'!$D:$AD,'[2]2023_12'!U$19,FALSE)</f>
        <v>OK</v>
      </c>
      <c r="W30" s="12">
        <f>VLOOKUP($H30,'[2]2023_12'!$D:$AD,'[2]2023_12'!L$19,FALSE)</f>
        <v>2342.0700000000002</v>
      </c>
      <c r="X30" s="12">
        <f>VLOOKUP($H30,'[2]2023_12'!$D:$AD,'[2]2023_12'!M$19,FALSE)</f>
        <v>2342.0700000000002</v>
      </c>
      <c r="Y30" s="18">
        <f>VLOOKUP($H30,'[2]2023_12'!$D:$AD,'[2]2023_12'!N$19,FALSE)</f>
        <v>-442.65000000000055</v>
      </c>
      <c r="Z30" s="12">
        <f>VLOOKUP($H30,'[2]2023_12'!$D:$AD,'[2]2023_12'!O$19,FALSE)</f>
        <v>0</v>
      </c>
      <c r="AA30" s="12">
        <f>VLOOKUP($H30,'[2]2023_12'!$D:$AD,'[2]2023_12'!P$19,FALSE)</f>
        <v>0</v>
      </c>
      <c r="AB30" s="12">
        <f>VLOOKUP($H30,'[2]2023_12'!$D:$AD,'[2]2023_12'!Q$19,FALSE)</f>
        <v>4241.49</v>
      </c>
      <c r="AC30">
        <f t="shared" si="2"/>
        <v>4241.49</v>
      </c>
      <c r="AD30">
        <f t="shared" si="3"/>
        <v>0</v>
      </c>
    </row>
    <row r="31" spans="1:30" ht="15" customHeight="1" x14ac:dyDescent="0.25">
      <c r="A31" s="9" t="str">
        <f t="shared" si="0"/>
        <v>H035 2023 Dezembro</v>
      </c>
      <c r="B31" s="9" t="str">
        <f>VLOOKUP(H31,[1]Auxiliar_referencia!E:F,2,FALSE)</f>
        <v>Medidor faturado pela UFSC</v>
      </c>
      <c r="C31" s="9">
        <v>2023</v>
      </c>
      <c r="D31" s="9" t="s">
        <v>30</v>
      </c>
      <c r="E31" s="9">
        <f>VLOOKUP(H31,[1]Auxiliar_referencia!$B:$X,3,FALSE)</f>
        <v>2296845</v>
      </c>
      <c r="F31" s="10"/>
      <c r="G31" s="9" t="str">
        <f>VLOOKUP(H31,[1]Auxiliar_referencia!$B:$X,16,FALSE)</f>
        <v>B10C022164</v>
      </c>
      <c r="H31" s="11" t="s">
        <v>60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Elétrica INEP - CTC 06</v>
      </c>
      <c r="L31" s="12">
        <f>VLOOKUP($H31,'[2]2023_12'!$D:$AD,'[2]2023_12'!Z$19,FALSE)</f>
        <v>1</v>
      </c>
      <c r="M31" s="12">
        <f>VLOOKUP($H31,'[2]2023_12'!$D:$AD,'[2]2023_12'!AA$19,FALSE)</f>
        <v>0</v>
      </c>
      <c r="N31" s="12">
        <f>VLOOKUP($H31,'[2]2023_12'!$D:$AD,'[2]2023_12'!AB$19,FALSE)</f>
        <v>0</v>
      </c>
      <c r="O31" s="12">
        <f>VLOOKUP($H31,'[2]2023_12'!$D:$AD,'[2]2023_12'!AC$19,FALSE)</f>
        <v>0</v>
      </c>
      <c r="P31" s="12">
        <f>VLOOKUP($H31,'[2]2023_12'!$D:$AD,'[2]2023_12'!AD$19,FALSE)</f>
        <v>1</v>
      </c>
      <c r="Q31" s="13">
        <f>VLOOKUP(H31,'2023_11'!H:R,11,FALSE)</f>
        <v>348</v>
      </c>
      <c r="R31" s="14">
        <f>VLOOKUP($H31,'[2]2023_12'!$D:$AD,'[2]2023_12'!J$19,FALSE)</f>
        <v>353</v>
      </c>
      <c r="S31" s="15">
        <f t="shared" si="1"/>
        <v>5</v>
      </c>
      <c r="T31" s="12">
        <f>VLOOKUP($H31,'[2]2023_12'!$D:$AD,'[2]2023_12'!K$19,FALSE)</f>
        <v>5</v>
      </c>
      <c r="U31" s="16" t="str">
        <f>VLOOKUP($H31,'[2]2023_12'!$D:$AD,'[2]2023_12'!T$19,FALSE)</f>
        <v>LIDO</v>
      </c>
      <c r="V31" s="17" t="str">
        <f>VLOOKUP($H31,'[2]2023_12'!$D:$AD,'[2]2023_12'!U$19,FALSE)</f>
        <v>OK</v>
      </c>
      <c r="W31" s="12">
        <f>VLOOKUP($H31,'[2]2023_12'!$D:$AD,'[2]2023_12'!L$19,FALSE)</f>
        <v>64.760000000000005</v>
      </c>
      <c r="X31" s="12">
        <f>VLOOKUP($H31,'[2]2023_12'!$D:$AD,'[2]2023_12'!M$19,FALSE)</f>
        <v>64.760000000000005</v>
      </c>
      <c r="Y31" s="18">
        <f>VLOOKUP($H31,'[2]2023_12'!$D:$AD,'[2]2023_12'!N$19,FALSE)</f>
        <v>-12.250000000000014</v>
      </c>
      <c r="Z31" s="12">
        <f>VLOOKUP($H31,'[2]2023_12'!$D:$AD,'[2]2023_12'!O$19,FALSE)</f>
        <v>0</v>
      </c>
      <c r="AA31" s="12">
        <f>VLOOKUP($H31,'[2]2023_12'!$D:$AD,'[2]2023_12'!P$19,FALSE)</f>
        <v>0</v>
      </c>
      <c r="AB31" s="12">
        <f>VLOOKUP($H31,'[2]2023_12'!$D:$AD,'[2]2023_12'!Q$19,FALSE)</f>
        <v>117.27</v>
      </c>
      <c r="AC31">
        <f t="shared" si="2"/>
        <v>117.27</v>
      </c>
      <c r="AD31">
        <f t="shared" si="3"/>
        <v>0</v>
      </c>
    </row>
    <row r="32" spans="1:30" ht="15" customHeight="1" x14ac:dyDescent="0.25">
      <c r="A32" s="9" t="str">
        <f t="shared" si="0"/>
        <v>H037 2023 Dezembro</v>
      </c>
      <c r="B32" s="9" t="str">
        <f>VLOOKUP(H32,[1]Auxiliar_referencia!E:F,2,FALSE)</f>
        <v>Medidor faturado pela UFSC</v>
      </c>
      <c r="C32" s="9">
        <v>2023</v>
      </c>
      <c r="D32" s="9" t="s">
        <v>30</v>
      </c>
      <c r="E32" s="9">
        <f>VLOOKUP(H32,[1]Auxiliar_referencia!$B:$X,3,FALSE)</f>
        <v>6435548</v>
      </c>
      <c r="F32" s="10"/>
      <c r="G32" s="9" t="str">
        <f>VLOOKUP(H32,[1]Auxiliar_referencia!$B:$X,16,FALSE)</f>
        <v>Y13F347112</v>
      </c>
      <c r="H32" s="11" t="s">
        <v>61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- CTC 9, 10 e 37</v>
      </c>
      <c r="L32" s="12">
        <f>VLOOKUP($H32,'[2]2023_12'!$D:$AD,'[2]2023_12'!Z$19,FALSE)</f>
        <v>1</v>
      </c>
      <c r="M32" s="12">
        <f>VLOOKUP($H32,'[2]2023_12'!$D:$AD,'[2]2023_12'!AA$19,FALSE)</f>
        <v>0</v>
      </c>
      <c r="N32" s="12">
        <f>VLOOKUP($H32,'[2]2023_12'!$D:$AD,'[2]2023_12'!AB$19,FALSE)</f>
        <v>0</v>
      </c>
      <c r="O32" s="12">
        <f>VLOOKUP($H32,'[2]2023_12'!$D:$AD,'[2]2023_12'!AC$19,FALSE)</f>
        <v>0</v>
      </c>
      <c r="P32" s="12">
        <f>VLOOKUP($H32,'[2]2023_12'!$D:$AD,'[2]2023_12'!AD$19,FALSE)</f>
        <v>1</v>
      </c>
      <c r="Q32" s="13">
        <f>VLOOKUP(H32,'2023_11'!H:R,11,FALSE)</f>
        <v>2524</v>
      </c>
      <c r="R32" s="14">
        <f>VLOOKUP($H32,'[2]2023_12'!$D:$AD,'[2]2023_12'!J$19,FALSE)</f>
        <v>2602</v>
      </c>
      <c r="S32" s="15">
        <f t="shared" si="1"/>
        <v>78</v>
      </c>
      <c r="T32" s="12">
        <f>VLOOKUP($H32,'[2]2023_12'!$D:$AD,'[2]2023_12'!K$19,FALSE)</f>
        <v>78</v>
      </c>
      <c r="U32" s="16" t="str">
        <f>VLOOKUP($H32,'[2]2023_12'!$D:$AD,'[2]2023_12'!T$19,FALSE)</f>
        <v>LIDO</v>
      </c>
      <c r="V32" s="17" t="str">
        <f>VLOOKUP($H32,'[2]2023_12'!$D:$AD,'[2]2023_12'!U$19,FALSE)</f>
        <v>OK</v>
      </c>
      <c r="W32" s="12">
        <f>VLOOKUP($H32,'[2]2023_12'!$D:$AD,'[2]2023_12'!L$19,FALSE)</f>
        <v>1140.0899999999999</v>
      </c>
      <c r="X32" s="12">
        <f>VLOOKUP($H32,'[2]2023_12'!$D:$AD,'[2]2023_12'!M$19,FALSE)</f>
        <v>1140.0899999999999</v>
      </c>
      <c r="Y32" s="18">
        <f>VLOOKUP($H32,'[2]2023_12'!$D:$AD,'[2]2023_12'!N$19,FALSE)</f>
        <v>-215.48000000000002</v>
      </c>
      <c r="Z32" s="12">
        <f>VLOOKUP($H32,'[2]2023_12'!$D:$AD,'[2]2023_12'!O$19,FALSE)</f>
        <v>0</v>
      </c>
      <c r="AA32" s="12">
        <f>VLOOKUP($H32,'[2]2023_12'!$D:$AD,'[2]2023_12'!P$19,FALSE)</f>
        <v>0</v>
      </c>
      <c r="AB32" s="12">
        <f>VLOOKUP($H32,'[2]2023_12'!$D:$AD,'[2]2023_12'!Q$19,FALSE)</f>
        <v>2064.6999999999998</v>
      </c>
      <c r="AC32">
        <f t="shared" si="2"/>
        <v>2064.6999999999998</v>
      </c>
      <c r="AD32">
        <f t="shared" si="3"/>
        <v>0</v>
      </c>
    </row>
    <row r="33" spans="1:30" x14ac:dyDescent="0.25">
      <c r="A33" s="9" t="str">
        <f t="shared" si="0"/>
        <v>H038 2023 Dezembro</v>
      </c>
      <c r="B33" s="9" t="str">
        <f>VLOOKUP(H33,[1]Auxiliar_referencia!E:F,2,FALSE)</f>
        <v>Medidor faturado pela UFSC</v>
      </c>
      <c r="C33" s="9">
        <v>2023</v>
      </c>
      <c r="D33" s="9" t="s">
        <v>30</v>
      </c>
      <c r="E33" s="9">
        <f>VLOOKUP(H33,[1]Auxiliar_referencia!$B:$X,3,FALSE)</f>
        <v>2296683</v>
      </c>
      <c r="F33" s="10"/>
      <c r="G33" s="9" t="str">
        <f>VLOOKUP(H33,[1]Auxiliar_referencia!$B:$X,16,FALSE)</f>
        <v>B10C014806</v>
      </c>
      <c r="H33" s="11" t="s">
        <v>62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CTC - Eng. Mecânica CTC 11 Bloco B (Pavilhão) e CTC 31 INE</v>
      </c>
      <c r="L33" s="12">
        <f>VLOOKUP($H33,'[2]2023_12'!$D:$AD,'[2]2023_12'!Z$19,FALSE)</f>
        <v>1</v>
      </c>
      <c r="M33" s="12">
        <f>VLOOKUP($H33,'[2]2023_12'!$D:$AD,'[2]2023_12'!AA$19,FALSE)</f>
        <v>0</v>
      </c>
      <c r="N33" s="12">
        <f>VLOOKUP($H33,'[2]2023_12'!$D:$AD,'[2]2023_12'!AB$19,FALSE)</f>
        <v>0</v>
      </c>
      <c r="O33" s="12">
        <f>VLOOKUP($H33,'[2]2023_12'!$D:$AD,'[2]2023_12'!AC$19,FALSE)</f>
        <v>0</v>
      </c>
      <c r="P33" s="12">
        <f>VLOOKUP($H33,'[2]2023_12'!$D:$AD,'[2]2023_12'!AD$19,FALSE)</f>
        <v>1</v>
      </c>
      <c r="Q33" s="13">
        <f>VLOOKUP(H33,'2023_11'!H:R,11,FALSE)</f>
        <v>7908</v>
      </c>
      <c r="R33" s="14">
        <f>VLOOKUP($H33,'[2]2023_12'!$D:$AD,'[2]2023_12'!J$19,FALSE)</f>
        <v>8078</v>
      </c>
      <c r="S33" s="15">
        <f t="shared" si="1"/>
        <v>170</v>
      </c>
      <c r="T33" s="12">
        <f>VLOOKUP($H33,'[2]2023_12'!$D:$AD,'[2]2023_12'!K$19,FALSE)</f>
        <v>170</v>
      </c>
      <c r="U33" s="16" t="str">
        <f>VLOOKUP($H33,'[2]2023_12'!$D:$AD,'[2]2023_12'!T$19,FALSE)</f>
        <v>MÉDIO</v>
      </c>
      <c r="V33" s="17" t="str">
        <f>VLOOKUP($H33,'[2]2023_12'!$D:$AD,'[2]2023_12'!U$19,FALSE)</f>
        <v>CONSTRUIR ABRIGO</v>
      </c>
      <c r="W33" s="12">
        <f>VLOOKUP($H33,'[2]2023_12'!$D:$AD,'[2]2023_12'!L$19,FALSE)</f>
        <v>2557.81</v>
      </c>
      <c r="X33" s="12">
        <f>VLOOKUP($H33,'[2]2023_12'!$D:$AD,'[2]2023_12'!M$19,FALSE)</f>
        <v>2557.81</v>
      </c>
      <c r="Y33" s="18">
        <f>VLOOKUP($H33,'[2]2023_12'!$D:$AD,'[2]2023_12'!N$19,FALSE)</f>
        <v>-483.43000000000029</v>
      </c>
      <c r="Z33" s="12">
        <f>VLOOKUP($H33,'[2]2023_12'!$D:$AD,'[2]2023_12'!O$19,FALSE)</f>
        <v>0</v>
      </c>
      <c r="AA33" s="12">
        <f>VLOOKUP($H33,'[2]2023_12'!$D:$AD,'[2]2023_12'!P$19,FALSE)</f>
        <v>0</v>
      </c>
      <c r="AB33" s="12">
        <f>VLOOKUP($H33,'[2]2023_12'!$D:$AD,'[2]2023_12'!Q$19,FALSE)</f>
        <v>4632.1899999999996</v>
      </c>
      <c r="AC33">
        <f t="shared" si="2"/>
        <v>4632.1899999999996</v>
      </c>
      <c r="AD33">
        <f t="shared" si="3"/>
        <v>0</v>
      </c>
    </row>
    <row r="34" spans="1:30" x14ac:dyDescent="0.25">
      <c r="A34" s="9" t="str">
        <f t="shared" si="0"/>
        <v>H040 2023 Dezembro</v>
      </c>
      <c r="B34" s="9" t="str">
        <f>VLOOKUP(H34,[1]Auxiliar_referencia!E:F,2,FALSE)</f>
        <v>Medidor faturado pela UFSC</v>
      </c>
      <c r="C34" s="9">
        <v>2023</v>
      </c>
      <c r="D34" s="9" t="s">
        <v>30</v>
      </c>
      <c r="E34" s="9">
        <f>VLOOKUP(H34,[1]Auxiliar_referencia!$B:$X,3,FALSE)</f>
        <v>2296691</v>
      </c>
      <c r="F34" s="10"/>
      <c r="G34" s="9" t="str">
        <f>VLOOKUP(H34,[1]Auxiliar_referencia!$B:$X,16,FALSE)</f>
        <v>C11C000642</v>
      </c>
      <c r="H34" s="11" t="s">
        <v>63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Reitoria I</v>
      </c>
      <c r="L34" s="12">
        <f>VLOOKUP($H34,'[2]2023_12'!$D:$AD,'[2]2023_12'!Z$19,FALSE)</f>
        <v>1</v>
      </c>
      <c r="M34" s="12">
        <f>VLOOKUP($H34,'[2]2023_12'!$D:$AD,'[2]2023_12'!AA$19,FALSE)</f>
        <v>0</v>
      </c>
      <c r="N34" s="12">
        <f>VLOOKUP($H34,'[2]2023_12'!$D:$AD,'[2]2023_12'!AB$19,FALSE)</f>
        <v>0</v>
      </c>
      <c r="O34" s="12">
        <f>VLOOKUP($H34,'[2]2023_12'!$D:$AD,'[2]2023_12'!AC$19,FALSE)</f>
        <v>1</v>
      </c>
      <c r="P34" s="12">
        <f>VLOOKUP($H34,'[2]2023_12'!$D:$AD,'[2]2023_12'!AD$19,FALSE)</f>
        <v>2</v>
      </c>
      <c r="Q34" s="13">
        <f>VLOOKUP(H34,'2023_11'!H:R,11,FALSE)</f>
        <v>47936</v>
      </c>
      <c r="R34" s="14">
        <f>VLOOKUP($H34,'[2]2023_12'!$D:$AD,'[2]2023_12'!J$19,FALSE)</f>
        <v>48176</v>
      </c>
      <c r="S34" s="15">
        <f t="shared" si="1"/>
        <v>240</v>
      </c>
      <c r="T34" s="12">
        <f>VLOOKUP($H34,'[2]2023_12'!$D:$AD,'[2]2023_12'!K$19,FALSE)</f>
        <v>240</v>
      </c>
      <c r="U34" s="16" t="str">
        <f>VLOOKUP($H34,'[2]2023_12'!$D:$AD,'[2]2023_12'!T$19,FALSE)</f>
        <v>MÉDIO</v>
      </c>
      <c r="V34" s="17" t="str">
        <f>VLOOKUP($H34,'[2]2023_12'!$D:$AD,'[2]2023_12'!U$19,FALSE)</f>
        <v>CONSTRUIR ABRIGO</v>
      </c>
      <c r="W34" s="12">
        <f>VLOOKUP($H34,'[2]2023_12'!$D:$AD,'[2]2023_12'!L$19,FALSE)</f>
        <v>3574.62</v>
      </c>
      <c r="X34" s="12">
        <f>VLOOKUP($H34,'[2]2023_12'!$D:$AD,'[2]2023_12'!M$19,FALSE)</f>
        <v>3574.62</v>
      </c>
      <c r="Y34" s="18">
        <f>VLOOKUP($H34,'[2]2023_12'!$D:$AD,'[2]2023_12'!N$19,FALSE)</f>
        <v>-675.59999999999945</v>
      </c>
      <c r="Z34" s="12">
        <f>VLOOKUP($H34,'[2]2023_12'!$D:$AD,'[2]2023_12'!O$19,FALSE)</f>
        <v>0</v>
      </c>
      <c r="AA34" s="12">
        <f>VLOOKUP($H34,'[2]2023_12'!$D:$AD,'[2]2023_12'!P$19,FALSE)</f>
        <v>0</v>
      </c>
      <c r="AB34" s="12">
        <f>VLOOKUP($H34,'[2]2023_12'!$D:$AD,'[2]2023_12'!Q$19,FALSE)</f>
        <v>6473.64</v>
      </c>
      <c r="AC34">
        <f t="shared" si="2"/>
        <v>6473.64</v>
      </c>
      <c r="AD34">
        <f t="shared" si="3"/>
        <v>0</v>
      </c>
    </row>
    <row r="35" spans="1:30" x14ac:dyDescent="0.25">
      <c r="A35" s="9" t="str">
        <f t="shared" si="0"/>
        <v>H041 2023 Dezembro</v>
      </c>
      <c r="B35" s="9" t="str">
        <f>VLOOKUP(H35,[1]Auxiliar_referencia!E:F,2,FALSE)</f>
        <v>Medidor faturado pela UFSC</v>
      </c>
      <c r="C35" s="9">
        <v>2023</v>
      </c>
      <c r="D35" s="9" t="s">
        <v>30</v>
      </c>
      <c r="E35" s="9">
        <f>VLOOKUP(H35,[1]Auxiliar_referencia!$B:$X,3,FALSE)</f>
        <v>2296810</v>
      </c>
      <c r="F35" s="10"/>
      <c r="G35" s="9" t="str">
        <f>VLOOKUP(H35,[1]Auxiliar_referencia!$B:$X,16,FALSE)</f>
        <v>C11C010608</v>
      </c>
      <c r="H35" s="11" t="s">
        <v>64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1  Básico</v>
      </c>
      <c r="L35" s="12">
        <f>VLOOKUP($H35,'[2]2023_12'!$D:$AD,'[2]2023_12'!Z$19,FALSE)</f>
        <v>1</v>
      </c>
      <c r="M35" s="12">
        <f>VLOOKUP($H35,'[2]2023_12'!$D:$AD,'[2]2023_12'!AA$19,FALSE)</f>
        <v>0</v>
      </c>
      <c r="N35" s="12">
        <f>VLOOKUP($H35,'[2]2023_12'!$D:$AD,'[2]2023_12'!AB$19,FALSE)</f>
        <v>1</v>
      </c>
      <c r="O35" s="12">
        <f>VLOOKUP($H35,'[2]2023_12'!$D:$AD,'[2]2023_12'!AC$19,FALSE)</f>
        <v>0</v>
      </c>
      <c r="P35" s="12">
        <f>VLOOKUP($H35,'[2]2023_12'!$D:$AD,'[2]2023_12'!AD$19,FALSE)</f>
        <v>2</v>
      </c>
      <c r="Q35" s="13">
        <f>VLOOKUP(H35,'2023_11'!H:R,11,FALSE)</f>
        <v>899</v>
      </c>
      <c r="R35" s="14">
        <f>VLOOKUP($H35,'[2]2023_12'!$D:$AD,'[2]2023_12'!J$19,FALSE)</f>
        <v>2212</v>
      </c>
      <c r="S35" s="15">
        <f t="shared" si="1"/>
        <v>1313</v>
      </c>
      <c r="T35" s="12">
        <f>VLOOKUP($H35,'[2]2023_12'!$D:$AD,'[2]2023_12'!K$19,FALSE)</f>
        <v>1313</v>
      </c>
      <c r="U35" s="16" t="str">
        <f>VLOOKUP($H35,'[2]2023_12'!$D:$AD,'[2]2023_12'!T$19,FALSE)</f>
        <v>LIDO/REVISÃO</v>
      </c>
      <c r="V35" s="17" t="str">
        <f>VLOOKUP($H35,'[2]2023_12'!$D:$AD,'[2]2023_12'!U$19,FALSE)</f>
        <v>ALTO CONSUMO</v>
      </c>
      <c r="W35" s="12">
        <f>VLOOKUP($H35,'[2]2023_12'!$D:$AD,'[2]2023_12'!L$19,FALSE)</f>
        <v>22523.43</v>
      </c>
      <c r="X35" s="12">
        <f>VLOOKUP($H35,'[2]2023_12'!$D:$AD,'[2]2023_12'!M$19,FALSE)</f>
        <v>22523.43</v>
      </c>
      <c r="Y35" s="18">
        <f>VLOOKUP($H35,'[2]2023_12'!$D:$AD,'[2]2023_12'!N$19,FALSE)</f>
        <v>-4256.93</v>
      </c>
      <c r="Z35" s="12">
        <f>VLOOKUP($H35,'[2]2023_12'!$D:$AD,'[2]2023_12'!O$19,FALSE)</f>
        <v>0</v>
      </c>
      <c r="AA35" s="12">
        <f>VLOOKUP($H35,'[2]2023_12'!$D:$AD,'[2]2023_12'!P$19,FALSE)</f>
        <v>0</v>
      </c>
      <c r="AB35" s="12">
        <f>VLOOKUP($H35,'[2]2023_12'!$D:$AD,'[2]2023_12'!Q$19,FALSE)</f>
        <v>40789.93</v>
      </c>
      <c r="AC35">
        <f t="shared" si="2"/>
        <v>40789.93</v>
      </c>
      <c r="AD35">
        <f t="shared" si="3"/>
        <v>0</v>
      </c>
    </row>
    <row r="36" spans="1:30" x14ac:dyDescent="0.25">
      <c r="A36" s="9" t="str">
        <f t="shared" si="0"/>
        <v>H042 2023 Dezembro</v>
      </c>
      <c r="B36" s="9" t="str">
        <f>VLOOKUP(H36,[1]Auxiliar_referencia!E:F,2,FALSE)</f>
        <v>Medidor faturado pela UFSC</v>
      </c>
      <c r="C36" s="9">
        <v>2023</v>
      </c>
      <c r="D36" s="9" t="s">
        <v>30</v>
      </c>
      <c r="E36" s="9">
        <f>VLOOKUP(H36,[1]Auxiliar_referencia!$B:$X,3,FALSE)</f>
        <v>2296802</v>
      </c>
      <c r="F36" s="10"/>
      <c r="G36" s="9" t="str">
        <f>VLOOKUP(H36,[1]Auxiliar_referencia!$B:$X,16,FALSE)</f>
        <v>C11C001909</v>
      </c>
      <c r="H36" s="11" t="s">
        <v>65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CCE 2  R. Eng. Andrey C. Ferreira</v>
      </c>
      <c r="L36" s="12">
        <f>VLOOKUP($H36,'[2]2023_12'!$D:$AD,'[2]2023_12'!Z$19,FALSE)</f>
        <v>1</v>
      </c>
      <c r="M36" s="12">
        <f>VLOOKUP($H36,'[2]2023_12'!$D:$AD,'[2]2023_12'!AA$19,FALSE)</f>
        <v>0</v>
      </c>
      <c r="N36" s="12">
        <f>VLOOKUP($H36,'[2]2023_12'!$D:$AD,'[2]2023_12'!AB$19,FALSE)</f>
        <v>0</v>
      </c>
      <c r="O36" s="12">
        <f>VLOOKUP($H36,'[2]2023_12'!$D:$AD,'[2]2023_12'!AC$19,FALSE)</f>
        <v>0</v>
      </c>
      <c r="P36" s="12">
        <f>VLOOKUP($H36,'[2]2023_12'!$D:$AD,'[2]2023_12'!AD$19,FALSE)</f>
        <v>1</v>
      </c>
      <c r="Q36" s="13">
        <f>VLOOKUP(H36,'2023_11'!H:R,11,FALSE)</f>
        <v>9288</v>
      </c>
      <c r="R36" s="14">
        <f>VLOOKUP($H36,'[2]2023_12'!$D:$AD,'[2]2023_12'!J$19,FALSE)</f>
        <v>9288</v>
      </c>
      <c r="S36" s="15">
        <f t="shared" si="1"/>
        <v>0</v>
      </c>
      <c r="T36" s="12">
        <f>VLOOKUP($H36,'[2]2023_12'!$D:$AD,'[2]2023_12'!K$19,FALSE)</f>
        <v>0</v>
      </c>
      <c r="U36" s="16" t="str">
        <f>VLOOKUP($H36,'[2]2023_12'!$D:$AD,'[2]2023_12'!T$19,FALSE)</f>
        <v>LIDO</v>
      </c>
      <c r="V36" s="17" t="str">
        <f>VLOOKUP($H36,'[2]2023_12'!$D:$AD,'[2]2023_12'!U$19,FALSE)</f>
        <v>HIDROMETRO PARADO</v>
      </c>
      <c r="W36" s="12">
        <f>VLOOKUP($H36,'[2]2023_12'!$D:$AD,'[2]2023_12'!L$19,FALSE)</f>
        <v>37.31</v>
      </c>
      <c r="X36" s="12">
        <f>VLOOKUP($H36,'[2]2023_12'!$D:$AD,'[2]2023_12'!M$19,FALSE)</f>
        <v>37.31</v>
      </c>
      <c r="Y36" s="18">
        <f>VLOOKUP($H36,'[2]2023_12'!$D:$AD,'[2]2023_12'!N$19,FALSE)</f>
        <v>-7.0600000000000023</v>
      </c>
      <c r="Z36" s="12">
        <f>VLOOKUP($H36,'[2]2023_12'!$D:$AD,'[2]2023_12'!O$19,FALSE)</f>
        <v>0</v>
      </c>
      <c r="AA36" s="12">
        <f>VLOOKUP($H36,'[2]2023_12'!$D:$AD,'[2]2023_12'!P$19,FALSE)</f>
        <v>0</v>
      </c>
      <c r="AB36" s="12">
        <f>VLOOKUP($H36,'[2]2023_12'!$D:$AD,'[2]2023_12'!Q$19,FALSE)</f>
        <v>67.56</v>
      </c>
      <c r="AC36">
        <f t="shared" si="2"/>
        <v>67.56</v>
      </c>
      <c r="AD36">
        <f t="shared" si="3"/>
        <v>0</v>
      </c>
    </row>
    <row r="37" spans="1:30" x14ac:dyDescent="0.25">
      <c r="A37" s="9" t="str">
        <f t="shared" si="0"/>
        <v>H043 2023 Dezembro</v>
      </c>
      <c r="B37" s="9" t="str">
        <f>VLOOKUP(H37,[1]Auxiliar_referencia!E:F,2,FALSE)</f>
        <v>Medidor faturado pela UFSC</v>
      </c>
      <c r="C37" s="9">
        <v>2023</v>
      </c>
      <c r="D37" s="9" t="s">
        <v>30</v>
      </c>
      <c r="E37" s="9">
        <f>VLOOKUP(H37,[1]Auxiliar_referencia!$B:$X,3,FALSE)</f>
        <v>6816860</v>
      </c>
      <c r="F37" s="10"/>
      <c r="G37" s="9" t="str">
        <f>VLOOKUP(H37,[1]Auxiliar_referencia!$B:$X,16,FALSE)</f>
        <v>A94S171408</v>
      </c>
      <c r="H37" s="11" t="s">
        <v>66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Casa de Veg.  Depto. de Microbiologia</v>
      </c>
      <c r="L37" s="12">
        <f>VLOOKUP($H37,'[2]2023_12'!$D:$AD,'[2]2023_12'!Z$19,FALSE)</f>
        <v>1</v>
      </c>
      <c r="M37" s="12">
        <f>VLOOKUP($H37,'[2]2023_12'!$D:$AD,'[2]2023_12'!AA$19,FALSE)</f>
        <v>0</v>
      </c>
      <c r="N37" s="12">
        <f>VLOOKUP($H37,'[2]2023_12'!$D:$AD,'[2]2023_12'!AB$19,FALSE)</f>
        <v>0</v>
      </c>
      <c r="O37" s="12">
        <f>VLOOKUP($H37,'[2]2023_12'!$D:$AD,'[2]2023_12'!AC$19,FALSE)</f>
        <v>0</v>
      </c>
      <c r="P37" s="12">
        <f>VLOOKUP($H37,'[2]2023_12'!$D:$AD,'[2]2023_12'!AD$19,FALSE)</f>
        <v>1</v>
      </c>
      <c r="Q37" s="13">
        <f>VLOOKUP(H37,'2023_11'!H:R,11,FALSE)</f>
        <v>74</v>
      </c>
      <c r="R37" s="14">
        <f>VLOOKUP($H37,'[2]2023_12'!$D:$AD,'[2]2023_12'!J$19,FALSE)</f>
        <v>79</v>
      </c>
      <c r="S37" s="15">
        <f t="shared" si="1"/>
        <v>5</v>
      </c>
      <c r="T37" s="12">
        <f>VLOOKUP($H37,'[2]2023_12'!$D:$AD,'[2]2023_12'!K$19,FALSE)</f>
        <v>5</v>
      </c>
      <c r="U37" s="16" t="str">
        <f>VLOOKUP($H37,'[2]2023_12'!$D:$AD,'[2]2023_12'!T$19,FALSE)</f>
        <v>MÉDIO</v>
      </c>
      <c r="V37" s="17" t="str">
        <f>VLOOKUP($H37,'[2]2023_12'!$D:$AD,'[2]2023_12'!U$19,FALSE)</f>
        <v>CONSTRUIR ABRIGO</v>
      </c>
      <c r="W37" s="12">
        <f>VLOOKUP($H37,'[2]2023_12'!$D:$AD,'[2]2023_12'!L$19,FALSE)</f>
        <v>64.760000000000005</v>
      </c>
      <c r="X37" s="12">
        <f>VLOOKUP($H37,'[2]2023_12'!$D:$AD,'[2]2023_12'!M$19,FALSE)</f>
        <v>64.760000000000005</v>
      </c>
      <c r="Y37" s="18">
        <f>VLOOKUP($H37,'[2]2023_12'!$D:$AD,'[2]2023_12'!N$19,FALSE)</f>
        <v>-12.250000000000014</v>
      </c>
      <c r="Z37" s="12">
        <f>VLOOKUP($H37,'[2]2023_12'!$D:$AD,'[2]2023_12'!O$19,FALSE)</f>
        <v>0</v>
      </c>
      <c r="AA37" s="12">
        <f>VLOOKUP($H37,'[2]2023_12'!$D:$AD,'[2]2023_12'!P$19,FALSE)</f>
        <v>0</v>
      </c>
      <c r="AB37" s="12">
        <f>VLOOKUP($H37,'[2]2023_12'!$D:$AD,'[2]2023_12'!Q$19,FALSE)</f>
        <v>117.27</v>
      </c>
      <c r="AC37">
        <f t="shared" si="2"/>
        <v>117.27</v>
      </c>
      <c r="AD37">
        <f t="shared" si="3"/>
        <v>0</v>
      </c>
    </row>
    <row r="38" spans="1:30" x14ac:dyDescent="0.25">
      <c r="A38" s="9" t="str">
        <f t="shared" si="0"/>
        <v>H044 2023 Dezembro</v>
      </c>
      <c r="B38" s="9" t="str">
        <f>VLOOKUP(H38,[1]Auxiliar_referencia!E:F,2,FALSE)</f>
        <v>Medidor faturado pela UFSC</v>
      </c>
      <c r="C38" s="9">
        <v>2023</v>
      </c>
      <c r="D38" s="9" t="s">
        <v>30</v>
      </c>
      <c r="E38" s="9">
        <f>VLOOKUP(H38,[1]Auxiliar_referencia!$B:$X,3,FALSE)</f>
        <v>2296896</v>
      </c>
      <c r="F38" s="10"/>
      <c r="G38" s="9" t="str">
        <f>VLOOKUP(H38,[1]Auxiliar_referencia!$B:$X,16,FALSE)</f>
        <v>C11C001908</v>
      </c>
      <c r="H38" s="11" t="s">
        <v>67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CFM Oceanografia e entorno</v>
      </c>
      <c r="L38" s="12">
        <f>VLOOKUP($H38,'[2]2023_12'!$D:$AD,'[2]2023_12'!Z$19,FALSE)</f>
        <v>1</v>
      </c>
      <c r="M38" s="12">
        <f>VLOOKUP($H38,'[2]2023_12'!$D:$AD,'[2]2023_12'!AA$19,FALSE)</f>
        <v>0</v>
      </c>
      <c r="N38" s="12">
        <f>VLOOKUP($H38,'[2]2023_12'!$D:$AD,'[2]2023_12'!AB$19,FALSE)</f>
        <v>0</v>
      </c>
      <c r="O38" s="12">
        <f>VLOOKUP($H38,'[2]2023_12'!$D:$AD,'[2]2023_12'!AC$19,FALSE)</f>
        <v>0</v>
      </c>
      <c r="P38" s="12">
        <f>VLOOKUP($H38,'[2]2023_12'!$D:$AD,'[2]2023_12'!AD$19,FALSE)</f>
        <v>1</v>
      </c>
      <c r="Q38" s="13">
        <f>VLOOKUP(H38,'2023_11'!H:R,11,FALSE)</f>
        <v>438</v>
      </c>
      <c r="R38" s="14">
        <f>VLOOKUP($H38,'[2]2023_12'!$D:$AD,'[2]2023_12'!J$19,FALSE)</f>
        <v>499</v>
      </c>
      <c r="S38" s="15">
        <f t="shared" si="1"/>
        <v>61</v>
      </c>
      <c r="T38" s="12">
        <f>VLOOKUP($H38,'[2]2023_12'!$D:$AD,'[2]2023_12'!K$19,FALSE)</f>
        <v>61</v>
      </c>
      <c r="U38" s="16" t="str">
        <f>VLOOKUP($H38,'[2]2023_12'!$D:$AD,'[2]2023_12'!T$19,FALSE)</f>
        <v>LIDO</v>
      </c>
      <c r="V38" s="17" t="str">
        <f>VLOOKUP($H38,'[2]2023_12'!$D:$AD,'[2]2023_12'!U$19,FALSE)</f>
        <v>OK</v>
      </c>
      <c r="W38" s="12">
        <f>VLOOKUP($H38,'[2]2023_12'!$D:$AD,'[2]2023_12'!L$19,FALSE)</f>
        <v>878.12</v>
      </c>
      <c r="X38" s="12">
        <f>VLOOKUP($H38,'[2]2023_12'!$D:$AD,'[2]2023_12'!M$19,FALSE)</f>
        <v>878.12</v>
      </c>
      <c r="Y38" s="18">
        <f>VLOOKUP($H38,'[2]2023_12'!$D:$AD,'[2]2023_12'!N$19,FALSE)</f>
        <v>-165.97000000000003</v>
      </c>
      <c r="Z38" s="12">
        <f>VLOOKUP($H38,'[2]2023_12'!$D:$AD,'[2]2023_12'!O$19,FALSE)</f>
        <v>0</v>
      </c>
      <c r="AA38" s="12">
        <f>VLOOKUP($H38,'[2]2023_12'!$D:$AD,'[2]2023_12'!P$19,FALSE)</f>
        <v>0</v>
      </c>
      <c r="AB38" s="12">
        <f>VLOOKUP($H38,'[2]2023_12'!$D:$AD,'[2]2023_12'!Q$19,FALSE)</f>
        <v>1590.27</v>
      </c>
      <c r="AC38">
        <f t="shared" si="2"/>
        <v>1590.27</v>
      </c>
      <c r="AD38">
        <f t="shared" si="3"/>
        <v>0</v>
      </c>
    </row>
    <row r="39" spans="1:30" x14ac:dyDescent="0.25">
      <c r="A39" s="9" t="str">
        <f t="shared" si="0"/>
        <v>H045 2023 Dezembro</v>
      </c>
      <c r="B39" s="9" t="str">
        <f>VLOOKUP(H39,[1]Auxiliar_referencia!E:F,2,FALSE)</f>
        <v>Medidor faturado pela UFSC</v>
      </c>
      <c r="C39" s="9">
        <v>2023</v>
      </c>
      <c r="D39" s="9" t="s">
        <v>30</v>
      </c>
      <c r="E39" s="9">
        <f>VLOOKUP(H39,[1]Auxiliar_referencia!$B:$X,3,FALSE)</f>
        <v>2296772</v>
      </c>
      <c r="F39" s="10"/>
      <c r="G39" s="9" t="str">
        <f>VLOOKUP(H39,[1]Auxiliar_referencia!$B:$X,16,FALSE)</f>
        <v/>
      </c>
      <c r="H39" s="11" t="s">
        <v>68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Museologia e MArquE (MU01, MU10 e CFH09)</v>
      </c>
      <c r="L39" s="12">
        <f>VLOOKUP($H39,'[2]2023_12'!$D:$AD,'[2]2023_12'!Z$19,FALSE)</f>
        <v>1</v>
      </c>
      <c r="M39" s="12">
        <f>VLOOKUP($H39,'[2]2023_12'!$D:$AD,'[2]2023_12'!AA$19,FALSE)</f>
        <v>0</v>
      </c>
      <c r="N39" s="12">
        <f>VLOOKUP($H39,'[2]2023_12'!$D:$AD,'[2]2023_12'!AB$19,FALSE)</f>
        <v>0</v>
      </c>
      <c r="O39" s="12">
        <f>VLOOKUP($H39,'[2]2023_12'!$D:$AD,'[2]2023_12'!AC$19,FALSE)</f>
        <v>0</v>
      </c>
      <c r="P39" s="12">
        <f>VLOOKUP($H39,'[2]2023_12'!$D:$AD,'[2]2023_12'!AD$19,FALSE)</f>
        <v>1</v>
      </c>
      <c r="Q39" s="13">
        <f>VLOOKUP(H39,'2023_11'!H:R,11,FALSE)</f>
        <v>2474</v>
      </c>
      <c r="R39" s="14">
        <f>VLOOKUP($H39,'[2]2023_12'!$D:$AD,'[2]2023_12'!J$19,FALSE)</f>
        <v>2853</v>
      </c>
      <c r="S39" s="15">
        <f t="shared" si="1"/>
        <v>379</v>
      </c>
      <c r="T39" s="12">
        <f>VLOOKUP($H39,'[2]2023_12'!$D:$AD,'[2]2023_12'!K$19,FALSE)</f>
        <v>379</v>
      </c>
      <c r="U39" s="16" t="str">
        <f>VLOOKUP($H39,'[2]2023_12'!$D:$AD,'[2]2023_12'!T$19,FALSE)</f>
        <v>LIDO/REVISÃO</v>
      </c>
      <c r="V39" s="17" t="str">
        <f>VLOOKUP($H39,'[2]2023_12'!$D:$AD,'[2]2023_12'!U$19,FALSE)</f>
        <v>ALTO CONSUMO</v>
      </c>
      <c r="W39" s="12">
        <f>VLOOKUP($H39,'[2]2023_12'!$D:$AD,'[2]2023_12'!L$19,FALSE)</f>
        <v>5778.5</v>
      </c>
      <c r="X39" s="12">
        <f>VLOOKUP($H39,'[2]2023_12'!$D:$AD,'[2]2023_12'!M$19,FALSE)</f>
        <v>5778.5</v>
      </c>
      <c r="Y39" s="18">
        <f>VLOOKUP($H39,'[2]2023_12'!$D:$AD,'[2]2023_12'!N$19,FALSE)</f>
        <v>-1092.1399999999994</v>
      </c>
      <c r="Z39" s="12">
        <f>VLOOKUP($H39,'[2]2023_12'!$D:$AD,'[2]2023_12'!O$19,FALSE)</f>
        <v>0</v>
      </c>
      <c r="AA39" s="12">
        <f>VLOOKUP($H39,'[2]2023_12'!$D:$AD,'[2]2023_12'!P$19,FALSE)</f>
        <v>0</v>
      </c>
      <c r="AB39" s="12">
        <f>VLOOKUP($H39,'[2]2023_12'!$D:$AD,'[2]2023_12'!Q$19,FALSE)</f>
        <v>10464.86</v>
      </c>
      <c r="AC39">
        <f t="shared" si="2"/>
        <v>10464.86</v>
      </c>
      <c r="AD39">
        <f t="shared" si="3"/>
        <v>0</v>
      </c>
    </row>
    <row r="40" spans="1:30" x14ac:dyDescent="0.25">
      <c r="A40" s="9" t="str">
        <f t="shared" si="0"/>
        <v>H046 2023 Dezembro</v>
      </c>
      <c r="B40" s="9" t="str">
        <f>VLOOKUP(H40,[1]Auxiliar_referencia!E:F,2,FALSE)</f>
        <v>Medidor faturado pela UFSC</v>
      </c>
      <c r="C40" s="9">
        <v>2023</v>
      </c>
      <c r="D40" s="9" t="s">
        <v>30</v>
      </c>
      <c r="E40" s="9">
        <f>VLOOKUP(H40,[1]Auxiliar_referencia!$B:$X,3,FALSE)</f>
        <v>2296780</v>
      </c>
      <c r="F40" s="10"/>
      <c r="G40" s="9" t="str">
        <f>VLOOKUP(H40,[1]Auxiliar_referencia!$B:$X,16,FALSE)</f>
        <v>B10C017966</v>
      </c>
      <c r="H40" s="11" t="s">
        <v>69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CCB Botânica</v>
      </c>
      <c r="L40" s="12">
        <f>VLOOKUP($H40,'[2]2023_12'!$D:$AD,'[2]2023_12'!Z$19,FALSE)</f>
        <v>1</v>
      </c>
      <c r="M40" s="12">
        <f>VLOOKUP($H40,'[2]2023_12'!$D:$AD,'[2]2023_12'!AA$19,FALSE)</f>
        <v>0</v>
      </c>
      <c r="N40" s="12">
        <f>VLOOKUP($H40,'[2]2023_12'!$D:$AD,'[2]2023_12'!AB$19,FALSE)</f>
        <v>0</v>
      </c>
      <c r="O40" s="12">
        <f>VLOOKUP($H40,'[2]2023_12'!$D:$AD,'[2]2023_12'!AC$19,FALSE)</f>
        <v>0</v>
      </c>
      <c r="P40" s="12">
        <f>VLOOKUP($H40,'[2]2023_12'!$D:$AD,'[2]2023_12'!AD$19,FALSE)</f>
        <v>1</v>
      </c>
      <c r="Q40" s="13">
        <f>VLOOKUP(H40,'2023_11'!H:R,11,FALSE)</f>
        <v>1412</v>
      </c>
      <c r="R40" s="14">
        <f>VLOOKUP($H40,'[2]2023_12'!$D:$AD,'[2]2023_12'!J$19,FALSE)</f>
        <v>1527</v>
      </c>
      <c r="S40" s="15">
        <f t="shared" si="1"/>
        <v>115</v>
      </c>
      <c r="T40" s="12">
        <f>VLOOKUP($H40,'[2]2023_12'!$D:$AD,'[2]2023_12'!K$19,FALSE)</f>
        <v>115</v>
      </c>
      <c r="U40" s="16" t="str">
        <f>VLOOKUP($H40,'[2]2023_12'!$D:$AD,'[2]2023_12'!T$19,FALSE)</f>
        <v>LIDO</v>
      </c>
      <c r="V40" s="17" t="str">
        <f>VLOOKUP($H40,'[2]2023_12'!$D:$AD,'[2]2023_12'!U$19,FALSE)</f>
        <v>OK</v>
      </c>
      <c r="W40" s="12">
        <f>VLOOKUP($H40,'[2]2023_12'!$D:$AD,'[2]2023_12'!L$19,FALSE)</f>
        <v>1710.26</v>
      </c>
      <c r="X40" s="12">
        <f>VLOOKUP($H40,'[2]2023_12'!$D:$AD,'[2]2023_12'!M$19,FALSE)</f>
        <v>1710.26</v>
      </c>
      <c r="Y40" s="18">
        <f>VLOOKUP($H40,'[2]2023_12'!$D:$AD,'[2]2023_12'!N$19,FALSE)</f>
        <v>-323.23999999999978</v>
      </c>
      <c r="Z40" s="12">
        <f>VLOOKUP($H40,'[2]2023_12'!$D:$AD,'[2]2023_12'!O$19,FALSE)</f>
        <v>0</v>
      </c>
      <c r="AA40" s="12">
        <f>VLOOKUP($H40,'[2]2023_12'!$D:$AD,'[2]2023_12'!P$19,FALSE)</f>
        <v>0</v>
      </c>
      <c r="AB40" s="12">
        <f>VLOOKUP($H40,'[2]2023_12'!$D:$AD,'[2]2023_12'!Q$19,FALSE)</f>
        <v>3097.28</v>
      </c>
      <c r="AC40">
        <f t="shared" si="2"/>
        <v>3097.28</v>
      </c>
      <c r="AD40">
        <f t="shared" si="3"/>
        <v>0</v>
      </c>
    </row>
    <row r="41" spans="1:30" x14ac:dyDescent="0.25">
      <c r="A41" s="9" t="str">
        <f t="shared" si="0"/>
        <v>H047 2023 Dezembro</v>
      </c>
      <c r="B41" s="9" t="str">
        <f>VLOOKUP(H41,[1]Auxiliar_referencia!E:F,2,FALSE)</f>
        <v>Medidor faturado pela UFSC</v>
      </c>
      <c r="C41" s="9">
        <v>2023</v>
      </c>
      <c r="D41" s="9" t="s">
        <v>30</v>
      </c>
      <c r="E41" s="9">
        <f>VLOOKUP(H41,[1]Auxiliar_referencia!$B:$X,3,FALSE)</f>
        <v>2296837</v>
      </c>
      <c r="F41" s="10"/>
      <c r="G41" s="9" t="str">
        <f>VLOOKUP(H41,[1]Auxiliar_referencia!$B:$X,16,FALSE)</f>
        <v>C11C009598</v>
      </c>
      <c r="H41" s="11" t="s">
        <v>70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NDI e MArquE</v>
      </c>
      <c r="L41" s="12">
        <f>VLOOKUP($H41,'[2]2023_12'!$D:$AD,'[2]2023_12'!Z$19,FALSE)</f>
        <v>1</v>
      </c>
      <c r="M41" s="12">
        <f>VLOOKUP($H41,'[2]2023_12'!$D:$AD,'[2]2023_12'!AA$19,FALSE)</f>
        <v>0</v>
      </c>
      <c r="N41" s="12">
        <f>VLOOKUP($H41,'[2]2023_12'!$D:$AD,'[2]2023_12'!AB$19,FALSE)</f>
        <v>0</v>
      </c>
      <c r="O41" s="12">
        <f>VLOOKUP($H41,'[2]2023_12'!$D:$AD,'[2]2023_12'!AC$19,FALSE)</f>
        <v>0</v>
      </c>
      <c r="P41" s="12">
        <f>VLOOKUP($H41,'[2]2023_12'!$D:$AD,'[2]2023_12'!AD$19,FALSE)</f>
        <v>1</v>
      </c>
      <c r="Q41" s="13">
        <f>VLOOKUP(H41,'2023_11'!H:R,11,FALSE)</f>
        <v>16603</v>
      </c>
      <c r="R41" s="14">
        <f>VLOOKUP($H41,'[2]2023_12'!$D:$AD,'[2]2023_12'!J$19,FALSE)</f>
        <v>16671</v>
      </c>
      <c r="S41" s="15">
        <f t="shared" si="1"/>
        <v>68</v>
      </c>
      <c r="T41" s="12">
        <f>VLOOKUP($H41,'[2]2023_12'!$D:$AD,'[2]2023_12'!K$19,FALSE)</f>
        <v>68</v>
      </c>
      <c r="U41" s="16" t="str">
        <f>VLOOKUP($H41,'[2]2023_12'!$D:$AD,'[2]2023_12'!T$19,FALSE)</f>
        <v>LIDO/REVISÃO</v>
      </c>
      <c r="V41" s="17" t="str">
        <f>VLOOKUP($H41,'[2]2023_12'!$D:$AD,'[2]2023_12'!U$19,FALSE)</f>
        <v>CONFIRMAÇÃO LEITURA</v>
      </c>
      <c r="W41" s="12">
        <f>VLOOKUP($H41,'[2]2023_12'!$D:$AD,'[2]2023_12'!L$19,FALSE)</f>
        <v>985.99</v>
      </c>
      <c r="X41" s="12">
        <f>VLOOKUP($H41,'[2]2023_12'!$D:$AD,'[2]2023_12'!M$19,FALSE)</f>
        <v>985.99</v>
      </c>
      <c r="Y41" s="18">
        <f>VLOOKUP($H41,'[2]2023_12'!$D:$AD,'[2]2023_12'!N$19,FALSE)</f>
        <v>-186.36000000000013</v>
      </c>
      <c r="Z41" s="12">
        <f>VLOOKUP($H41,'[2]2023_12'!$D:$AD,'[2]2023_12'!O$19,FALSE)</f>
        <v>0</v>
      </c>
      <c r="AA41" s="12">
        <f>VLOOKUP($H41,'[2]2023_12'!$D:$AD,'[2]2023_12'!P$19,FALSE)</f>
        <v>0</v>
      </c>
      <c r="AB41" s="12">
        <f>VLOOKUP($H41,'[2]2023_12'!$D:$AD,'[2]2023_12'!Q$19,FALSE)</f>
        <v>1785.62</v>
      </c>
      <c r="AC41">
        <f t="shared" si="2"/>
        <v>1785.62</v>
      </c>
      <c r="AD41">
        <f t="shared" si="3"/>
        <v>0</v>
      </c>
    </row>
    <row r="42" spans="1:30" x14ac:dyDescent="0.25">
      <c r="A42" s="9" t="str">
        <f t="shared" si="0"/>
        <v>H048 2023 Dezembro</v>
      </c>
      <c r="B42" s="9" t="str">
        <f>VLOOKUP(H42,[1]Auxiliar_referencia!E:F,2,FALSE)</f>
        <v>Medidor faturado pela UFSC</v>
      </c>
      <c r="C42" s="9">
        <v>2023</v>
      </c>
      <c r="D42" s="9" t="s">
        <v>30</v>
      </c>
      <c r="E42" s="9">
        <f>VLOOKUP(H42,[1]Auxiliar_referencia!$B:$X,3,FALSE)</f>
        <v>2296764</v>
      </c>
      <c r="F42" s="10"/>
      <c r="G42" s="9" t="str">
        <f>VLOOKUP(H42,[1]Auxiliar_referencia!$B:$X,16,FALSE)</f>
        <v>C11C001910</v>
      </c>
      <c r="H42" s="11" t="s">
        <v>71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Filosofia e Humanas 1</v>
      </c>
      <c r="L42" s="12">
        <f>VLOOKUP($H42,'[2]2023_12'!$D:$AD,'[2]2023_12'!Z$19,FALSE)</f>
        <v>1</v>
      </c>
      <c r="M42" s="12">
        <f>VLOOKUP($H42,'[2]2023_12'!$D:$AD,'[2]2023_12'!AA$19,FALSE)</f>
        <v>0</v>
      </c>
      <c r="N42" s="12">
        <f>VLOOKUP($H42,'[2]2023_12'!$D:$AD,'[2]2023_12'!AB$19,FALSE)</f>
        <v>0</v>
      </c>
      <c r="O42" s="12">
        <f>VLOOKUP($H42,'[2]2023_12'!$D:$AD,'[2]2023_12'!AC$19,FALSE)</f>
        <v>0</v>
      </c>
      <c r="P42" s="12">
        <f>VLOOKUP($H42,'[2]2023_12'!$D:$AD,'[2]2023_12'!AD$19,FALSE)</f>
        <v>1</v>
      </c>
      <c r="Q42" s="13">
        <f>VLOOKUP(H42,'2023_11'!H:R,11,FALSE)</f>
        <v>35119</v>
      </c>
      <c r="R42" s="14">
        <f>VLOOKUP($H42,'[2]2023_12'!$D:$AD,'[2]2023_12'!J$19,FALSE)</f>
        <v>35700</v>
      </c>
      <c r="S42" s="15">
        <f t="shared" si="1"/>
        <v>581</v>
      </c>
      <c r="T42" s="12">
        <f>VLOOKUP($H42,'[2]2023_12'!$D:$AD,'[2]2023_12'!K$19,FALSE)</f>
        <v>581</v>
      </c>
      <c r="U42" s="16" t="str">
        <f>VLOOKUP($H42,'[2]2023_12'!$D:$AD,'[2]2023_12'!T$19,FALSE)</f>
        <v>MÉDIO</v>
      </c>
      <c r="V42" s="17" t="str">
        <f>VLOOKUP($H42,'[2]2023_12'!$D:$AD,'[2]2023_12'!U$19,FALSE)</f>
        <v>VIDRO DO HIDROMETRO SUADO</v>
      </c>
      <c r="W42" s="12">
        <f>VLOOKUP($H42,'[2]2023_12'!$D:$AD,'[2]2023_12'!L$19,FALSE)</f>
        <v>8891.32</v>
      </c>
      <c r="X42" s="12">
        <f>VLOOKUP($H42,'[2]2023_12'!$D:$AD,'[2]2023_12'!M$19,FALSE)</f>
        <v>8891.32</v>
      </c>
      <c r="Y42" s="18">
        <f>VLOOKUP($H42,'[2]2023_12'!$D:$AD,'[2]2023_12'!N$19,FALSE)</f>
        <v>-1680.4699999999993</v>
      </c>
      <c r="Z42" s="12">
        <f>VLOOKUP($H42,'[2]2023_12'!$D:$AD,'[2]2023_12'!O$19,FALSE)</f>
        <v>0</v>
      </c>
      <c r="AA42" s="12">
        <f>VLOOKUP($H42,'[2]2023_12'!$D:$AD,'[2]2023_12'!P$19,FALSE)</f>
        <v>0</v>
      </c>
      <c r="AB42" s="12">
        <f>VLOOKUP($H42,'[2]2023_12'!$D:$AD,'[2]2023_12'!Q$19,FALSE)</f>
        <v>16102.17</v>
      </c>
      <c r="AC42">
        <f t="shared" si="2"/>
        <v>16102.17</v>
      </c>
      <c r="AD42">
        <f t="shared" si="3"/>
        <v>0</v>
      </c>
    </row>
    <row r="43" spans="1:30" x14ac:dyDescent="0.25">
      <c r="A43" s="9" t="str">
        <f t="shared" si="0"/>
        <v>H049 2023 Dezembro</v>
      </c>
      <c r="B43" s="9" t="str">
        <f>VLOOKUP(H43,[1]Auxiliar_referencia!E:F,2,FALSE)</f>
        <v>Medidor faturado pela UFSC</v>
      </c>
      <c r="C43" s="9">
        <v>2023</v>
      </c>
      <c r="D43" s="9" t="s">
        <v>30</v>
      </c>
      <c r="E43" s="9">
        <f>VLOOKUP(H43,[1]Auxiliar_referencia!$B:$X,3,FALSE)</f>
        <v>9197478</v>
      </c>
      <c r="F43" s="10"/>
      <c r="G43" s="9" t="str">
        <f>VLOOKUP(H43,[1]Auxiliar_referencia!$B:$X,16,FALSE)</f>
        <v>B10C019220</v>
      </c>
      <c r="H43" s="11" t="s">
        <v>72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1</v>
      </c>
      <c r="L43" s="12">
        <f>VLOOKUP($H43,'[2]2023_12'!$D:$AD,'[2]2023_12'!Z$19,FALSE)</f>
        <v>1</v>
      </c>
      <c r="M43" s="12">
        <f>VLOOKUP($H43,'[2]2023_12'!$D:$AD,'[2]2023_12'!AA$19,FALSE)</f>
        <v>0</v>
      </c>
      <c r="N43" s="12">
        <f>VLOOKUP($H43,'[2]2023_12'!$D:$AD,'[2]2023_12'!AB$19,FALSE)</f>
        <v>0</v>
      </c>
      <c r="O43" s="12">
        <f>VLOOKUP($H43,'[2]2023_12'!$D:$AD,'[2]2023_12'!AC$19,FALSE)</f>
        <v>0</v>
      </c>
      <c r="P43" s="12">
        <f>VLOOKUP($H43,'[2]2023_12'!$D:$AD,'[2]2023_12'!AD$19,FALSE)</f>
        <v>1</v>
      </c>
      <c r="Q43" s="13">
        <f>VLOOKUP(H43,'2023_11'!H:R,11,FALSE)</f>
        <v>2356</v>
      </c>
      <c r="R43" s="14">
        <f>VLOOKUP($H43,'[2]2023_12'!$D:$AD,'[2]2023_12'!J$19,FALSE)</f>
        <v>2481</v>
      </c>
      <c r="S43" s="15">
        <f t="shared" si="1"/>
        <v>125</v>
      </c>
      <c r="T43" s="12">
        <f>VLOOKUP($H43,'[2]2023_12'!$D:$AD,'[2]2023_12'!K$19,FALSE)</f>
        <v>125</v>
      </c>
      <c r="U43" s="16" t="str">
        <f>VLOOKUP($H43,'[2]2023_12'!$D:$AD,'[2]2023_12'!T$19,FALSE)</f>
        <v>MÉDIO</v>
      </c>
      <c r="V43" s="17" t="str">
        <f>VLOOKUP($H43,'[2]2023_12'!$D:$AD,'[2]2023_12'!U$19,FALSE)</f>
        <v>CONSTRUIR ABRIGO</v>
      </c>
      <c r="W43" s="12">
        <f>VLOOKUP($H43,'[2]2023_12'!$D:$AD,'[2]2023_12'!L$19,FALSE)</f>
        <v>1864.36</v>
      </c>
      <c r="X43" s="12">
        <f>VLOOKUP($H43,'[2]2023_12'!$D:$AD,'[2]2023_12'!M$19,FALSE)</f>
        <v>1864.36</v>
      </c>
      <c r="Y43" s="18">
        <f>VLOOKUP($H43,'[2]2023_12'!$D:$AD,'[2]2023_12'!N$19,FALSE)</f>
        <v>-352.36999999999989</v>
      </c>
      <c r="Z43" s="12">
        <f>VLOOKUP($H43,'[2]2023_12'!$D:$AD,'[2]2023_12'!O$19,FALSE)</f>
        <v>0</v>
      </c>
      <c r="AA43" s="12">
        <f>VLOOKUP($H43,'[2]2023_12'!$D:$AD,'[2]2023_12'!P$19,FALSE)</f>
        <v>0</v>
      </c>
      <c r="AB43" s="12">
        <f>VLOOKUP($H43,'[2]2023_12'!$D:$AD,'[2]2023_12'!Q$19,FALSE)</f>
        <v>3376.35</v>
      </c>
      <c r="AC43">
        <f t="shared" si="2"/>
        <v>3376.35</v>
      </c>
      <c r="AD43">
        <f t="shared" si="3"/>
        <v>0</v>
      </c>
    </row>
    <row r="44" spans="1:30" x14ac:dyDescent="0.25">
      <c r="A44" s="9" t="str">
        <f t="shared" si="0"/>
        <v>H050 2023 Dezembro</v>
      </c>
      <c r="B44" s="9" t="str">
        <f>VLOOKUP(H44,[1]Auxiliar_referencia!E:F,2,FALSE)</f>
        <v>Medidor faturado pela UFSC</v>
      </c>
      <c r="C44" s="9">
        <v>2023</v>
      </c>
      <c r="D44" s="9" t="s">
        <v>30</v>
      </c>
      <c r="E44" s="9">
        <f>VLOOKUP(H44,[1]Auxiliar_referencia!$B:$X,3,FALSE)</f>
        <v>2296748</v>
      </c>
      <c r="F44" s="10"/>
      <c r="G44" s="9" t="str">
        <f>VLOOKUP(H44,[1]Auxiliar_referencia!$B:$X,16,FALSE)</f>
        <v>A13C020929</v>
      </c>
      <c r="H44" s="11" t="s">
        <v>73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Educação 2</v>
      </c>
      <c r="L44" s="12">
        <f>VLOOKUP($H44,'[2]2023_12'!$D:$AD,'[2]2023_12'!Z$19,FALSE)</f>
        <v>1</v>
      </c>
      <c r="M44" s="12">
        <f>VLOOKUP($H44,'[2]2023_12'!$D:$AD,'[2]2023_12'!AA$19,FALSE)</f>
        <v>0</v>
      </c>
      <c r="N44" s="12">
        <f>VLOOKUP($H44,'[2]2023_12'!$D:$AD,'[2]2023_12'!AB$19,FALSE)</f>
        <v>0</v>
      </c>
      <c r="O44" s="12">
        <f>VLOOKUP($H44,'[2]2023_12'!$D:$AD,'[2]2023_12'!AC$19,FALSE)</f>
        <v>0</v>
      </c>
      <c r="P44" s="12">
        <f>VLOOKUP($H44,'[2]2023_12'!$D:$AD,'[2]2023_12'!AD$19,FALSE)</f>
        <v>1</v>
      </c>
      <c r="Q44" s="13">
        <f>VLOOKUP(H44,'2023_11'!H:R,11,FALSE)</f>
        <v>5858</v>
      </c>
      <c r="R44" s="14">
        <f>VLOOKUP($H44,'[2]2023_12'!$D:$AD,'[2]2023_12'!J$19,FALSE)</f>
        <v>5952</v>
      </c>
      <c r="S44" s="15">
        <f t="shared" si="1"/>
        <v>94</v>
      </c>
      <c r="T44" s="12">
        <f>VLOOKUP($H44,'[2]2023_12'!$D:$AD,'[2]2023_12'!K$19,FALSE)</f>
        <v>94</v>
      </c>
      <c r="U44" s="16" t="str">
        <f>VLOOKUP($H44,'[2]2023_12'!$D:$AD,'[2]2023_12'!T$19,FALSE)</f>
        <v>MÉDIO</v>
      </c>
      <c r="V44" s="17" t="str">
        <f>VLOOKUP($H44,'[2]2023_12'!$D:$AD,'[2]2023_12'!U$19,FALSE)</f>
        <v>CONSTRUIR ABRIGO</v>
      </c>
      <c r="W44" s="12">
        <f>VLOOKUP($H44,'[2]2023_12'!$D:$AD,'[2]2023_12'!L$19,FALSE)</f>
        <v>1386.65</v>
      </c>
      <c r="X44" s="12">
        <f>VLOOKUP($H44,'[2]2023_12'!$D:$AD,'[2]2023_12'!M$19,FALSE)</f>
        <v>1386.65</v>
      </c>
      <c r="Y44" s="18">
        <f>VLOOKUP($H44,'[2]2023_12'!$D:$AD,'[2]2023_12'!N$19,FALSE)</f>
        <v>-262.08000000000038</v>
      </c>
      <c r="Z44" s="12">
        <f>VLOOKUP($H44,'[2]2023_12'!$D:$AD,'[2]2023_12'!O$19,FALSE)</f>
        <v>0</v>
      </c>
      <c r="AA44" s="12">
        <f>VLOOKUP($H44,'[2]2023_12'!$D:$AD,'[2]2023_12'!P$19,FALSE)</f>
        <v>0</v>
      </c>
      <c r="AB44" s="12">
        <f>VLOOKUP($H44,'[2]2023_12'!$D:$AD,'[2]2023_12'!Q$19,FALSE)</f>
        <v>2511.2199999999998</v>
      </c>
      <c r="AC44">
        <f t="shared" si="2"/>
        <v>2511.2199999999998</v>
      </c>
      <c r="AD44">
        <f t="shared" si="3"/>
        <v>0</v>
      </c>
    </row>
    <row r="45" spans="1:30" x14ac:dyDescent="0.25">
      <c r="A45" s="9" t="str">
        <f t="shared" si="0"/>
        <v>H051 2023 Dezembro</v>
      </c>
      <c r="B45" s="9" t="str">
        <f>VLOOKUP(H45,[1]Auxiliar_referencia!E:F,2,FALSE)</f>
        <v>Medidor faturado pela UFSC</v>
      </c>
      <c r="C45" s="9">
        <v>2023</v>
      </c>
      <c r="D45" s="9" t="s">
        <v>30</v>
      </c>
      <c r="E45" s="9">
        <f>VLOOKUP(H45,[1]Auxiliar_referencia!$B:$X,3,FALSE)</f>
        <v>2296756</v>
      </c>
      <c r="F45" s="10"/>
      <c r="G45" s="9" t="str">
        <f>VLOOKUP(H45,[1]Auxiliar_referencia!$B:$X,16,FALSE)</f>
        <v>A13C043944</v>
      </c>
      <c r="H45" s="11" t="s">
        <v>74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Convivência</v>
      </c>
      <c r="L45" s="12">
        <f>VLOOKUP($H45,'[2]2023_12'!$D:$AD,'[2]2023_12'!Z$19,FALSE)</f>
        <v>1</v>
      </c>
      <c r="M45" s="12">
        <f>VLOOKUP($H45,'[2]2023_12'!$D:$AD,'[2]2023_12'!AA$19,FALSE)</f>
        <v>0</v>
      </c>
      <c r="N45" s="12">
        <f>VLOOKUP($H45,'[2]2023_12'!$D:$AD,'[2]2023_12'!AB$19,FALSE)</f>
        <v>4</v>
      </c>
      <c r="O45" s="12">
        <f>VLOOKUP($H45,'[2]2023_12'!$D:$AD,'[2]2023_12'!AC$19,FALSE)</f>
        <v>0</v>
      </c>
      <c r="P45" s="12">
        <f>VLOOKUP($H45,'[2]2023_12'!$D:$AD,'[2]2023_12'!AD$19,FALSE)</f>
        <v>5</v>
      </c>
      <c r="Q45" s="13">
        <f>VLOOKUP(H45,'2023_11'!H:R,11,FALSE)</f>
        <v>730</v>
      </c>
      <c r="R45" s="14">
        <f>VLOOKUP($H45,'[2]2023_12'!$D:$AD,'[2]2023_12'!J$19,FALSE)</f>
        <v>730</v>
      </c>
      <c r="S45" s="15">
        <f t="shared" si="1"/>
        <v>0</v>
      </c>
      <c r="T45" s="12">
        <f>VLOOKUP($H45,'[2]2023_12'!$D:$AD,'[2]2023_12'!K$19,FALSE)</f>
        <v>0</v>
      </c>
      <c r="U45" s="16" t="str">
        <f>VLOOKUP($H45,'[2]2023_12'!$D:$AD,'[2]2023_12'!T$19,FALSE)</f>
        <v>LIDO/REVISÃO</v>
      </c>
      <c r="V45" s="17" t="str">
        <f>VLOOKUP($H45,'[2]2023_12'!$D:$AD,'[2]2023_12'!U$19,FALSE)</f>
        <v>CONFIRMAÇÃO LEITURA</v>
      </c>
      <c r="W45" s="12">
        <f>VLOOKUP($H45,'[2]2023_12'!$D:$AD,'[2]2023_12'!L$19,FALSE)</f>
        <v>186.55</v>
      </c>
      <c r="X45" s="12">
        <f>VLOOKUP($H45,'[2]2023_12'!$D:$AD,'[2]2023_12'!M$19,FALSE)</f>
        <v>186.55</v>
      </c>
      <c r="Y45" s="18">
        <f>VLOOKUP($H45,'[2]2023_12'!$D:$AD,'[2]2023_12'!N$19,FALSE)</f>
        <v>-35.260000000000048</v>
      </c>
      <c r="Z45" s="12">
        <f>VLOOKUP($H45,'[2]2023_12'!$D:$AD,'[2]2023_12'!O$19,FALSE)</f>
        <v>0</v>
      </c>
      <c r="AA45" s="12">
        <f>VLOOKUP($H45,'[2]2023_12'!$D:$AD,'[2]2023_12'!P$19,FALSE)</f>
        <v>0</v>
      </c>
      <c r="AB45" s="12">
        <f>VLOOKUP($H45,'[2]2023_12'!$D:$AD,'[2]2023_12'!Q$19,FALSE)</f>
        <v>337.84</v>
      </c>
      <c r="AC45">
        <f t="shared" si="2"/>
        <v>337.84</v>
      </c>
      <c r="AD45">
        <f t="shared" si="3"/>
        <v>0</v>
      </c>
    </row>
    <row r="46" spans="1:30" x14ac:dyDescent="0.25">
      <c r="A46" s="9" t="str">
        <f t="shared" si="0"/>
        <v>H053 2023 Dezembro</v>
      </c>
      <c r="B46" s="9" t="str">
        <f>VLOOKUP(H46,[1]Auxiliar_referencia!E:F,2,FALSE)</f>
        <v>Medidor faturado pela UFSC</v>
      </c>
      <c r="C46" s="9">
        <v>2023</v>
      </c>
      <c r="D46" s="9" t="s">
        <v>30</v>
      </c>
      <c r="E46" s="9">
        <f>VLOOKUP(H46,[1]Auxiliar_referencia!$B:$X,3,FALSE)</f>
        <v>2296713</v>
      </c>
      <c r="F46" s="10"/>
      <c r="G46" s="9" t="str">
        <f>VLOOKUP(H46,[1]Auxiliar_referencia!$B:$X,16,FALSE)</f>
        <v>C11C010440</v>
      </c>
      <c r="H46" s="11" t="s">
        <v>75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Centro de Eventos, NUMA, Editora UFSC, EGC</v>
      </c>
      <c r="L46" s="12">
        <f>VLOOKUP($H46,'[2]2023_12'!$D:$AD,'[2]2023_12'!Z$19,FALSE)</f>
        <v>1</v>
      </c>
      <c r="M46" s="12">
        <f>VLOOKUP($H46,'[2]2023_12'!$D:$AD,'[2]2023_12'!AA$19,FALSE)</f>
        <v>0</v>
      </c>
      <c r="N46" s="12">
        <f>VLOOKUP($H46,'[2]2023_12'!$D:$AD,'[2]2023_12'!AB$19,FALSE)</f>
        <v>0</v>
      </c>
      <c r="O46" s="12">
        <f>VLOOKUP($H46,'[2]2023_12'!$D:$AD,'[2]2023_12'!AC$19,FALSE)</f>
        <v>0</v>
      </c>
      <c r="P46" s="12">
        <f>VLOOKUP($H46,'[2]2023_12'!$D:$AD,'[2]2023_12'!AD$19,FALSE)</f>
        <v>1</v>
      </c>
      <c r="Q46" s="13">
        <f>VLOOKUP(H46,'2023_11'!H:R,11,FALSE)</f>
        <v>30753</v>
      </c>
      <c r="R46" s="14">
        <f>VLOOKUP($H46,'[2]2023_12'!$D:$AD,'[2]2023_12'!J$19,FALSE)</f>
        <v>32202</v>
      </c>
      <c r="S46" s="15">
        <f t="shared" si="1"/>
        <v>1449</v>
      </c>
      <c r="T46" s="12">
        <f>VLOOKUP($H46,'[2]2023_12'!$D:$AD,'[2]2023_12'!K$19,FALSE)</f>
        <v>1449</v>
      </c>
      <c r="U46" s="16" t="str">
        <f>VLOOKUP($H46,'[2]2023_12'!$D:$AD,'[2]2023_12'!T$19,FALSE)</f>
        <v>MÉDIO</v>
      </c>
      <c r="V46" s="17" t="str">
        <f>VLOOKUP($H46,'[2]2023_12'!$D:$AD,'[2]2023_12'!U$19,FALSE)</f>
        <v>CONSTRUIR ABRIGO</v>
      </c>
      <c r="W46" s="12">
        <f>VLOOKUP($H46,'[2]2023_12'!$D:$AD,'[2]2023_12'!L$19,FALSE)</f>
        <v>22267.200000000001</v>
      </c>
      <c r="X46" s="12">
        <f>VLOOKUP($H46,'[2]2023_12'!$D:$AD,'[2]2023_12'!M$19,FALSE)</f>
        <v>22267.200000000001</v>
      </c>
      <c r="Y46" s="18">
        <f>VLOOKUP($H46,'[2]2023_12'!$D:$AD,'[2]2023_12'!N$19,FALSE)</f>
        <v>-4208.489999999998</v>
      </c>
      <c r="Z46" s="12">
        <f>VLOOKUP($H46,'[2]2023_12'!$D:$AD,'[2]2023_12'!O$19,FALSE)</f>
        <v>0</v>
      </c>
      <c r="AA46" s="12">
        <f>VLOOKUP($H46,'[2]2023_12'!$D:$AD,'[2]2023_12'!P$19,FALSE)</f>
        <v>0</v>
      </c>
      <c r="AB46" s="12">
        <f>VLOOKUP($H46,'[2]2023_12'!$D:$AD,'[2]2023_12'!Q$19,FALSE)</f>
        <v>40325.910000000003</v>
      </c>
      <c r="AC46">
        <f t="shared" si="2"/>
        <v>40325.910000000003</v>
      </c>
      <c r="AD46">
        <f t="shared" si="3"/>
        <v>0</v>
      </c>
    </row>
    <row r="47" spans="1:30" x14ac:dyDescent="0.25">
      <c r="A47" s="9" t="str">
        <f t="shared" si="0"/>
        <v>H054 2023 Dezembro</v>
      </c>
      <c r="B47" s="9" t="str">
        <f>VLOOKUP(H47,[1]Auxiliar_referencia!E:F,2,FALSE)</f>
        <v>Medidor faturado pela UFSC</v>
      </c>
      <c r="C47" s="9">
        <v>2023</v>
      </c>
      <c r="D47" s="9" t="s">
        <v>30</v>
      </c>
      <c r="E47" s="9">
        <f>VLOOKUP(H47,[1]Auxiliar_referencia!$B:$X,3,FALSE)</f>
        <v>6923020</v>
      </c>
      <c r="F47" s="10"/>
      <c r="G47" s="9" t="str">
        <f>VLOOKUP(H47,[1]Auxiliar_referencia!$B:$X,16,FALSE)</f>
        <v>B17C002561</v>
      </c>
      <c r="H47" s="11" t="s">
        <v>76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Arquitetura e Urbanismo</v>
      </c>
      <c r="L47" s="12">
        <f>VLOOKUP($H47,'[2]2023_12'!$D:$AD,'[2]2023_12'!Z$19,FALSE)</f>
        <v>1</v>
      </c>
      <c r="M47" s="12">
        <f>VLOOKUP($H47,'[2]2023_12'!$D:$AD,'[2]2023_12'!AA$19,FALSE)</f>
        <v>0</v>
      </c>
      <c r="N47" s="12">
        <f>VLOOKUP($H47,'[2]2023_12'!$D:$AD,'[2]2023_12'!AB$19,FALSE)</f>
        <v>0</v>
      </c>
      <c r="O47" s="12">
        <f>VLOOKUP($H47,'[2]2023_12'!$D:$AD,'[2]2023_12'!AC$19,FALSE)</f>
        <v>0</v>
      </c>
      <c r="P47" s="12">
        <f>VLOOKUP($H47,'[2]2023_12'!$D:$AD,'[2]2023_12'!AD$19,FALSE)</f>
        <v>1</v>
      </c>
      <c r="Q47" s="13">
        <f>VLOOKUP(H47,'2023_11'!H:R,11,FALSE)</f>
        <v>4968</v>
      </c>
      <c r="R47" s="14">
        <f>VLOOKUP($H47,'[2]2023_12'!$D:$AD,'[2]2023_12'!J$19,FALSE)</f>
        <v>5244</v>
      </c>
      <c r="S47" s="15">
        <f t="shared" si="1"/>
        <v>276</v>
      </c>
      <c r="T47" s="12">
        <f>VLOOKUP($H47,'[2]2023_12'!$D:$AD,'[2]2023_12'!K$19,FALSE)</f>
        <v>276</v>
      </c>
      <c r="U47" s="16" t="str">
        <f>VLOOKUP($H47,'[2]2023_12'!$D:$AD,'[2]2023_12'!T$19,FALSE)</f>
        <v>LIDO</v>
      </c>
      <c r="V47" s="17" t="str">
        <f>VLOOKUP($H47,'[2]2023_12'!$D:$AD,'[2]2023_12'!U$19,FALSE)</f>
        <v>OK</v>
      </c>
      <c r="W47" s="12">
        <f>VLOOKUP($H47,'[2]2023_12'!$D:$AD,'[2]2023_12'!L$19,FALSE)</f>
        <v>4191.2700000000004</v>
      </c>
      <c r="X47" s="12">
        <f>VLOOKUP($H47,'[2]2023_12'!$D:$AD,'[2]2023_12'!M$19,FALSE)</f>
        <v>4191.2700000000004</v>
      </c>
      <c r="Y47" s="18">
        <f>VLOOKUP($H47,'[2]2023_12'!$D:$AD,'[2]2023_12'!N$19,FALSE)</f>
        <v>-792.16000000000076</v>
      </c>
      <c r="Z47" s="12">
        <f>VLOOKUP($H47,'[2]2023_12'!$D:$AD,'[2]2023_12'!O$19,FALSE)</f>
        <v>0</v>
      </c>
      <c r="AA47" s="12">
        <f>VLOOKUP($H47,'[2]2023_12'!$D:$AD,'[2]2023_12'!P$19,FALSE)</f>
        <v>0</v>
      </c>
      <c r="AB47" s="12">
        <f>VLOOKUP($H47,'[2]2023_12'!$D:$AD,'[2]2023_12'!Q$19,FALSE)</f>
        <v>7590.38</v>
      </c>
      <c r="AC47">
        <f t="shared" si="2"/>
        <v>7590.38</v>
      </c>
      <c r="AD47">
        <f t="shared" si="3"/>
        <v>0</v>
      </c>
    </row>
    <row r="48" spans="1:30" x14ac:dyDescent="0.25">
      <c r="A48" s="9" t="str">
        <f t="shared" si="0"/>
        <v>H055 2023 Dezembro</v>
      </c>
      <c r="B48" s="9" t="str">
        <f>VLOOKUP(H48,[1]Auxiliar_referencia!E:F,2,FALSE)</f>
        <v>Medidor faturado pela UFSC</v>
      </c>
      <c r="C48" s="9">
        <v>2023</v>
      </c>
      <c r="D48" s="9" t="s">
        <v>30</v>
      </c>
      <c r="E48" s="9">
        <f>VLOOKUP(H48,[1]Auxiliar_referencia!$B:$X,3,FALSE)</f>
        <v>2296705</v>
      </c>
      <c r="F48" s="10"/>
      <c r="G48" s="9" t="str">
        <f>VLOOKUP(H48,[1]Auxiliar_referencia!$B:$X,16,FALSE)</f>
        <v>G15AA00021</v>
      </c>
      <c r="H48" s="11" t="s">
        <v>77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Centro de Desportos</v>
      </c>
      <c r="L48" s="12">
        <f>VLOOKUP($H48,'[2]2023_12'!$D:$AD,'[2]2023_12'!Z$19,FALSE)</f>
        <v>1</v>
      </c>
      <c r="M48" s="12">
        <f>VLOOKUP($H48,'[2]2023_12'!$D:$AD,'[2]2023_12'!AA$19,FALSE)</f>
        <v>0</v>
      </c>
      <c r="N48" s="12">
        <f>VLOOKUP($H48,'[2]2023_12'!$D:$AD,'[2]2023_12'!AB$19,FALSE)</f>
        <v>1</v>
      </c>
      <c r="O48" s="12">
        <f>VLOOKUP($H48,'[2]2023_12'!$D:$AD,'[2]2023_12'!AC$19,FALSE)</f>
        <v>0</v>
      </c>
      <c r="P48" s="12">
        <f>VLOOKUP($H48,'[2]2023_12'!$D:$AD,'[2]2023_12'!AD$19,FALSE)</f>
        <v>2</v>
      </c>
      <c r="Q48" s="13">
        <f>VLOOKUP(H48,'2023_11'!H:R,11,FALSE)</f>
        <v>39735</v>
      </c>
      <c r="R48" s="14">
        <f>VLOOKUP($H48,'[2]2023_12'!$D:$AD,'[2]2023_12'!J$19,FALSE)</f>
        <v>40852</v>
      </c>
      <c r="S48" s="15">
        <f t="shared" si="1"/>
        <v>1117</v>
      </c>
      <c r="T48" s="12">
        <f>VLOOKUP($H48,'[2]2023_12'!$D:$AD,'[2]2023_12'!K$19,FALSE)</f>
        <v>1117</v>
      </c>
      <c r="U48" s="16" t="str">
        <f>VLOOKUP($H48,'[2]2023_12'!$D:$AD,'[2]2023_12'!T$19,FALSE)</f>
        <v>MÉDIO</v>
      </c>
      <c r="V48" s="17" t="str">
        <f>VLOOKUP($H48,'[2]2023_12'!$D:$AD,'[2]2023_12'!U$19,FALSE)</f>
        <v>CONSTRUIR ABRIGO</v>
      </c>
      <c r="W48" s="12">
        <f>VLOOKUP($H48,'[2]2023_12'!$D:$AD,'[2]2023_12'!L$19,FALSE)</f>
        <v>19113.03</v>
      </c>
      <c r="X48" s="12">
        <f>VLOOKUP($H48,'[2]2023_12'!$D:$AD,'[2]2023_12'!M$19,FALSE)</f>
        <v>19113.03</v>
      </c>
      <c r="Y48" s="18">
        <f>VLOOKUP($H48,'[2]2023_12'!$D:$AD,'[2]2023_12'!N$19,FALSE)</f>
        <v>-3612.3600000000006</v>
      </c>
      <c r="Z48" s="12">
        <f>VLOOKUP($H48,'[2]2023_12'!$D:$AD,'[2]2023_12'!O$19,FALSE)</f>
        <v>0</v>
      </c>
      <c r="AA48" s="12">
        <f>VLOOKUP($H48,'[2]2023_12'!$D:$AD,'[2]2023_12'!P$19,FALSE)</f>
        <v>0</v>
      </c>
      <c r="AB48" s="12">
        <f>VLOOKUP($H48,'[2]2023_12'!$D:$AD,'[2]2023_12'!Q$19,FALSE)</f>
        <v>34613.699999999997</v>
      </c>
      <c r="AC48">
        <f t="shared" si="2"/>
        <v>34613.699999999997</v>
      </c>
      <c r="AD48">
        <f t="shared" si="3"/>
        <v>0</v>
      </c>
    </row>
    <row r="49" spans="1:30" x14ac:dyDescent="0.25">
      <c r="A49" s="9" t="str">
        <f t="shared" si="0"/>
        <v>H056 2023 Dezembro</v>
      </c>
      <c r="B49" s="9" t="str">
        <f>VLOOKUP(H49,[1]Auxiliar_referencia!E:F,2,FALSE)</f>
        <v>Medidor faturado pela UFSC</v>
      </c>
      <c r="C49" s="9">
        <v>2023</v>
      </c>
      <c r="D49" s="9" t="s">
        <v>30</v>
      </c>
      <c r="E49" s="9">
        <f>VLOOKUP(H49,[1]Auxiliar_referencia!$B:$X,3,FALSE)</f>
        <v>2296721</v>
      </c>
      <c r="F49" s="10"/>
      <c r="G49" s="9" t="str">
        <f>VLOOKUP(H49,[1]Auxiliar_referencia!$B:$X,16,FALSE)</f>
        <v>E11C000742</v>
      </c>
      <c r="H49" s="11" t="s">
        <v>78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Restaurante Universitário 2</v>
      </c>
      <c r="L49" s="12">
        <f>VLOOKUP($H49,'[2]2023_12'!$D:$AD,'[2]2023_12'!Z$19,FALSE)</f>
        <v>1</v>
      </c>
      <c r="M49" s="12">
        <f>VLOOKUP($H49,'[2]2023_12'!$D:$AD,'[2]2023_12'!AA$19,FALSE)</f>
        <v>0</v>
      </c>
      <c r="N49" s="12">
        <f>VLOOKUP($H49,'[2]2023_12'!$D:$AD,'[2]2023_12'!AB$19,FALSE)</f>
        <v>1</v>
      </c>
      <c r="O49" s="12">
        <f>VLOOKUP($H49,'[2]2023_12'!$D:$AD,'[2]2023_12'!AC$19,FALSE)</f>
        <v>0</v>
      </c>
      <c r="P49" s="12">
        <f>VLOOKUP($H49,'[2]2023_12'!$D:$AD,'[2]2023_12'!AD$19,FALSE)</f>
        <v>2</v>
      </c>
      <c r="Q49" s="13">
        <f>VLOOKUP(H49,'2023_11'!H:R,11,FALSE)</f>
        <v>110044</v>
      </c>
      <c r="R49" s="14">
        <f>VLOOKUP($H49,'[2]2023_12'!$D:$AD,'[2]2023_12'!J$19,FALSE)</f>
        <v>111796</v>
      </c>
      <c r="S49" s="15">
        <f t="shared" si="1"/>
        <v>1752</v>
      </c>
      <c r="T49" s="12">
        <f>VLOOKUP($H49,'[2]2023_12'!$D:$AD,'[2]2023_12'!K$19,FALSE)</f>
        <v>1752</v>
      </c>
      <c r="U49" s="16" t="str">
        <f>VLOOKUP($H49,'[2]2023_12'!$D:$AD,'[2]2023_12'!T$19,FALSE)</f>
        <v>MÉDIO</v>
      </c>
      <c r="V49" s="17" t="str">
        <f>VLOOKUP($H49,'[2]2023_12'!$D:$AD,'[2]2023_12'!U$19,FALSE)</f>
        <v>CONSTRUIR ABRIGO</v>
      </c>
      <c r="W49" s="12">
        <f>VLOOKUP($H49,'[2]2023_12'!$D:$AD,'[2]2023_12'!L$19,FALSE)</f>
        <v>30162.02</v>
      </c>
      <c r="X49" s="12">
        <f>VLOOKUP($H49,'[2]2023_12'!$D:$AD,'[2]2023_12'!M$19,FALSE)</f>
        <v>30162.02</v>
      </c>
      <c r="Y49" s="18">
        <f>VLOOKUP($H49,'[2]2023_12'!$D:$AD,'[2]2023_12'!N$19,FALSE)</f>
        <v>-5700.6200000000026</v>
      </c>
      <c r="Z49" s="12">
        <f>VLOOKUP($H49,'[2]2023_12'!$D:$AD,'[2]2023_12'!O$19,FALSE)</f>
        <v>0</v>
      </c>
      <c r="AA49" s="12">
        <f>VLOOKUP($H49,'[2]2023_12'!$D:$AD,'[2]2023_12'!P$19,FALSE)</f>
        <v>0</v>
      </c>
      <c r="AB49" s="12">
        <f>VLOOKUP($H49,'[2]2023_12'!$D:$AD,'[2]2023_12'!Q$19,FALSE)</f>
        <v>54623.42</v>
      </c>
      <c r="AC49">
        <f t="shared" si="2"/>
        <v>54623.42</v>
      </c>
      <c r="AD49">
        <f t="shared" si="3"/>
        <v>0</v>
      </c>
    </row>
    <row r="50" spans="1:30" x14ac:dyDescent="0.25">
      <c r="A50" s="9" t="str">
        <f t="shared" si="0"/>
        <v>H057 2023 Dezembro</v>
      </c>
      <c r="B50" s="9" t="str">
        <f>VLOOKUP(H50,[1]Auxiliar_referencia!E:F,2,FALSE)</f>
        <v>Medidor faturado pela UFSC</v>
      </c>
      <c r="C50" s="9">
        <v>2023</v>
      </c>
      <c r="D50" s="9" t="s">
        <v>30</v>
      </c>
      <c r="E50" s="9">
        <f>VLOOKUP(H50,[1]Auxiliar_referencia!$B:$X,3,FALSE)</f>
        <v>2297108</v>
      </c>
      <c r="F50" s="10"/>
      <c r="G50" s="9" t="str">
        <f>VLOOKUP(H50,[1]Auxiliar_referencia!$B:$X,16,FALSE)</f>
        <v>A95L322012</v>
      </c>
      <c r="H50" s="11" t="s">
        <v>79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PU - Prefeitura Universitária - Oficina, Serralheria e Mecânica (PU11)</v>
      </c>
      <c r="L50" s="12">
        <f>VLOOKUP($H50,'[2]2023_12'!$D:$AD,'[2]2023_12'!Z$19,FALSE)</f>
        <v>1</v>
      </c>
      <c r="M50" s="12">
        <f>VLOOKUP($H50,'[2]2023_12'!$D:$AD,'[2]2023_12'!AA$19,FALSE)</f>
        <v>0</v>
      </c>
      <c r="N50" s="12">
        <f>VLOOKUP($H50,'[2]2023_12'!$D:$AD,'[2]2023_12'!AB$19,FALSE)</f>
        <v>0</v>
      </c>
      <c r="O50" s="12">
        <f>VLOOKUP($H50,'[2]2023_12'!$D:$AD,'[2]2023_12'!AC$19,FALSE)</f>
        <v>0</v>
      </c>
      <c r="P50" s="12">
        <f>VLOOKUP($H50,'[2]2023_12'!$D:$AD,'[2]2023_12'!AD$19,FALSE)</f>
        <v>1</v>
      </c>
      <c r="Q50" s="13">
        <f>VLOOKUP(H50,'2023_11'!H:R,11,FALSE)</f>
        <v>1668</v>
      </c>
      <c r="R50" s="14">
        <f>VLOOKUP($H50,'[2]2023_12'!$D:$AD,'[2]2023_12'!J$19,FALSE)</f>
        <v>1734</v>
      </c>
      <c r="S50" s="15">
        <f t="shared" si="1"/>
        <v>66</v>
      </c>
      <c r="T50" s="12">
        <f>VLOOKUP($H50,'[2]2023_12'!$D:$AD,'[2]2023_12'!K$19,FALSE)</f>
        <v>66</v>
      </c>
      <c r="U50" s="16" t="str">
        <f>VLOOKUP($H50,'[2]2023_12'!$D:$AD,'[2]2023_12'!T$19,FALSE)</f>
        <v>LIDO</v>
      </c>
      <c r="V50" s="17" t="str">
        <f>VLOOKUP($H50,'[2]2023_12'!$D:$AD,'[2]2023_12'!U$19,FALSE)</f>
        <v>ALTO CONSUMO</v>
      </c>
      <c r="W50" s="12">
        <f>VLOOKUP($H50,'[2]2023_12'!$D:$AD,'[2]2023_12'!L$19,FALSE)</f>
        <v>955.17</v>
      </c>
      <c r="X50" s="12">
        <f>VLOOKUP($H50,'[2]2023_12'!$D:$AD,'[2]2023_12'!M$19,FALSE)</f>
        <v>0</v>
      </c>
      <c r="Y50" s="18">
        <f>VLOOKUP($H50,'[2]2023_12'!$D:$AD,'[2]2023_12'!N$19,FALSE)</f>
        <v>-90.269999999999982</v>
      </c>
      <c r="Z50" s="12">
        <f>VLOOKUP($H50,'[2]2023_12'!$D:$AD,'[2]2023_12'!O$19,FALSE)</f>
        <v>0</v>
      </c>
      <c r="AA50" s="12">
        <f>VLOOKUP($H50,'[2]2023_12'!$D:$AD,'[2]2023_12'!P$19,FALSE)</f>
        <v>0</v>
      </c>
      <c r="AB50" s="12">
        <f>VLOOKUP($H50,'[2]2023_12'!$D:$AD,'[2]2023_12'!Q$19,FALSE)</f>
        <v>864.9</v>
      </c>
      <c r="AC50">
        <f t="shared" si="2"/>
        <v>864.9</v>
      </c>
      <c r="AD50">
        <f t="shared" si="3"/>
        <v>0</v>
      </c>
    </row>
    <row r="51" spans="1:30" x14ac:dyDescent="0.25">
      <c r="A51" s="9" t="str">
        <f t="shared" si="0"/>
        <v>H058 2023 Dezembro</v>
      </c>
      <c r="B51" s="9" t="str">
        <f>VLOOKUP(H51,[1]Auxiliar_referencia!E:F,2,FALSE)</f>
        <v>Medidor faturado pela UFSC</v>
      </c>
      <c r="C51" s="9">
        <v>2023</v>
      </c>
      <c r="D51" s="9" t="s">
        <v>30</v>
      </c>
      <c r="E51" s="9">
        <f>VLOOKUP(H51,[1]Auxiliar_referencia!$B:$X,3,FALSE)</f>
        <v>9611070</v>
      </c>
      <c r="F51" s="10"/>
      <c r="G51" s="9" t="str">
        <f>VLOOKUP(H51,[1]Auxiliar_referencia!$B:$X,16,FALSE)</f>
        <v>C11C005856</v>
      </c>
      <c r="H51" s="11" t="s">
        <v>80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CCB - Blocos A, B, C e D - 2 - Córrego Grande</v>
      </c>
      <c r="L51" s="12">
        <f>VLOOKUP($H51,'[2]2023_12'!$D:$AD,'[2]2023_12'!Z$19,FALSE)</f>
        <v>1</v>
      </c>
      <c r="M51" s="12">
        <f>VLOOKUP($H51,'[2]2023_12'!$D:$AD,'[2]2023_12'!AA$19,FALSE)</f>
        <v>0</v>
      </c>
      <c r="N51" s="12">
        <f>VLOOKUP($H51,'[2]2023_12'!$D:$AD,'[2]2023_12'!AB$19,FALSE)</f>
        <v>0</v>
      </c>
      <c r="O51" s="12">
        <f>VLOOKUP($H51,'[2]2023_12'!$D:$AD,'[2]2023_12'!AC$19,FALSE)</f>
        <v>0</v>
      </c>
      <c r="P51" s="12">
        <f>VLOOKUP($H51,'[2]2023_12'!$D:$AD,'[2]2023_12'!AD$19,FALSE)</f>
        <v>1</v>
      </c>
      <c r="Q51" s="13">
        <f>VLOOKUP(H51,'2023_11'!H:R,11,FALSE)</f>
        <v>15786</v>
      </c>
      <c r="R51" s="14">
        <f>VLOOKUP($H51,'[2]2023_12'!$D:$AD,'[2]2023_12'!J$19,FALSE)</f>
        <v>16301</v>
      </c>
      <c r="S51" s="15">
        <f t="shared" si="1"/>
        <v>515</v>
      </c>
      <c r="T51" s="12">
        <f>VLOOKUP($H51,'[2]2023_12'!$D:$AD,'[2]2023_12'!K$19,FALSE)</f>
        <v>515</v>
      </c>
      <c r="U51" s="16" t="str">
        <f>VLOOKUP($H51,'[2]2023_12'!$D:$AD,'[2]2023_12'!T$19,FALSE)</f>
        <v>LIDO</v>
      </c>
      <c r="V51" s="17" t="str">
        <f>VLOOKUP($H51,'[2]2023_12'!$D:$AD,'[2]2023_12'!U$19,FALSE)</f>
        <v>OK</v>
      </c>
      <c r="W51" s="12">
        <f>VLOOKUP($H51,'[2]2023_12'!$D:$AD,'[2]2023_12'!L$19,FALSE)</f>
        <v>7874.26</v>
      </c>
      <c r="X51" s="12">
        <f>VLOOKUP($H51,'[2]2023_12'!$D:$AD,'[2]2023_12'!M$19,FALSE)</f>
        <v>7874.26</v>
      </c>
      <c r="Y51" s="18">
        <f>VLOOKUP($H51,'[2]2023_12'!$D:$AD,'[2]2023_12'!N$19,FALSE)</f>
        <v>-1488.25</v>
      </c>
      <c r="Z51" s="12">
        <f>VLOOKUP($H51,'[2]2023_12'!$D:$AD,'[2]2023_12'!O$19,FALSE)</f>
        <v>0</v>
      </c>
      <c r="AA51" s="12">
        <f>VLOOKUP($H51,'[2]2023_12'!$D:$AD,'[2]2023_12'!P$19,FALSE)</f>
        <v>0</v>
      </c>
      <c r="AB51" s="12">
        <f>VLOOKUP($H51,'[2]2023_12'!$D:$AD,'[2]2023_12'!Q$19,FALSE)</f>
        <v>14260.27</v>
      </c>
      <c r="AC51">
        <f t="shared" si="2"/>
        <v>14260.27</v>
      </c>
      <c r="AD51">
        <f t="shared" si="3"/>
        <v>0</v>
      </c>
    </row>
    <row r="52" spans="1:30" x14ac:dyDescent="0.25">
      <c r="A52" s="9" t="str">
        <f t="shared" si="0"/>
        <v>H059 2023 Dezembro</v>
      </c>
      <c r="B52" s="9" t="str">
        <f>VLOOKUP(H52,[1]Auxiliar_referencia!E:F,2,FALSE)</f>
        <v>Medidor faturado pela UFSC</v>
      </c>
      <c r="C52" s="9">
        <v>2023</v>
      </c>
      <c r="D52" s="9" t="s">
        <v>30</v>
      </c>
      <c r="E52" s="9">
        <f>VLOOKUP(H52,[1]Auxiliar_referencia!$B:$X,3,FALSE)</f>
        <v>2296675</v>
      </c>
      <c r="F52" s="10"/>
      <c r="G52" s="9" t="str">
        <f>VLOOKUP(H52,[1]Auxiliar_referencia!$B:$X,16,FALSE)</f>
        <v>A13C020930</v>
      </c>
      <c r="H52" s="11" t="s">
        <v>81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CTC - Setic e Almoxarifado (CTC 8 e 14)</v>
      </c>
      <c r="L52" s="12">
        <f>VLOOKUP($H52,'[2]2023_12'!$D:$AD,'[2]2023_12'!Z$19,FALSE)</f>
        <v>1</v>
      </c>
      <c r="M52" s="12">
        <f>VLOOKUP($H52,'[2]2023_12'!$D:$AD,'[2]2023_12'!AA$19,FALSE)</f>
        <v>0</v>
      </c>
      <c r="N52" s="12">
        <f>VLOOKUP($H52,'[2]2023_12'!$D:$AD,'[2]2023_12'!AB$19,FALSE)</f>
        <v>0</v>
      </c>
      <c r="O52" s="12">
        <f>VLOOKUP($H52,'[2]2023_12'!$D:$AD,'[2]2023_12'!AC$19,FALSE)</f>
        <v>0</v>
      </c>
      <c r="P52" s="12">
        <f>VLOOKUP($H52,'[2]2023_12'!$D:$AD,'[2]2023_12'!AD$19,FALSE)</f>
        <v>1</v>
      </c>
      <c r="Q52" s="13">
        <f>VLOOKUP(H52,'2023_11'!H:R,11,FALSE)</f>
        <v>536</v>
      </c>
      <c r="R52" s="14">
        <f>VLOOKUP($H52,'[2]2023_12'!$D:$AD,'[2]2023_12'!J$19,FALSE)</f>
        <v>542</v>
      </c>
      <c r="S52" s="15">
        <f t="shared" si="1"/>
        <v>6</v>
      </c>
      <c r="T52" s="12">
        <f>VLOOKUP($H52,'[2]2023_12'!$D:$AD,'[2]2023_12'!K$19,FALSE)</f>
        <v>6</v>
      </c>
      <c r="U52" s="16" t="str">
        <f>VLOOKUP($H52,'[2]2023_12'!$D:$AD,'[2]2023_12'!T$19,FALSE)</f>
        <v>LIDO</v>
      </c>
      <c r="V52" s="17" t="str">
        <f>VLOOKUP($H52,'[2]2023_12'!$D:$AD,'[2]2023_12'!U$19,FALSE)</f>
        <v>OK</v>
      </c>
      <c r="W52" s="12">
        <f>VLOOKUP($H52,'[2]2023_12'!$D:$AD,'[2]2023_12'!L$19,FALSE)</f>
        <v>70.25</v>
      </c>
      <c r="X52" s="12">
        <f>VLOOKUP($H52,'[2]2023_12'!$D:$AD,'[2]2023_12'!M$19,FALSE)</f>
        <v>70.25</v>
      </c>
      <c r="Y52" s="18">
        <f>VLOOKUP($H52,'[2]2023_12'!$D:$AD,'[2]2023_12'!N$19,FALSE)</f>
        <v>-13.280000000000001</v>
      </c>
      <c r="Z52" s="12">
        <f>VLOOKUP($H52,'[2]2023_12'!$D:$AD,'[2]2023_12'!O$19,FALSE)</f>
        <v>0</v>
      </c>
      <c r="AA52" s="12">
        <f>VLOOKUP($H52,'[2]2023_12'!$D:$AD,'[2]2023_12'!P$19,FALSE)</f>
        <v>0</v>
      </c>
      <c r="AB52" s="12">
        <f>VLOOKUP($H52,'[2]2023_12'!$D:$AD,'[2]2023_12'!Q$19,FALSE)</f>
        <v>127.22</v>
      </c>
      <c r="AC52">
        <f t="shared" si="2"/>
        <v>127.22</v>
      </c>
      <c r="AD52">
        <f t="shared" si="3"/>
        <v>0</v>
      </c>
    </row>
    <row r="53" spans="1:30" x14ac:dyDescent="0.25">
      <c r="A53" s="9" t="str">
        <f t="shared" si="0"/>
        <v>H060 2023 Dezembro</v>
      </c>
      <c r="B53" s="9" t="str">
        <f>VLOOKUP(H53,[1]Auxiliar_referencia!E:F,2,FALSE)</f>
        <v>Medidor faturado pela UFSC</v>
      </c>
      <c r="C53" s="9">
        <v>2023</v>
      </c>
      <c r="D53" s="9" t="s">
        <v>30</v>
      </c>
      <c r="E53" s="9">
        <f>VLOOKUP(H53,[1]Auxiliar_referencia!$B:$X,3,FALSE)</f>
        <v>5329663</v>
      </c>
      <c r="F53" s="10"/>
      <c r="G53" s="9" t="str">
        <f>VLOOKUP(H53,[1]Auxiliar_referencia!$B:$X,16,FALSE)</f>
        <v>A13C021299</v>
      </c>
      <c r="H53" s="11" t="s">
        <v>82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Reitoria II</v>
      </c>
      <c r="L53" s="12">
        <f>VLOOKUP($H53,'[2]2023_12'!$D:$AD,'[2]2023_12'!Z$19,FALSE)</f>
        <v>1</v>
      </c>
      <c r="M53" s="12">
        <f>VLOOKUP($H53,'[2]2023_12'!$D:$AD,'[2]2023_12'!AA$19,FALSE)</f>
        <v>0</v>
      </c>
      <c r="N53" s="12">
        <f>VLOOKUP($H53,'[2]2023_12'!$D:$AD,'[2]2023_12'!AB$19,FALSE)</f>
        <v>0</v>
      </c>
      <c r="O53" s="12">
        <f>VLOOKUP($H53,'[2]2023_12'!$D:$AD,'[2]2023_12'!AC$19,FALSE)</f>
        <v>0</v>
      </c>
      <c r="P53" s="12">
        <f>VLOOKUP($H53,'[2]2023_12'!$D:$AD,'[2]2023_12'!AD$19,FALSE)</f>
        <v>1</v>
      </c>
      <c r="Q53" s="13">
        <f>VLOOKUP(H53,'2023_11'!H:R,11,FALSE)</f>
        <v>1707</v>
      </c>
      <c r="R53" s="14">
        <f>VLOOKUP($H53,'[2]2023_12'!$D:$AD,'[2]2023_12'!J$19,FALSE)</f>
        <v>1801</v>
      </c>
      <c r="S53" s="15">
        <f t="shared" si="1"/>
        <v>94</v>
      </c>
      <c r="T53" s="12">
        <f>VLOOKUP($H53,'[2]2023_12'!$D:$AD,'[2]2023_12'!K$19,FALSE)</f>
        <v>94</v>
      </c>
      <c r="U53" s="16" t="str">
        <f>VLOOKUP($H53,'[2]2023_12'!$D:$AD,'[2]2023_12'!T$19,FALSE)</f>
        <v>LIDO</v>
      </c>
      <c r="V53" s="17" t="str">
        <f>VLOOKUP($H53,'[2]2023_12'!$D:$AD,'[2]2023_12'!U$19,FALSE)</f>
        <v>OK</v>
      </c>
      <c r="W53" s="12">
        <f>VLOOKUP($H53,'[2]2023_12'!$D:$AD,'[2]2023_12'!L$19,FALSE)</f>
        <v>1386.65</v>
      </c>
      <c r="X53" s="12">
        <f>VLOOKUP($H53,'[2]2023_12'!$D:$AD,'[2]2023_12'!M$19,FALSE)</f>
        <v>1386.65</v>
      </c>
      <c r="Y53" s="18">
        <f>VLOOKUP($H53,'[2]2023_12'!$D:$AD,'[2]2023_12'!N$19,FALSE)</f>
        <v>-262.08000000000038</v>
      </c>
      <c r="Z53" s="12">
        <f>VLOOKUP($H53,'[2]2023_12'!$D:$AD,'[2]2023_12'!O$19,FALSE)</f>
        <v>0</v>
      </c>
      <c r="AA53" s="12">
        <f>VLOOKUP($H53,'[2]2023_12'!$D:$AD,'[2]2023_12'!P$19,FALSE)</f>
        <v>0</v>
      </c>
      <c r="AB53" s="12">
        <f>VLOOKUP($H53,'[2]2023_12'!$D:$AD,'[2]2023_12'!Q$19,FALSE)</f>
        <v>2511.2199999999998</v>
      </c>
      <c r="AC53">
        <f t="shared" si="2"/>
        <v>2511.2199999999998</v>
      </c>
      <c r="AD53">
        <f t="shared" si="3"/>
        <v>0</v>
      </c>
    </row>
    <row r="54" spans="1:30" x14ac:dyDescent="0.25">
      <c r="A54" s="9" t="str">
        <f t="shared" si="0"/>
        <v>H061 2023 Dezembro</v>
      </c>
      <c r="B54" s="9" t="str">
        <f>VLOOKUP(H54,[1]Auxiliar_referencia!E:F,2,FALSE)</f>
        <v>Medidor faturado pela UFSC</v>
      </c>
      <c r="C54" s="9">
        <v>2023</v>
      </c>
      <c r="D54" s="9" t="s">
        <v>30</v>
      </c>
      <c r="E54" s="9">
        <f>VLOOKUP(H54,[1]Auxiliar_referencia!$B:$X,3,FALSE)</f>
        <v>2296870</v>
      </c>
      <c r="F54" s="10"/>
      <c r="G54" s="9" t="str">
        <f>VLOOKUP(H54,[1]Auxiliar_referencia!$B:$X,16,FALSE)</f>
        <v>B10C013871</v>
      </c>
      <c r="H54" s="11" t="s">
        <v>83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CCB Anatômico</v>
      </c>
      <c r="L54" s="12">
        <f>VLOOKUP($H54,'[2]2023_12'!$D:$AD,'[2]2023_12'!Z$19,FALSE)</f>
        <v>1</v>
      </c>
      <c r="M54" s="12">
        <f>VLOOKUP($H54,'[2]2023_12'!$D:$AD,'[2]2023_12'!AA$19,FALSE)</f>
        <v>0</v>
      </c>
      <c r="N54" s="12">
        <f>VLOOKUP($H54,'[2]2023_12'!$D:$AD,'[2]2023_12'!AB$19,FALSE)</f>
        <v>1</v>
      </c>
      <c r="O54" s="12">
        <f>VLOOKUP($H54,'[2]2023_12'!$D:$AD,'[2]2023_12'!AC$19,FALSE)</f>
        <v>0</v>
      </c>
      <c r="P54" s="12">
        <f>VLOOKUP($H54,'[2]2023_12'!$D:$AD,'[2]2023_12'!AD$19,FALSE)</f>
        <v>2</v>
      </c>
      <c r="Q54" s="13">
        <f>VLOOKUP(H54,'2023_11'!H:R,11,FALSE)</f>
        <v>163</v>
      </c>
      <c r="R54" s="14">
        <f>VLOOKUP($H54,'[2]2023_12'!$D:$AD,'[2]2023_12'!J$19,FALSE)</f>
        <v>179</v>
      </c>
      <c r="S54" s="15">
        <f t="shared" si="1"/>
        <v>16</v>
      </c>
      <c r="T54" s="12">
        <f>VLOOKUP($H54,'[2]2023_12'!$D:$AD,'[2]2023_12'!K$19,FALSE)</f>
        <v>16</v>
      </c>
      <c r="U54" s="16" t="str">
        <f>VLOOKUP($H54,'[2]2023_12'!$D:$AD,'[2]2023_12'!T$19,FALSE)</f>
        <v>LIDO</v>
      </c>
      <c r="V54" s="17" t="str">
        <f>VLOOKUP($H54,'[2]2023_12'!$D:$AD,'[2]2023_12'!U$19,FALSE)</f>
        <v>OK</v>
      </c>
      <c r="W54" s="12">
        <f>VLOOKUP($H54,'[2]2023_12'!$D:$AD,'[2]2023_12'!L$19,FALSE)</f>
        <v>162.46</v>
      </c>
      <c r="X54" s="12">
        <f>VLOOKUP($H54,'[2]2023_12'!$D:$AD,'[2]2023_12'!M$19,FALSE)</f>
        <v>162.46</v>
      </c>
      <c r="Y54" s="18">
        <f>VLOOKUP($H54,'[2]2023_12'!$D:$AD,'[2]2023_12'!N$19,FALSE)</f>
        <v>-30.710000000000036</v>
      </c>
      <c r="Z54" s="12">
        <f>VLOOKUP($H54,'[2]2023_12'!$D:$AD,'[2]2023_12'!O$19,FALSE)</f>
        <v>0</v>
      </c>
      <c r="AA54" s="12">
        <f>VLOOKUP($H54,'[2]2023_12'!$D:$AD,'[2]2023_12'!P$19,FALSE)</f>
        <v>0</v>
      </c>
      <c r="AB54" s="12">
        <f>VLOOKUP($H54,'[2]2023_12'!$D:$AD,'[2]2023_12'!Q$19,FALSE)</f>
        <v>294.20999999999998</v>
      </c>
      <c r="AC54">
        <f t="shared" si="2"/>
        <v>294.20999999999998</v>
      </c>
      <c r="AD54">
        <f t="shared" si="3"/>
        <v>0</v>
      </c>
    </row>
    <row r="55" spans="1:30" x14ac:dyDescent="0.25">
      <c r="A55" s="9" t="str">
        <f>H55&amp;" "&amp;C55&amp;" "&amp;D55</f>
        <v>H062 2023 Dezembro</v>
      </c>
      <c r="B55" s="9" t="str">
        <f>VLOOKUP(H55,[1]Auxiliar_referencia!E:F,2,FALSE)</f>
        <v>Medidor faturado pela UFSC</v>
      </c>
      <c r="C55" s="9">
        <v>2023</v>
      </c>
      <c r="D55" s="9" t="s">
        <v>30</v>
      </c>
      <c r="E55" s="9">
        <f>VLOOKUP(H55,[1]Auxiliar_referencia!$B:$X,3,FALSE)</f>
        <v>15023672</v>
      </c>
      <c r="F55" s="10"/>
      <c r="G55" s="9" t="str">
        <f>VLOOKUP(H55,[1]Auxiliar_referencia!$B:$X,16,FALSE)</f>
        <v>C11C010415</v>
      </c>
      <c r="H55" s="11" t="s">
        <v>84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CFM  Bloco EFI</v>
      </c>
      <c r="L55" s="12">
        <f>VLOOKUP($H55,'[2]2023_12'!$D:$AD,'[2]2023_12'!Z$19,FALSE)</f>
        <v>1</v>
      </c>
      <c r="M55" s="12">
        <f>VLOOKUP($H55,'[2]2023_12'!$D:$AD,'[2]2023_12'!AA$19,FALSE)</f>
        <v>0</v>
      </c>
      <c r="N55" s="12">
        <f>VLOOKUP($H55,'[2]2023_12'!$D:$AD,'[2]2023_12'!AB$19,FALSE)</f>
        <v>0</v>
      </c>
      <c r="O55" s="12">
        <f>VLOOKUP($H55,'[2]2023_12'!$D:$AD,'[2]2023_12'!AC$19,FALSE)</f>
        <v>0</v>
      </c>
      <c r="P55" s="12">
        <f>VLOOKUP($H55,'[2]2023_12'!$D:$AD,'[2]2023_12'!AD$19,FALSE)</f>
        <v>1</v>
      </c>
      <c r="Q55" s="13">
        <f>VLOOKUP(H55,'2023_11'!H:R,11,FALSE)</f>
        <v>13375</v>
      </c>
      <c r="R55" s="14">
        <f>VLOOKUP($H55,'[2]2023_12'!$D:$AD,'[2]2023_12'!J$19,FALSE)</f>
        <v>13876</v>
      </c>
      <c r="S55" s="15">
        <f t="shared" si="1"/>
        <v>501</v>
      </c>
      <c r="T55" s="12">
        <f>VLOOKUP($H55,'[2]2023_12'!$D:$AD,'[2]2023_12'!K$19,FALSE)</f>
        <v>501</v>
      </c>
      <c r="U55" s="16" t="str">
        <f>VLOOKUP($H55,'[2]2023_12'!$D:$AD,'[2]2023_12'!T$19,FALSE)</f>
        <v>MÉDIO</v>
      </c>
      <c r="V55" s="17" t="str">
        <f>VLOOKUP($H55,'[2]2023_12'!$D:$AD,'[2]2023_12'!U$19,FALSE)</f>
        <v>CONSTRUIR ABRIGO</v>
      </c>
      <c r="W55" s="12">
        <f>VLOOKUP($H55,'[2]2023_12'!$D:$AD,'[2]2023_12'!L$19,FALSE)</f>
        <v>7658.52</v>
      </c>
      <c r="X55" s="12">
        <f>VLOOKUP($H55,'[2]2023_12'!$D:$AD,'[2]2023_12'!M$19,FALSE)</f>
        <v>7658.52</v>
      </c>
      <c r="Y55" s="18">
        <f>VLOOKUP($H55,'[2]2023_12'!$D:$AD,'[2]2023_12'!N$19,FALSE)</f>
        <v>-1447.4600000000009</v>
      </c>
      <c r="Z55" s="12">
        <f>VLOOKUP($H55,'[2]2023_12'!$D:$AD,'[2]2023_12'!O$19,FALSE)</f>
        <v>0</v>
      </c>
      <c r="AA55" s="12">
        <f>VLOOKUP($H55,'[2]2023_12'!$D:$AD,'[2]2023_12'!P$19,FALSE)</f>
        <v>0</v>
      </c>
      <c r="AB55" s="12">
        <f>VLOOKUP($H55,'[2]2023_12'!$D:$AD,'[2]2023_12'!Q$19,FALSE)</f>
        <v>13869.58</v>
      </c>
      <c r="AC55">
        <f t="shared" si="2"/>
        <v>13869.58</v>
      </c>
      <c r="AD55">
        <f t="shared" si="3"/>
        <v>0</v>
      </c>
    </row>
    <row r="56" spans="1:30" x14ac:dyDescent="0.25">
      <c r="A56" s="9" t="str">
        <f t="shared" si="0"/>
        <v>H066 2023 Dezembro</v>
      </c>
      <c r="B56" s="9" t="str">
        <f>VLOOKUP(H56,[1]Auxiliar_referencia!E:F,2,FALSE)</f>
        <v>Medidor faturado pela UFSC</v>
      </c>
      <c r="C56" s="9">
        <v>2023</v>
      </c>
      <c r="D56" s="9" t="s">
        <v>30</v>
      </c>
      <c r="E56" s="9">
        <f>VLOOKUP(H56,[1]Auxiliar_referencia!$B:$X,3,FALSE)</f>
        <v>17091764</v>
      </c>
      <c r="F56" s="10"/>
      <c r="G56" s="9" t="str">
        <f>VLOOKUP(H56,[1]Auxiliar_referencia!$B:$X,16,FALSE)</f>
        <v>F11C000153</v>
      </c>
      <c r="H56" s="11" t="s">
        <v>85</v>
      </c>
      <c r="I56" s="9" t="str">
        <f>VLOOKUP(H56,[1]Auxiliar_referencia!$B:$X,20,FALSE)</f>
        <v>CASAN</v>
      </c>
      <c r="J56" s="9" t="str">
        <f>VLOOKUP(H56,[1]Auxiliar_referencia!$B:$X,10,FALSE)</f>
        <v>Florianópolis - Trindade</v>
      </c>
      <c r="K56" s="9" t="str">
        <f>VLOOKUP(H56,[1]Auxiliar_referencia!$B:$X,12,FALSE)</f>
        <v>CCB - Blocos E, F e G e Biotério (BIC 12)</v>
      </c>
      <c r="L56" s="12">
        <f>VLOOKUP($H56,'[2]2023_12'!$D:$AD,'[2]2023_12'!Z$19,FALSE)</f>
        <v>1</v>
      </c>
      <c r="M56" s="12">
        <f>VLOOKUP($H56,'[2]2023_12'!$D:$AD,'[2]2023_12'!AA$19,FALSE)</f>
        <v>0</v>
      </c>
      <c r="N56" s="12">
        <f>VLOOKUP($H56,'[2]2023_12'!$D:$AD,'[2]2023_12'!AB$19,FALSE)</f>
        <v>0</v>
      </c>
      <c r="O56" s="12">
        <f>VLOOKUP($H56,'[2]2023_12'!$D:$AD,'[2]2023_12'!AC$19,FALSE)</f>
        <v>0</v>
      </c>
      <c r="P56" s="12">
        <f>VLOOKUP($H56,'[2]2023_12'!$D:$AD,'[2]2023_12'!AD$19,FALSE)</f>
        <v>1</v>
      </c>
      <c r="Q56" s="13">
        <f>VLOOKUP(H56,'2023_11'!H:R,11,FALSE)</f>
        <v>22195</v>
      </c>
      <c r="R56" s="14">
        <f>VLOOKUP($H56,'[2]2023_12'!$D:$AD,'[2]2023_12'!J$19,FALSE)</f>
        <v>22672</v>
      </c>
      <c r="S56" s="15">
        <f t="shared" si="1"/>
        <v>477</v>
      </c>
      <c r="T56" s="12">
        <f>VLOOKUP($H56,'[2]2023_12'!$D:$AD,'[2]2023_12'!K$19,FALSE)</f>
        <v>477</v>
      </c>
      <c r="U56" s="16" t="str">
        <f>VLOOKUP($H56,'[2]2023_12'!$D:$AD,'[2]2023_12'!T$19,FALSE)</f>
        <v>LIDO/REVISÃO</v>
      </c>
      <c r="V56" s="17" t="str">
        <f>VLOOKUP($H56,'[2]2023_12'!$D:$AD,'[2]2023_12'!U$19,FALSE)</f>
        <v>CONFIRMAÇÃO LEITURA</v>
      </c>
      <c r="W56" s="12">
        <f>VLOOKUP($H56,'[2]2023_12'!$D:$AD,'[2]2023_12'!L$19,FALSE)</f>
        <v>7288.68</v>
      </c>
      <c r="X56" s="12">
        <f>VLOOKUP($H56,'[2]2023_12'!$D:$AD,'[2]2023_12'!M$19,FALSE)</f>
        <v>0</v>
      </c>
      <c r="Y56" s="18">
        <f>VLOOKUP($H56,'[2]2023_12'!$D:$AD,'[2]2023_12'!N$19,FALSE)</f>
        <v>-688.79</v>
      </c>
      <c r="Z56" s="12">
        <f>VLOOKUP($H56,'[2]2023_12'!$D:$AD,'[2]2023_12'!O$19,FALSE)</f>
        <v>0</v>
      </c>
      <c r="AA56" s="12">
        <f>VLOOKUP($H56,'[2]2023_12'!$D:$AD,'[2]2023_12'!P$19,FALSE)</f>
        <v>0</v>
      </c>
      <c r="AB56" s="12">
        <f>VLOOKUP($H56,'[2]2023_12'!$D:$AD,'[2]2023_12'!Q$19,FALSE)</f>
        <v>6599.89</v>
      </c>
      <c r="AC56">
        <f t="shared" si="2"/>
        <v>6599.89</v>
      </c>
      <c r="AD56">
        <f t="shared" si="3"/>
        <v>0</v>
      </c>
    </row>
    <row r="57" spans="1:30" x14ac:dyDescent="0.25">
      <c r="A57" s="9" t="str">
        <f t="shared" si="0"/>
        <v>H072 2023 Dezembro</v>
      </c>
      <c r="B57" s="9" t="str">
        <f>VLOOKUP(H57,[1]Auxiliar_referencia!E:F,2,FALSE)</f>
        <v>Medidor faturado pela UFSC</v>
      </c>
      <c r="C57" s="9">
        <v>2023</v>
      </c>
      <c r="D57" s="9" t="s">
        <v>30</v>
      </c>
      <c r="E57" s="9">
        <f>VLOOKUP(H57,[1]Auxiliar_referencia!$B:$X,3,FALSE)</f>
        <v>2297167</v>
      </c>
      <c r="F57" s="10"/>
      <c r="G57" s="9" t="str">
        <f>VLOOKUP(H57,[1]Auxiliar_referencia!$B:$X,16,FALSE)</f>
        <v>B10C017343</v>
      </c>
      <c r="H57" s="11" t="s">
        <v>86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1</v>
      </c>
      <c r="L57" s="12">
        <f>VLOOKUP($H57,'[2]2023_12'!$D:$AD,'[2]2023_12'!Z$19,FALSE)</f>
        <v>1</v>
      </c>
      <c r="M57" s="12">
        <f>VLOOKUP($H57,'[2]2023_12'!$D:$AD,'[2]2023_12'!AA$19,FALSE)</f>
        <v>0</v>
      </c>
      <c r="N57" s="12">
        <f>VLOOKUP($H57,'[2]2023_12'!$D:$AD,'[2]2023_12'!AB$19,FALSE)</f>
        <v>0</v>
      </c>
      <c r="O57" s="12">
        <f>VLOOKUP($H57,'[2]2023_12'!$D:$AD,'[2]2023_12'!AC$19,FALSE)</f>
        <v>0</v>
      </c>
      <c r="P57" s="12">
        <f>VLOOKUP($H57,'[2]2023_12'!$D:$AD,'[2]2023_12'!AD$19,FALSE)</f>
        <v>1</v>
      </c>
      <c r="Q57" s="13">
        <f>VLOOKUP(H57,'2023_11'!H:R,11,FALSE)</f>
        <v>6789</v>
      </c>
      <c r="R57" s="14">
        <f>VLOOKUP($H57,'[2]2023_12'!$D:$AD,'[2]2023_12'!J$19,FALSE)</f>
        <v>7947</v>
      </c>
      <c r="S57" s="15">
        <f t="shared" si="1"/>
        <v>1158</v>
      </c>
      <c r="T57" s="12">
        <f>VLOOKUP($H57,'[2]2023_12'!$D:$AD,'[2]2023_12'!K$19,FALSE)</f>
        <v>1158</v>
      </c>
      <c r="U57" s="16" t="str">
        <f>VLOOKUP($H57,'[2]2023_12'!$D:$AD,'[2]2023_12'!T$19,FALSE)</f>
        <v>MÉDIO</v>
      </c>
      <c r="V57" s="17" t="str">
        <f>VLOOKUP($H57,'[2]2023_12'!$D:$AD,'[2]2023_12'!U$19,FALSE)</f>
        <v>CONSTRUIR ABRIGO</v>
      </c>
      <c r="W57" s="12">
        <f>VLOOKUP($H57,'[2]2023_12'!$D:$AD,'[2]2023_12'!L$19,FALSE)</f>
        <v>17782.89</v>
      </c>
      <c r="X57" s="12">
        <f>VLOOKUP($H57,'[2]2023_12'!$D:$AD,'[2]2023_12'!M$19,FALSE)</f>
        <v>0</v>
      </c>
      <c r="Y57" s="18">
        <f>VLOOKUP($H57,'[2]2023_12'!$D:$AD,'[2]2023_12'!N$19,FALSE)</f>
        <v>-1680.4899999999998</v>
      </c>
      <c r="Z57" s="12">
        <f>VLOOKUP($H57,'[2]2023_12'!$D:$AD,'[2]2023_12'!O$19,FALSE)</f>
        <v>0</v>
      </c>
      <c r="AA57" s="12">
        <f>VLOOKUP($H57,'[2]2023_12'!$D:$AD,'[2]2023_12'!P$19,FALSE)</f>
        <v>0</v>
      </c>
      <c r="AB57" s="12">
        <f>VLOOKUP($H57,'[2]2023_12'!$D:$AD,'[2]2023_12'!Q$19,FALSE)</f>
        <v>16102.4</v>
      </c>
      <c r="AC57">
        <f t="shared" si="2"/>
        <v>16102.4</v>
      </c>
      <c r="AD57">
        <f t="shared" si="3"/>
        <v>0</v>
      </c>
    </row>
    <row r="58" spans="1:30" x14ac:dyDescent="0.25">
      <c r="A58" s="9" t="str">
        <f t="shared" si="0"/>
        <v>H073 2023 Dezembro</v>
      </c>
      <c r="B58" s="9" t="str">
        <f>VLOOKUP(H58,[1]Auxiliar_referencia!E:F,2,FALSE)</f>
        <v>Medidor faturado pela UFSC</v>
      </c>
      <c r="C58" s="9">
        <v>2023</v>
      </c>
      <c r="D58" s="9" t="s">
        <v>30</v>
      </c>
      <c r="E58" s="9">
        <f>VLOOKUP(H58,[1]Auxiliar_referencia!$B:$X,3,FALSE)</f>
        <v>2297175</v>
      </c>
      <c r="F58" s="10"/>
      <c r="G58" s="9" t="str">
        <f>VLOOKUP(H58,[1]Auxiliar_referencia!$B:$X,16,FALSE)</f>
        <v>A05S578217</v>
      </c>
      <c r="H58" s="11" t="s">
        <v>87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 Estação Experimental de Aquicultura</v>
      </c>
      <c r="L58" s="12">
        <f>VLOOKUP($H58,'[2]2023_12'!$D:$AD,'[2]2023_12'!Z$19,FALSE)</f>
        <v>1</v>
      </c>
      <c r="M58" s="12">
        <f>VLOOKUP($H58,'[2]2023_12'!$D:$AD,'[2]2023_12'!AA$19,FALSE)</f>
        <v>0</v>
      </c>
      <c r="N58" s="12">
        <f>VLOOKUP($H58,'[2]2023_12'!$D:$AD,'[2]2023_12'!AB$19,FALSE)</f>
        <v>0</v>
      </c>
      <c r="O58" s="12">
        <f>VLOOKUP($H58,'[2]2023_12'!$D:$AD,'[2]2023_12'!AC$19,FALSE)</f>
        <v>0</v>
      </c>
      <c r="P58" s="12">
        <f>VLOOKUP($H58,'[2]2023_12'!$D:$AD,'[2]2023_12'!AD$19,FALSE)</f>
        <v>1</v>
      </c>
      <c r="Q58" s="13">
        <f>VLOOKUP(H58,'2023_11'!H:R,11,FALSE)</f>
        <v>3663</v>
      </c>
      <c r="R58" s="14">
        <f>VLOOKUP($H58,'[2]2023_12'!$D:$AD,'[2]2023_12'!J$19,FALSE)</f>
        <v>3735</v>
      </c>
      <c r="S58" s="15">
        <f t="shared" si="1"/>
        <v>72</v>
      </c>
      <c r="T58" s="12">
        <f>VLOOKUP($H58,'[2]2023_12'!$D:$AD,'[2]2023_12'!K$19,FALSE)</f>
        <v>72</v>
      </c>
      <c r="U58" s="16" t="str">
        <f>VLOOKUP($H58,'[2]2023_12'!$D:$AD,'[2]2023_12'!T$19,FALSE)</f>
        <v>MÉDIO</v>
      </c>
      <c r="V58" s="17" t="str">
        <f>VLOOKUP($H58,'[2]2023_12'!$D:$AD,'[2]2023_12'!U$19,FALSE)</f>
        <v>VIDRO DO HIDROMETRO SUADO</v>
      </c>
      <c r="W58" s="12">
        <f>VLOOKUP($H58,'[2]2023_12'!$D:$AD,'[2]2023_12'!L$19,FALSE)</f>
        <v>1047.6300000000001</v>
      </c>
      <c r="X58" s="12">
        <f>VLOOKUP($H58,'[2]2023_12'!$D:$AD,'[2]2023_12'!M$19,FALSE)</f>
        <v>0</v>
      </c>
      <c r="Y58" s="18">
        <f>VLOOKUP($H58,'[2]2023_12'!$D:$AD,'[2]2023_12'!N$19,FALSE)</f>
        <v>-99.010000000000105</v>
      </c>
      <c r="Z58" s="12">
        <f>VLOOKUP($H58,'[2]2023_12'!$D:$AD,'[2]2023_12'!O$19,FALSE)</f>
        <v>0</v>
      </c>
      <c r="AA58" s="12">
        <f>VLOOKUP($H58,'[2]2023_12'!$D:$AD,'[2]2023_12'!P$19,FALSE)</f>
        <v>0</v>
      </c>
      <c r="AB58" s="12">
        <f>VLOOKUP($H58,'[2]2023_12'!$D:$AD,'[2]2023_12'!Q$19,FALSE)</f>
        <v>948.62</v>
      </c>
      <c r="AC58">
        <f t="shared" si="2"/>
        <v>948.62</v>
      </c>
      <c r="AD58">
        <f t="shared" si="3"/>
        <v>0</v>
      </c>
    </row>
    <row r="59" spans="1:30" x14ac:dyDescent="0.25">
      <c r="A59" s="9" t="str">
        <f t="shared" si="0"/>
        <v>H074 2023 Dezembro</v>
      </c>
      <c r="B59" s="9" t="str">
        <f>VLOOKUP(H59,[1]Auxiliar_referencia!E:F,2,FALSE)</f>
        <v>Medidor faturado pela UFSC</v>
      </c>
      <c r="C59" s="9">
        <v>2023</v>
      </c>
      <c r="D59" s="9" t="s">
        <v>30</v>
      </c>
      <c r="E59" s="9">
        <f>VLOOKUP(H59,[1]Auxiliar_referencia!$B:$X,3,FALSE)</f>
        <v>2297183</v>
      </c>
      <c r="F59" s="10"/>
      <c r="G59" s="9" t="str">
        <f>VLOOKUP(H59,[1]Auxiliar_referencia!$B:$X,16,FALSE)</f>
        <v>C11C010252</v>
      </c>
      <c r="H59" s="11" t="s">
        <v>88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CCA 2</v>
      </c>
      <c r="L59" s="12">
        <f>VLOOKUP($H59,'[2]2023_12'!$D:$AD,'[2]2023_12'!Z$19,FALSE)</f>
        <v>1</v>
      </c>
      <c r="M59" s="12">
        <f>VLOOKUP($H59,'[2]2023_12'!$D:$AD,'[2]2023_12'!AA$19,FALSE)</f>
        <v>0</v>
      </c>
      <c r="N59" s="12">
        <f>VLOOKUP($H59,'[2]2023_12'!$D:$AD,'[2]2023_12'!AB$19,FALSE)</f>
        <v>0</v>
      </c>
      <c r="O59" s="12">
        <f>VLOOKUP($H59,'[2]2023_12'!$D:$AD,'[2]2023_12'!AC$19,FALSE)</f>
        <v>0</v>
      </c>
      <c r="P59" s="12">
        <f>VLOOKUP($H59,'[2]2023_12'!$D:$AD,'[2]2023_12'!AD$19,FALSE)</f>
        <v>1</v>
      </c>
      <c r="Q59" s="13">
        <f>VLOOKUP(H59,'2023_11'!H:R,11,FALSE)</f>
        <v>5503</v>
      </c>
      <c r="R59" s="14">
        <f>VLOOKUP($H59,'[2]2023_12'!$D:$AD,'[2]2023_12'!J$19,FALSE)</f>
        <v>6302</v>
      </c>
      <c r="S59" s="15">
        <f t="shared" si="1"/>
        <v>799</v>
      </c>
      <c r="T59" s="12">
        <f>VLOOKUP($H59,'[2]2023_12'!$D:$AD,'[2]2023_12'!K$19,FALSE)</f>
        <v>799</v>
      </c>
      <c r="U59" s="16" t="str">
        <f>VLOOKUP($H59,'[2]2023_12'!$D:$AD,'[2]2023_12'!T$19,FALSE)</f>
        <v>MÉDIO</v>
      </c>
      <c r="V59" s="17" t="str">
        <f>VLOOKUP($H59,'[2]2023_12'!$D:$AD,'[2]2023_12'!U$19,FALSE)</f>
        <v>VIDRO DO HIDROMETRO SUADO</v>
      </c>
      <c r="W59" s="12">
        <f>VLOOKUP($H59,'[2]2023_12'!$D:$AD,'[2]2023_12'!L$19,FALSE)</f>
        <v>12250.7</v>
      </c>
      <c r="X59" s="12">
        <f>VLOOKUP($H59,'[2]2023_12'!$D:$AD,'[2]2023_12'!M$19,FALSE)</f>
        <v>0</v>
      </c>
      <c r="Y59" s="18">
        <f>VLOOKUP($H59,'[2]2023_12'!$D:$AD,'[2]2023_12'!N$19,FALSE)</f>
        <v>-1157.6900000000005</v>
      </c>
      <c r="Z59" s="12">
        <f>VLOOKUP($H59,'[2]2023_12'!$D:$AD,'[2]2023_12'!O$19,FALSE)</f>
        <v>0</v>
      </c>
      <c r="AA59" s="12">
        <f>VLOOKUP($H59,'[2]2023_12'!$D:$AD,'[2]2023_12'!P$19,FALSE)</f>
        <v>0</v>
      </c>
      <c r="AB59" s="12">
        <f>VLOOKUP($H59,'[2]2023_12'!$D:$AD,'[2]2023_12'!Q$19,FALSE)</f>
        <v>11093.01</v>
      </c>
      <c r="AC59">
        <f t="shared" si="2"/>
        <v>11093.01</v>
      </c>
      <c r="AD59">
        <f t="shared" si="3"/>
        <v>0</v>
      </c>
    </row>
    <row r="60" spans="1:30" x14ac:dyDescent="0.25">
      <c r="A60" s="9" t="str">
        <f t="shared" si="0"/>
        <v>H076 2023 Dezembro</v>
      </c>
      <c r="B60" s="9" t="str">
        <f>VLOOKUP(H60,[1]Auxiliar_referencia!E:F,2,FALSE)</f>
        <v>Medidor faturado pela UFSC</v>
      </c>
      <c r="C60" s="9">
        <v>2023</v>
      </c>
      <c r="D60" s="9" t="s">
        <v>30</v>
      </c>
      <c r="E60" s="9">
        <f>VLOOKUP(H60,[1]Auxiliar_referencia!$B:$X,3,FALSE)</f>
        <v>2297361</v>
      </c>
      <c r="F60" s="10"/>
      <c r="G60" s="9" t="str">
        <f>VLOOKUP(H60,[1]Auxiliar_referencia!$B:$X,16,FALSE)</f>
        <v>A10C001421</v>
      </c>
      <c r="H60" s="11" t="s">
        <v>89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Cidade das Abelhas  Rod. Virgílio Várzea, 2600</v>
      </c>
      <c r="L60" s="12">
        <f>VLOOKUP($H60,'[2]2023_12'!$D:$AD,'[2]2023_12'!Z$19,FALSE)</f>
        <v>1</v>
      </c>
      <c r="M60" s="12">
        <f>VLOOKUP($H60,'[2]2023_12'!$D:$AD,'[2]2023_12'!AA$19,FALSE)</f>
        <v>0</v>
      </c>
      <c r="N60" s="12">
        <f>VLOOKUP($H60,'[2]2023_12'!$D:$AD,'[2]2023_12'!AB$19,FALSE)</f>
        <v>0</v>
      </c>
      <c r="O60" s="12">
        <f>VLOOKUP($H60,'[2]2023_12'!$D:$AD,'[2]2023_12'!AC$19,FALSE)</f>
        <v>0</v>
      </c>
      <c r="P60" s="12">
        <f>VLOOKUP($H60,'[2]2023_12'!$D:$AD,'[2]2023_12'!AD$19,FALSE)</f>
        <v>1</v>
      </c>
      <c r="Q60" s="13">
        <f>VLOOKUP(H60,'2023_11'!H:R,11,FALSE)</f>
        <v>1044</v>
      </c>
      <c r="R60" s="14">
        <f>VLOOKUP($H60,'[2]2023_12'!$D:$AD,'[2]2023_12'!J$19,FALSE)</f>
        <v>1024</v>
      </c>
      <c r="S60" s="15">
        <f t="shared" si="1"/>
        <v>-20</v>
      </c>
      <c r="T60" s="12">
        <f>VLOOKUP($H60,'[2]2023_12'!$D:$AD,'[2]2023_12'!K$19,FALSE)</f>
        <v>0</v>
      </c>
      <c r="U60" s="16" t="str">
        <f>VLOOKUP($H60,'[2]2023_12'!$D:$AD,'[2]2023_12'!T$19,FALSE)</f>
        <v>LIDO/REVISÃO</v>
      </c>
      <c r="V60" s="17" t="str">
        <f>VLOOKUP($H60,'[2]2023_12'!$D:$AD,'[2]2023_12'!U$19,FALSE)</f>
        <v>CONFIRMAÇÃO LEITURA</v>
      </c>
      <c r="W60" s="12">
        <f>VLOOKUP($H60,'[2]2023_12'!$D:$AD,'[2]2023_12'!L$19,FALSE)</f>
        <v>37.31</v>
      </c>
      <c r="X60" s="12">
        <f>VLOOKUP($H60,'[2]2023_12'!$D:$AD,'[2]2023_12'!M$19,FALSE)</f>
        <v>0</v>
      </c>
      <c r="Y60" s="18">
        <f>VLOOKUP($H60,'[2]2023_12'!$D:$AD,'[2]2023_12'!N$19,FALSE)</f>
        <v>-3.5200000000000031</v>
      </c>
      <c r="Z60" s="12">
        <f>VLOOKUP($H60,'[2]2023_12'!$D:$AD,'[2]2023_12'!O$19,FALSE)</f>
        <v>0</v>
      </c>
      <c r="AA60" s="12">
        <f>VLOOKUP($H60,'[2]2023_12'!$D:$AD,'[2]2023_12'!P$19,FALSE)</f>
        <v>0</v>
      </c>
      <c r="AB60" s="12">
        <f>VLOOKUP($H60,'[2]2023_12'!$D:$AD,'[2]2023_12'!Q$19,FALSE)</f>
        <v>33.79</v>
      </c>
      <c r="AC60">
        <f t="shared" si="2"/>
        <v>33.79</v>
      </c>
      <c r="AD60">
        <f t="shared" si="3"/>
        <v>0</v>
      </c>
    </row>
    <row r="61" spans="1:30" x14ac:dyDescent="0.25">
      <c r="A61" s="9" t="str">
        <f t="shared" si="0"/>
        <v>H081 2023 Dezembro</v>
      </c>
      <c r="B61" s="9" t="str">
        <f>VLOOKUP(H61,[1]Auxiliar_referencia!E:F,2,FALSE)</f>
        <v>Medidor faturado pela UFSC</v>
      </c>
      <c r="C61" s="9">
        <v>2023</v>
      </c>
      <c r="D61" s="9" t="s">
        <v>30</v>
      </c>
      <c r="E61" s="9">
        <f>VLOOKUP(H61,[1]Auxiliar_referencia!$B:$X,3,FALSE)</f>
        <v>2295652</v>
      </c>
      <c r="F61" s="10"/>
      <c r="G61" s="9" t="str">
        <f>VLOOKUP(H61,[1]Auxiliar_referencia!$B:$X,16,FALSE)</f>
        <v>B17C002628</v>
      </c>
      <c r="H61" s="11" t="s">
        <v>90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Rua Presidente Coutinho</v>
      </c>
      <c r="L61" s="12">
        <f>VLOOKUP($H61,'[2]2023_12'!$D:$AD,'[2]2023_12'!Z$19,FALSE)</f>
        <v>1</v>
      </c>
      <c r="M61" s="12">
        <f>VLOOKUP($H61,'[2]2023_12'!$D:$AD,'[2]2023_12'!AA$19,FALSE)</f>
        <v>0</v>
      </c>
      <c r="N61" s="12">
        <f>VLOOKUP($H61,'[2]2023_12'!$D:$AD,'[2]2023_12'!AB$19,FALSE)</f>
        <v>0</v>
      </c>
      <c r="O61" s="12">
        <f>VLOOKUP($H61,'[2]2023_12'!$D:$AD,'[2]2023_12'!AC$19,FALSE)</f>
        <v>0</v>
      </c>
      <c r="P61" s="12">
        <f>VLOOKUP($H61,'[2]2023_12'!$D:$AD,'[2]2023_12'!AD$19,FALSE)</f>
        <v>1</v>
      </c>
      <c r="Q61" s="13">
        <f>VLOOKUP(H61,'2023_11'!H:R,11,FALSE)</f>
        <v>2475</v>
      </c>
      <c r="R61" s="14">
        <f>VLOOKUP($H61,'[2]2023_12'!$D:$AD,'[2]2023_12'!J$19,FALSE)</f>
        <v>2553</v>
      </c>
      <c r="S61" s="15">
        <f t="shared" si="1"/>
        <v>78</v>
      </c>
      <c r="T61" s="12">
        <f>VLOOKUP($H61,'[2]2023_12'!$D:$AD,'[2]2023_12'!K$19,FALSE)</f>
        <v>78</v>
      </c>
      <c r="U61" s="16" t="str">
        <f>VLOOKUP($H61,'[2]2023_12'!$D:$AD,'[2]2023_12'!T$19,FALSE)</f>
        <v>LIDO</v>
      </c>
      <c r="V61" s="17" t="str">
        <f>VLOOKUP($H61,'[2]2023_12'!$D:$AD,'[2]2023_12'!U$19,FALSE)</f>
        <v>OK</v>
      </c>
      <c r="W61" s="12">
        <f>VLOOKUP($H61,'[2]2023_12'!$D:$AD,'[2]2023_12'!L$19,FALSE)</f>
        <v>1140.0899999999999</v>
      </c>
      <c r="X61" s="12">
        <f>VLOOKUP($H61,'[2]2023_12'!$D:$AD,'[2]2023_12'!M$19,FALSE)</f>
        <v>1140.0899999999999</v>
      </c>
      <c r="Y61" s="18">
        <f>VLOOKUP($H61,'[2]2023_12'!$D:$AD,'[2]2023_12'!N$19,FALSE)</f>
        <v>-215.48000000000002</v>
      </c>
      <c r="Z61" s="12">
        <f>VLOOKUP($H61,'[2]2023_12'!$D:$AD,'[2]2023_12'!O$19,FALSE)</f>
        <v>0</v>
      </c>
      <c r="AA61" s="12">
        <f>VLOOKUP($H61,'[2]2023_12'!$D:$AD,'[2]2023_12'!P$19,FALSE)</f>
        <v>0</v>
      </c>
      <c r="AB61" s="12">
        <f>VLOOKUP($H61,'[2]2023_12'!$D:$AD,'[2]2023_12'!Q$19,FALSE)</f>
        <v>2064.6999999999998</v>
      </c>
      <c r="AC61">
        <f t="shared" si="2"/>
        <v>2064.6999999999998</v>
      </c>
      <c r="AD61">
        <f t="shared" si="3"/>
        <v>0</v>
      </c>
    </row>
    <row r="62" spans="1:30" x14ac:dyDescent="0.25">
      <c r="A62" s="9" t="str">
        <f t="shared" si="0"/>
        <v>H082 2023 Dezembro</v>
      </c>
      <c r="B62" s="9" t="str">
        <f>VLOOKUP(H62,[1]Auxiliar_referencia!E:F,2,FALSE)</f>
        <v>Medidor faturado pela UFSC</v>
      </c>
      <c r="C62" s="9">
        <v>2023</v>
      </c>
      <c r="D62" s="9" t="s">
        <v>30</v>
      </c>
      <c r="E62" s="9">
        <f>VLOOKUP(H62,[1]Auxiliar_referencia!$B:$X,3,FALSE)</f>
        <v>5716594</v>
      </c>
      <c r="F62" s="10"/>
      <c r="G62" s="9" t="str">
        <f>VLOOKUP(H62,[1]Auxiliar_referencia!$B:$X,16,FALSE)</f>
        <v>C11C010040</v>
      </c>
      <c r="H62" s="11" t="s">
        <v>91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CCA Tapera - Fazenda Experimental da Ressacada</v>
      </c>
      <c r="L62" s="12">
        <f>VLOOKUP($H62,'[2]2023_12'!$D:$AD,'[2]2023_12'!Z$19,FALSE)</f>
        <v>1</v>
      </c>
      <c r="M62" s="12">
        <f>VLOOKUP($H62,'[2]2023_12'!$D:$AD,'[2]2023_12'!AA$19,FALSE)</f>
        <v>0</v>
      </c>
      <c r="N62" s="12">
        <f>VLOOKUP($H62,'[2]2023_12'!$D:$AD,'[2]2023_12'!AB$19,FALSE)</f>
        <v>0</v>
      </c>
      <c r="O62" s="12">
        <f>VLOOKUP($H62,'[2]2023_12'!$D:$AD,'[2]2023_12'!AC$19,FALSE)</f>
        <v>0</v>
      </c>
      <c r="P62" s="12">
        <f>VLOOKUP($H62,'[2]2023_12'!$D:$AD,'[2]2023_12'!AD$19,FALSE)</f>
        <v>1</v>
      </c>
      <c r="Q62" s="13">
        <f>VLOOKUP(H62,'2023_11'!H:R,11,FALSE)</f>
        <v>25209</v>
      </c>
      <c r="R62" s="14">
        <f>VLOOKUP($H62,'[2]2023_12'!$D:$AD,'[2]2023_12'!J$19,FALSE)</f>
        <v>25762</v>
      </c>
      <c r="S62" s="15">
        <f t="shared" si="1"/>
        <v>553</v>
      </c>
      <c r="T62" s="12">
        <f>VLOOKUP($H62,'[2]2023_12'!$D:$AD,'[2]2023_12'!K$19,FALSE)</f>
        <v>553</v>
      </c>
      <c r="U62" s="16" t="str">
        <f>VLOOKUP($H62,'[2]2023_12'!$D:$AD,'[2]2023_12'!T$19,FALSE)</f>
        <v>LIDO/REVISÃO</v>
      </c>
      <c r="V62" s="17" t="str">
        <f>VLOOKUP($H62,'[2]2023_12'!$D:$AD,'[2]2023_12'!U$19,FALSE)</f>
        <v>ALTO CONSUMO</v>
      </c>
      <c r="W62" s="12">
        <f>VLOOKUP($H62,'[2]2023_12'!$D:$AD,'[2]2023_12'!L$19,FALSE)</f>
        <v>8459.84</v>
      </c>
      <c r="X62" s="12">
        <f>VLOOKUP($H62,'[2]2023_12'!$D:$AD,'[2]2023_12'!M$19,FALSE)</f>
        <v>0</v>
      </c>
      <c r="Y62" s="18">
        <f>VLOOKUP($H62,'[2]2023_12'!$D:$AD,'[2]2023_12'!N$19,FALSE)</f>
        <v>-799.46</v>
      </c>
      <c r="Z62" s="12">
        <f>VLOOKUP($H62,'[2]2023_12'!$D:$AD,'[2]2023_12'!O$19,FALSE)</f>
        <v>0</v>
      </c>
      <c r="AA62" s="12">
        <f>VLOOKUP($H62,'[2]2023_12'!$D:$AD,'[2]2023_12'!P$19,FALSE)</f>
        <v>0</v>
      </c>
      <c r="AB62" s="12">
        <f>VLOOKUP($H62,'[2]2023_12'!$D:$AD,'[2]2023_12'!Q$19,FALSE)</f>
        <v>7660.38</v>
      </c>
      <c r="AC62">
        <f t="shared" si="2"/>
        <v>7660.38</v>
      </c>
      <c r="AD62">
        <f t="shared" si="3"/>
        <v>0</v>
      </c>
    </row>
    <row r="63" spans="1:30" x14ac:dyDescent="0.25">
      <c r="A63" s="9" t="str">
        <f t="shared" si="0"/>
        <v>H083 2023 Dezembro</v>
      </c>
      <c r="B63" s="9" t="str">
        <f>VLOOKUP(H63,[1]Auxiliar_referencia!E:F,2,FALSE)</f>
        <v>Medidor faturado pela UFSC</v>
      </c>
      <c r="C63" s="9">
        <v>2023</v>
      </c>
      <c r="D63" s="9" t="s">
        <v>30</v>
      </c>
      <c r="E63" s="9">
        <f>VLOOKUP(H63,[1]Auxiliar_referencia!$B:$X,3,FALSE)</f>
        <v>6997937</v>
      </c>
      <c r="F63" s="10"/>
      <c r="G63" s="9" t="str">
        <f>VLOOKUP(H63,[1]Auxiliar_referencia!$B:$X,16,FALSE)</f>
        <v>A16S368708</v>
      </c>
      <c r="H63" s="11" t="s">
        <v>92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Casa da Arte</v>
      </c>
      <c r="L63" s="12">
        <f>VLOOKUP($H63,'[2]2023_12'!$D:$AD,'[2]2023_12'!Z$19,FALSE)</f>
        <v>1</v>
      </c>
      <c r="M63" s="12">
        <f>VLOOKUP($H63,'[2]2023_12'!$D:$AD,'[2]2023_12'!AA$19,FALSE)</f>
        <v>0</v>
      </c>
      <c r="N63" s="12">
        <f>VLOOKUP($H63,'[2]2023_12'!$D:$AD,'[2]2023_12'!AB$19,FALSE)</f>
        <v>0</v>
      </c>
      <c r="O63" s="12">
        <f>VLOOKUP($H63,'[2]2023_12'!$D:$AD,'[2]2023_12'!AC$19,FALSE)</f>
        <v>0</v>
      </c>
      <c r="P63" s="12">
        <f>VLOOKUP($H63,'[2]2023_12'!$D:$AD,'[2]2023_12'!AD$19,FALSE)</f>
        <v>1</v>
      </c>
      <c r="Q63" s="13">
        <f>VLOOKUP(H63,'2023_11'!H:R,11,FALSE)</f>
        <v>457</v>
      </c>
      <c r="R63" s="14">
        <f>VLOOKUP($H63,'[2]2023_12'!$D:$AD,'[2]2023_12'!J$19,FALSE)</f>
        <v>462</v>
      </c>
      <c r="S63" s="15">
        <f t="shared" si="1"/>
        <v>5</v>
      </c>
      <c r="T63" s="12">
        <f>VLOOKUP($H63,'[2]2023_12'!$D:$AD,'[2]2023_12'!K$19,FALSE)</f>
        <v>5</v>
      </c>
      <c r="U63" s="16" t="str">
        <f>VLOOKUP($H63,'[2]2023_12'!$D:$AD,'[2]2023_12'!T$19,FALSE)</f>
        <v>MÉDIO</v>
      </c>
      <c r="V63" s="17" t="str">
        <f>VLOOKUP($H63,'[2]2023_12'!$D:$AD,'[2]2023_12'!U$19,FALSE)</f>
        <v>VIDRO DO HIDROMETRO SUADO</v>
      </c>
      <c r="W63" s="12">
        <f>VLOOKUP($H63,'[2]2023_12'!$D:$AD,'[2]2023_12'!L$19,FALSE)</f>
        <v>64.760000000000005</v>
      </c>
      <c r="X63" s="12">
        <f>VLOOKUP($H63,'[2]2023_12'!$D:$AD,'[2]2023_12'!M$19,FALSE)</f>
        <v>64.760000000000005</v>
      </c>
      <c r="Y63" s="18">
        <f>VLOOKUP($H63,'[2]2023_12'!$D:$AD,'[2]2023_12'!N$19,FALSE)</f>
        <v>-12.250000000000014</v>
      </c>
      <c r="Z63" s="12">
        <f>VLOOKUP($H63,'[2]2023_12'!$D:$AD,'[2]2023_12'!O$19,FALSE)</f>
        <v>0</v>
      </c>
      <c r="AA63" s="12">
        <f>VLOOKUP($H63,'[2]2023_12'!$D:$AD,'[2]2023_12'!P$19,FALSE)</f>
        <v>0</v>
      </c>
      <c r="AB63" s="12">
        <f>VLOOKUP($H63,'[2]2023_12'!$D:$AD,'[2]2023_12'!Q$19,FALSE)</f>
        <v>117.27</v>
      </c>
      <c r="AC63">
        <f t="shared" si="2"/>
        <v>117.27</v>
      </c>
      <c r="AD63">
        <f t="shared" si="3"/>
        <v>0</v>
      </c>
    </row>
    <row r="64" spans="1:30" x14ac:dyDescent="0.25">
      <c r="A64" s="9" t="str">
        <f t="shared" si="0"/>
        <v>H084 2023 Dezembro</v>
      </c>
      <c r="B64" s="9" t="str">
        <f>VLOOKUP(H64,[1]Auxiliar_referencia!E:F,2,FALSE)</f>
        <v>Medidor faturado pela UFSC</v>
      </c>
      <c r="C64" s="9">
        <v>2023</v>
      </c>
      <c r="D64" s="9" t="s">
        <v>30</v>
      </c>
      <c r="E64" s="9">
        <f>VLOOKUP(H64,[1]Auxiliar_referencia!$B:$X,3,FALSE)</f>
        <v>9197419</v>
      </c>
      <c r="F64" s="10"/>
      <c r="G64" s="9" t="str">
        <f>VLOOKUP(H64,[1]Auxiliar_referencia!$B:$X,16,FALSE)</f>
        <v>B11C024230</v>
      </c>
      <c r="H64" s="11" t="s">
        <v>93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LMM Área de produção</v>
      </c>
      <c r="L64" s="12">
        <f>VLOOKUP($H64,'[2]2023_12'!$D:$AD,'[2]2023_12'!Z$19,FALSE)</f>
        <v>1</v>
      </c>
      <c r="M64" s="12">
        <f>VLOOKUP($H64,'[2]2023_12'!$D:$AD,'[2]2023_12'!AA$19,FALSE)</f>
        <v>0</v>
      </c>
      <c r="N64" s="12">
        <f>VLOOKUP($H64,'[2]2023_12'!$D:$AD,'[2]2023_12'!AB$19,FALSE)</f>
        <v>0</v>
      </c>
      <c r="O64" s="12">
        <f>VLOOKUP($H64,'[2]2023_12'!$D:$AD,'[2]2023_12'!AC$19,FALSE)</f>
        <v>0</v>
      </c>
      <c r="P64" s="12">
        <f>VLOOKUP($H64,'[2]2023_12'!$D:$AD,'[2]2023_12'!AD$19,FALSE)</f>
        <v>1</v>
      </c>
      <c r="Q64" s="13">
        <f>VLOOKUP(H64,'2023_11'!H:R,11,FALSE)</f>
        <v>468</v>
      </c>
      <c r="R64" s="14">
        <f>VLOOKUP($H64,'[2]2023_12'!$D:$AD,'[2]2023_12'!J$19,FALSE)</f>
        <v>858</v>
      </c>
      <c r="S64" s="15">
        <f t="shared" si="1"/>
        <v>390</v>
      </c>
      <c r="T64" s="12">
        <f>VLOOKUP($H64,'[2]2023_12'!$D:$AD,'[2]2023_12'!K$19,FALSE)</f>
        <v>390</v>
      </c>
      <c r="U64" s="16" t="str">
        <f>VLOOKUP($H64,'[2]2023_12'!$D:$AD,'[2]2023_12'!T$19,FALSE)</f>
        <v>LIDO/REVISÃO</v>
      </c>
      <c r="V64" s="17" t="str">
        <f>VLOOKUP($H64,'[2]2023_12'!$D:$AD,'[2]2023_12'!U$19,FALSE)</f>
        <v>ALTO CONSUMO</v>
      </c>
      <c r="W64" s="12">
        <f>VLOOKUP($H64,'[2]2023_12'!$D:$AD,'[2]2023_12'!L$19,FALSE)</f>
        <v>5948.01</v>
      </c>
      <c r="X64" s="12">
        <f>VLOOKUP($H64,'[2]2023_12'!$D:$AD,'[2]2023_12'!M$19,FALSE)</f>
        <v>5948.01</v>
      </c>
      <c r="Y64" s="18">
        <f>VLOOKUP($H64,'[2]2023_12'!$D:$AD,'[2]2023_12'!N$19,FALSE)</f>
        <v>-1124.17</v>
      </c>
      <c r="Z64" s="12">
        <f>VLOOKUP($H64,'[2]2023_12'!$D:$AD,'[2]2023_12'!O$19,FALSE)</f>
        <v>0</v>
      </c>
      <c r="AA64" s="12">
        <f>VLOOKUP($H64,'[2]2023_12'!$D:$AD,'[2]2023_12'!P$19,FALSE)</f>
        <v>0</v>
      </c>
      <c r="AB64" s="12">
        <f>VLOOKUP($H64,'[2]2023_12'!$D:$AD,'[2]2023_12'!Q$19,FALSE)</f>
        <v>10771.85</v>
      </c>
      <c r="AC64">
        <f t="shared" si="2"/>
        <v>10771.85</v>
      </c>
      <c r="AD64">
        <f t="shared" si="3"/>
        <v>0</v>
      </c>
    </row>
    <row r="65" spans="1:30" x14ac:dyDescent="0.25">
      <c r="A65" s="9" t="str">
        <f t="shared" si="0"/>
        <v>H085 2023 Dezembro</v>
      </c>
      <c r="B65" s="9" t="str">
        <f>VLOOKUP(H65,[1]Auxiliar_referencia!E:F,2,FALSE)</f>
        <v>Medidor faturado pela UFSC</v>
      </c>
      <c r="C65" s="9">
        <v>2023</v>
      </c>
      <c r="D65" s="9" t="s">
        <v>30</v>
      </c>
      <c r="E65" s="9">
        <f>VLOOKUP(H65,[1]Auxiliar_referencia!$B:$X,3,FALSE)</f>
        <v>12791172</v>
      </c>
      <c r="F65" s="10"/>
      <c r="G65" s="9" t="str">
        <f>VLOOKUP(H65,[1]Auxiliar_referencia!$B:$X,16,FALSE)</f>
        <v>Y11C048501</v>
      </c>
      <c r="H65" s="11" t="s">
        <v>94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Fortaleza de São José da Ponta Grossa</v>
      </c>
      <c r="L65" s="12">
        <f>VLOOKUP($H65,'[2]2023_12'!$D:$AD,'[2]2023_12'!Z$19,FALSE)</f>
        <v>1</v>
      </c>
      <c r="M65" s="12">
        <f>VLOOKUP($H65,'[2]2023_12'!$D:$AD,'[2]2023_12'!AA$19,FALSE)</f>
        <v>0</v>
      </c>
      <c r="N65" s="12">
        <f>VLOOKUP($H65,'[2]2023_12'!$D:$AD,'[2]2023_12'!AB$19,FALSE)</f>
        <v>0</v>
      </c>
      <c r="O65" s="12">
        <f>VLOOKUP($H65,'[2]2023_12'!$D:$AD,'[2]2023_12'!AC$19,FALSE)</f>
        <v>0</v>
      </c>
      <c r="P65" s="12">
        <f>VLOOKUP($H65,'[2]2023_12'!$D:$AD,'[2]2023_12'!AD$19,FALSE)</f>
        <v>1</v>
      </c>
      <c r="Q65" s="13">
        <f>VLOOKUP(H65,'2023_11'!H:R,11,FALSE)</f>
        <v>60</v>
      </c>
      <c r="R65" s="14">
        <f>VLOOKUP($H65,'[2]2023_12'!$D:$AD,'[2]2023_12'!J$19,FALSE)</f>
        <v>134</v>
      </c>
      <c r="S65" s="15">
        <f t="shared" si="1"/>
        <v>74</v>
      </c>
      <c r="T65" s="12">
        <f>VLOOKUP($H65,'[2]2023_12'!$D:$AD,'[2]2023_12'!K$19,FALSE)</f>
        <v>74</v>
      </c>
      <c r="U65" s="16" t="str">
        <f>VLOOKUP($H65,'[2]2023_12'!$D:$AD,'[2]2023_12'!T$19,FALSE)</f>
        <v>LIDO/REVISÃO</v>
      </c>
      <c r="V65" s="17" t="str">
        <f>VLOOKUP($H65,'[2]2023_12'!$D:$AD,'[2]2023_12'!U$19,FALSE)</f>
        <v>ALTO CONSUMO</v>
      </c>
      <c r="W65" s="12">
        <f>VLOOKUP($H65,'[2]2023_12'!$D:$AD,'[2]2023_12'!L$19,FALSE)</f>
        <v>1078.45</v>
      </c>
      <c r="X65" s="12">
        <f>VLOOKUP($H65,'[2]2023_12'!$D:$AD,'[2]2023_12'!M$19,FALSE)</f>
        <v>0</v>
      </c>
      <c r="Y65" s="18">
        <f>VLOOKUP($H65,'[2]2023_12'!$D:$AD,'[2]2023_12'!N$19,FALSE)</f>
        <v>-101.91000000000008</v>
      </c>
      <c r="Z65" s="12">
        <f>VLOOKUP($H65,'[2]2023_12'!$D:$AD,'[2]2023_12'!O$19,FALSE)</f>
        <v>0</v>
      </c>
      <c r="AA65" s="12">
        <f>VLOOKUP($H65,'[2]2023_12'!$D:$AD,'[2]2023_12'!P$19,FALSE)</f>
        <v>0</v>
      </c>
      <c r="AB65" s="12">
        <f>VLOOKUP($H65,'[2]2023_12'!$D:$AD,'[2]2023_12'!Q$19,FALSE)</f>
        <v>976.54</v>
      </c>
      <c r="AC65">
        <f t="shared" si="2"/>
        <v>976.54</v>
      </c>
      <c r="AD65">
        <f t="shared" si="3"/>
        <v>0</v>
      </c>
    </row>
    <row r="66" spans="1:30" x14ac:dyDescent="0.25">
      <c r="A66" s="9" t="str">
        <f t="shared" si="0"/>
        <v>H086 2023 Dezembro</v>
      </c>
      <c r="B66" s="9" t="str">
        <f>VLOOKUP(H66,[1]Auxiliar_referencia!E:F,2,FALSE)</f>
        <v>Medidor faturado pela UFSC</v>
      </c>
      <c r="C66" s="9">
        <v>2023</v>
      </c>
      <c r="D66" s="9" t="s">
        <v>30</v>
      </c>
      <c r="E66" s="9">
        <f>VLOOKUP(H66,[1]Auxiliar_referencia!$B:$X,3,FALSE)</f>
        <v>12799408</v>
      </c>
      <c r="F66" s="10"/>
      <c r="G66" s="9" t="str">
        <f>VLOOKUP(H66,[1]Auxiliar_referencia!$B:$X,16,FALSE)</f>
        <v>Y11C056745</v>
      </c>
      <c r="H66" s="11" t="s">
        <v>95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Jurerê</v>
      </c>
      <c r="L66" s="12">
        <f>VLOOKUP($H66,'[2]2023_12'!$D:$AD,'[2]2023_12'!Z$19,FALSE)</f>
        <v>1</v>
      </c>
      <c r="M66" s="12">
        <f>VLOOKUP($H66,'[2]2023_12'!$D:$AD,'[2]2023_12'!AA$19,FALSE)</f>
        <v>0</v>
      </c>
      <c r="N66" s="12">
        <f>VLOOKUP($H66,'[2]2023_12'!$D:$AD,'[2]2023_12'!AB$19,FALSE)</f>
        <v>0</v>
      </c>
      <c r="O66" s="12">
        <f>VLOOKUP($H66,'[2]2023_12'!$D:$AD,'[2]2023_12'!AC$19,FALSE)</f>
        <v>0</v>
      </c>
      <c r="P66" s="12">
        <f>VLOOKUP($H66,'[2]2023_12'!$D:$AD,'[2]2023_12'!AD$19,FALSE)</f>
        <v>1</v>
      </c>
      <c r="Q66" s="13">
        <f>VLOOKUP(H66,'2023_11'!H:R,11,FALSE)</f>
        <v>513</v>
      </c>
      <c r="R66" s="14">
        <f>VLOOKUP($H66,'[2]2023_12'!$D:$AD,'[2]2023_12'!J$19,FALSE)</f>
        <v>512</v>
      </c>
      <c r="S66" s="15">
        <f t="shared" si="1"/>
        <v>-1</v>
      </c>
      <c r="T66" s="12">
        <f>VLOOKUP($H66,'[2]2023_12'!$D:$AD,'[2]2023_12'!K$19,FALSE)</f>
        <v>0</v>
      </c>
      <c r="U66" s="16" t="str">
        <f>VLOOKUP($H66,'[2]2023_12'!$D:$AD,'[2]2023_12'!T$19,FALSE)</f>
        <v>LIDO/REVISÃO</v>
      </c>
      <c r="V66" s="17" t="str">
        <f>VLOOKUP($H66,'[2]2023_12'!$D:$AD,'[2]2023_12'!U$19,FALSE)</f>
        <v>CONFIRMAÇÃO LEITURA</v>
      </c>
      <c r="W66" s="12">
        <f>VLOOKUP($H66,'[2]2023_12'!$D:$AD,'[2]2023_12'!L$19,FALSE)</f>
        <v>37.31</v>
      </c>
      <c r="X66" s="12">
        <f>VLOOKUP($H66,'[2]2023_12'!$D:$AD,'[2]2023_12'!M$19,FALSE)</f>
        <v>0</v>
      </c>
      <c r="Y66" s="18">
        <f>VLOOKUP($H66,'[2]2023_12'!$D:$AD,'[2]2023_12'!N$19,FALSE)</f>
        <v>-3.5200000000000031</v>
      </c>
      <c r="Z66" s="12">
        <f>VLOOKUP($H66,'[2]2023_12'!$D:$AD,'[2]2023_12'!O$19,FALSE)</f>
        <v>0</v>
      </c>
      <c r="AA66" s="12">
        <f>VLOOKUP($H66,'[2]2023_12'!$D:$AD,'[2]2023_12'!P$19,FALSE)</f>
        <v>0</v>
      </c>
      <c r="AB66" s="12">
        <f>VLOOKUP($H66,'[2]2023_12'!$D:$AD,'[2]2023_12'!Q$19,FALSE)</f>
        <v>33.79</v>
      </c>
      <c r="AC66">
        <f t="shared" si="2"/>
        <v>33.79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H087 2023 Dezembro</v>
      </c>
      <c r="B67" s="9" t="str">
        <f>VLOOKUP(H67,[1]Auxiliar_referencia!E:F,2,FALSE)</f>
        <v>Medidor faturado pela UFSC</v>
      </c>
      <c r="C67" s="9">
        <v>2023</v>
      </c>
      <c r="D67" s="9" t="s">
        <v>30</v>
      </c>
      <c r="E67" s="9">
        <f>VLOOKUP(H67,[1]Auxiliar_referencia!$B:$X,3,FALSE)</f>
        <v>13018540</v>
      </c>
      <c r="F67" s="10"/>
      <c r="G67" s="9" t="str">
        <f>VLOOKUP(H67,[1]Auxiliar_referencia!$B:$X,16,FALSE)</f>
        <v>A06S080329</v>
      </c>
      <c r="H67" s="11" t="s">
        <v>96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UFSC  Sambaqui</v>
      </c>
      <c r="L67" s="12">
        <f>VLOOKUP($H67,'[2]2023_12'!$D:$AD,'[2]2023_12'!Z$19,FALSE)</f>
        <v>1</v>
      </c>
      <c r="M67" s="12">
        <f>VLOOKUP($H67,'[2]2023_12'!$D:$AD,'[2]2023_12'!AA$19,FALSE)</f>
        <v>0</v>
      </c>
      <c r="N67" s="12">
        <f>VLOOKUP($H67,'[2]2023_12'!$D:$AD,'[2]2023_12'!AB$19,FALSE)</f>
        <v>0</v>
      </c>
      <c r="O67" s="12">
        <f>VLOOKUP($H67,'[2]2023_12'!$D:$AD,'[2]2023_12'!AC$19,FALSE)</f>
        <v>0</v>
      </c>
      <c r="P67" s="12">
        <f>VLOOKUP($H67,'[2]2023_12'!$D:$AD,'[2]2023_12'!AD$19,FALSE)</f>
        <v>1</v>
      </c>
      <c r="Q67" s="13">
        <f>VLOOKUP(H67,'2023_11'!H:R,11,FALSE)</f>
        <v>1825</v>
      </c>
      <c r="R67" s="14">
        <f>VLOOKUP($H67,'[2]2023_12'!$D:$AD,'[2]2023_12'!J$19,FALSE)</f>
        <v>1877</v>
      </c>
      <c r="S67" s="15">
        <f t="shared" ref="S67:S86" si="5">R67-Q67</f>
        <v>52</v>
      </c>
      <c r="T67" s="12">
        <f>VLOOKUP($H67,'[2]2023_12'!$D:$AD,'[2]2023_12'!K$19,FALSE)</f>
        <v>52</v>
      </c>
      <c r="U67" s="16" t="str">
        <f>VLOOKUP($H67,'[2]2023_12'!$D:$AD,'[2]2023_12'!T$19,FALSE)</f>
        <v>LIDO</v>
      </c>
      <c r="V67" s="17" t="str">
        <f>VLOOKUP($H67,'[2]2023_12'!$D:$AD,'[2]2023_12'!U$19,FALSE)</f>
        <v>OK</v>
      </c>
      <c r="W67" s="12">
        <f>VLOOKUP($H67,'[2]2023_12'!$D:$AD,'[2]2023_12'!L$19,FALSE)</f>
        <v>739.43</v>
      </c>
      <c r="X67" s="12">
        <f>VLOOKUP($H67,'[2]2023_12'!$D:$AD,'[2]2023_12'!M$19,FALSE)</f>
        <v>0</v>
      </c>
      <c r="Y67" s="18">
        <f>VLOOKUP($H67,'[2]2023_12'!$D:$AD,'[2]2023_12'!N$19,FALSE)</f>
        <v>-69.87</v>
      </c>
      <c r="Z67" s="12">
        <f>VLOOKUP($H67,'[2]2023_12'!$D:$AD,'[2]2023_12'!O$19,FALSE)</f>
        <v>0</v>
      </c>
      <c r="AA67" s="12">
        <f>VLOOKUP($H67,'[2]2023_12'!$D:$AD,'[2]2023_12'!P$19,FALSE)</f>
        <v>0</v>
      </c>
      <c r="AB67" s="12">
        <f>VLOOKUP($H67,'[2]2023_12'!$D:$AD,'[2]2023_12'!Q$19,FALSE)</f>
        <v>669.56</v>
      </c>
      <c r="AC67">
        <f t="shared" ref="AC67:AC86" si="6">W67+X67+Y67+Z67+AA67</f>
        <v>669.56</v>
      </c>
      <c r="AD67">
        <f t="shared" ref="AD67:AD86" si="7">AB67-AC67</f>
        <v>0</v>
      </c>
    </row>
    <row r="68" spans="1:30" x14ac:dyDescent="0.25">
      <c r="A68" s="9" t="str">
        <f t="shared" si="4"/>
        <v>H088 2023 Dezembro</v>
      </c>
      <c r="B68" s="9" t="str">
        <f>VLOOKUP(H68,[1]Auxiliar_referencia!E:F,2,FALSE)</f>
        <v>Medidor faturado pela UFSC</v>
      </c>
      <c r="C68" s="9">
        <v>2023</v>
      </c>
      <c r="D68" s="9" t="s">
        <v>30</v>
      </c>
      <c r="E68" s="9">
        <f>VLOOKUP(H68,[1]Auxiliar_referencia!$B:$X,3,FALSE)</f>
        <v>2294605</v>
      </c>
      <c r="F68" s="10"/>
      <c r="G68" s="9" t="str">
        <f>VLOOKUP(H68,[1]Auxiliar_referencia!$B:$X,16,FALSE)</f>
        <v>Y11C073654</v>
      </c>
      <c r="H68" s="11" t="s">
        <v>97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Casa Vida e Saúde</v>
      </c>
      <c r="L68" s="12">
        <f>VLOOKUP($H68,'[2]2023_12'!$D:$AD,'[2]2023_12'!Z$19,FALSE)</f>
        <v>1</v>
      </c>
      <c r="M68" s="12">
        <f>VLOOKUP($H68,'[2]2023_12'!$D:$AD,'[2]2023_12'!AA$19,FALSE)</f>
        <v>0</v>
      </c>
      <c r="N68" s="12">
        <f>VLOOKUP($H68,'[2]2023_12'!$D:$AD,'[2]2023_12'!AB$19,FALSE)</f>
        <v>0</v>
      </c>
      <c r="O68" s="12">
        <f>VLOOKUP($H68,'[2]2023_12'!$D:$AD,'[2]2023_12'!AC$19,FALSE)</f>
        <v>0</v>
      </c>
      <c r="P68" s="12">
        <f>VLOOKUP($H68,'[2]2023_12'!$D:$AD,'[2]2023_12'!AD$19,FALSE)</f>
        <v>1</v>
      </c>
      <c r="Q68" s="13">
        <f>VLOOKUP(H68,'2023_11'!H:R,11,FALSE)</f>
        <v>1</v>
      </c>
      <c r="R68" s="14">
        <f>VLOOKUP($H68,'[2]2023_12'!$D:$AD,'[2]2023_12'!J$19,FALSE)</f>
        <v>2</v>
      </c>
      <c r="S68" s="15">
        <f t="shared" si="5"/>
        <v>1</v>
      </c>
      <c r="T68" s="12">
        <f>VLOOKUP($H68,'[2]2023_12'!$D:$AD,'[2]2023_12'!K$19,FALSE)</f>
        <v>1</v>
      </c>
      <c r="U68" s="16" t="str">
        <f>VLOOKUP($H68,'[2]2023_12'!$D:$AD,'[2]2023_12'!T$19,FALSE)</f>
        <v>MÉDIO</v>
      </c>
      <c r="V68" s="17" t="str">
        <f>VLOOKUP($H68,'[2]2023_12'!$D:$AD,'[2]2023_12'!U$19,FALSE)</f>
        <v>CONSTRUIR ABRIGO</v>
      </c>
      <c r="W68" s="12">
        <f>VLOOKUP($H68,'[2]2023_12'!$D:$AD,'[2]2023_12'!L$19,FALSE)</f>
        <v>42.8</v>
      </c>
      <c r="X68" s="12">
        <f>VLOOKUP($H68,'[2]2023_12'!$D:$AD,'[2]2023_12'!M$19,FALSE)</f>
        <v>42.8</v>
      </c>
      <c r="Y68" s="18">
        <f>VLOOKUP($H68,'[2]2023_12'!$D:$AD,'[2]2023_12'!N$19,FALSE)</f>
        <v>-8.0999999999999943</v>
      </c>
      <c r="Z68" s="12">
        <f>VLOOKUP($H68,'[2]2023_12'!$D:$AD,'[2]2023_12'!O$19,FALSE)</f>
        <v>0</v>
      </c>
      <c r="AA68" s="12">
        <f>VLOOKUP($H68,'[2]2023_12'!$D:$AD,'[2]2023_12'!P$19,FALSE)</f>
        <v>0</v>
      </c>
      <c r="AB68" s="12">
        <f>VLOOKUP($H68,'[2]2023_12'!$D:$AD,'[2]2023_12'!Q$19,FALSE)</f>
        <v>77.5</v>
      </c>
      <c r="AC68">
        <f t="shared" si="6"/>
        <v>77.5</v>
      </c>
      <c r="AD68">
        <f t="shared" si="7"/>
        <v>0</v>
      </c>
    </row>
    <row r="69" spans="1:30" x14ac:dyDescent="0.25">
      <c r="A69" s="9" t="str">
        <f t="shared" si="4"/>
        <v>H089 2023 Dezembro</v>
      </c>
      <c r="B69" s="9" t="str">
        <f>VLOOKUP(H69,[1]Auxiliar_referencia!E:F,2,FALSE)</f>
        <v>Medidor faturado pela UFSC</v>
      </c>
      <c r="C69" s="9">
        <v>2023</v>
      </c>
      <c r="D69" s="9" t="s">
        <v>30</v>
      </c>
      <c r="E69" s="9">
        <f>VLOOKUP(H69,[1]Auxiliar_referencia!$B:$X,3,FALSE)</f>
        <v>2347660</v>
      </c>
      <c r="F69" s="10"/>
      <c r="G69" s="9" t="str">
        <f>VLOOKUP(H69,[1]Auxiliar_referencia!$B:$X,16,FALSE)</f>
        <v>B17C007633</v>
      </c>
      <c r="H69" s="11" t="s">
        <v>98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LAPOM, LAPMAR, LCM, LCA</v>
      </c>
      <c r="L69" s="12">
        <f>VLOOKUP($H69,'[2]2023_12'!$D:$AD,'[2]2023_12'!Z$19,FALSE)</f>
        <v>1</v>
      </c>
      <c r="M69" s="12">
        <f>VLOOKUP($H69,'[2]2023_12'!$D:$AD,'[2]2023_12'!AA$19,FALSE)</f>
        <v>0</v>
      </c>
      <c r="N69" s="12">
        <f>VLOOKUP($H69,'[2]2023_12'!$D:$AD,'[2]2023_12'!AB$19,FALSE)</f>
        <v>0</v>
      </c>
      <c r="O69" s="12">
        <f>VLOOKUP($H69,'[2]2023_12'!$D:$AD,'[2]2023_12'!AC$19,FALSE)</f>
        <v>0</v>
      </c>
      <c r="P69" s="12">
        <f>VLOOKUP($H69,'[2]2023_12'!$D:$AD,'[2]2023_12'!AD$19,FALSE)</f>
        <v>1</v>
      </c>
      <c r="Q69" s="13">
        <f>VLOOKUP(H69,'2023_11'!H:R,11,FALSE)</f>
        <v>647</v>
      </c>
      <c r="R69" s="14">
        <f>VLOOKUP($H69,'[2]2023_12'!$D:$AD,'[2]2023_12'!J$19,FALSE)</f>
        <v>1027</v>
      </c>
      <c r="S69" s="15">
        <f t="shared" si="5"/>
        <v>380</v>
      </c>
      <c r="T69" s="12">
        <f>VLOOKUP($H69,'[2]2023_12'!$D:$AD,'[2]2023_12'!K$19,FALSE)</f>
        <v>380</v>
      </c>
      <c r="U69" s="16" t="str">
        <f>VLOOKUP($H69,'[2]2023_12'!$D:$AD,'[2]2023_12'!T$19,FALSE)</f>
        <v>LIDO/REVISÃO</v>
      </c>
      <c r="V69" s="17" t="str">
        <f>VLOOKUP($H69,'[2]2023_12'!$D:$AD,'[2]2023_12'!U$19,FALSE)</f>
        <v>ALTO CONSUMO</v>
      </c>
      <c r="W69" s="12">
        <f>VLOOKUP($H69,'[2]2023_12'!$D:$AD,'[2]2023_12'!L$19,FALSE)</f>
        <v>5793.91</v>
      </c>
      <c r="X69" s="12">
        <f>VLOOKUP($H69,'[2]2023_12'!$D:$AD,'[2]2023_12'!M$19,FALSE)</f>
        <v>5793.91</v>
      </c>
      <c r="Y69" s="18">
        <f>VLOOKUP($H69,'[2]2023_12'!$D:$AD,'[2]2023_12'!N$19,FALSE)</f>
        <v>-1095.0499999999993</v>
      </c>
      <c r="Z69" s="12">
        <f>VLOOKUP($H69,'[2]2023_12'!$D:$AD,'[2]2023_12'!O$19,FALSE)</f>
        <v>0</v>
      </c>
      <c r="AA69" s="12">
        <f>VLOOKUP($H69,'[2]2023_12'!$D:$AD,'[2]2023_12'!P$19,FALSE)</f>
        <v>0</v>
      </c>
      <c r="AB69" s="12">
        <f>VLOOKUP($H69,'[2]2023_12'!$D:$AD,'[2]2023_12'!Q$19,FALSE)</f>
        <v>10492.77</v>
      </c>
      <c r="AC69">
        <f t="shared" si="6"/>
        <v>10492.77</v>
      </c>
      <c r="AD69">
        <f t="shared" si="7"/>
        <v>0</v>
      </c>
    </row>
    <row r="70" spans="1:30" x14ac:dyDescent="0.25">
      <c r="A70" s="9" t="str">
        <f t="shared" si="4"/>
        <v>H090 2023 Dezembro</v>
      </c>
      <c r="B70" s="9" t="str">
        <f>VLOOKUP(H70,[1]Auxiliar_referencia!E:F,2,FALSE)</f>
        <v>Medidor faturado pela UFSC</v>
      </c>
      <c r="C70" s="9">
        <v>2023</v>
      </c>
      <c r="D70" s="9" t="s">
        <v>30</v>
      </c>
      <c r="E70" s="9">
        <f>VLOOKUP(H70,[1]Auxiliar_referencia!$B:$X,3,FALSE)</f>
        <v>2347679</v>
      </c>
      <c r="F70" s="10"/>
      <c r="G70" s="9" t="str">
        <f>VLOOKUP(H70,[1]Auxiliar_referencia!$B:$X,16,FALSE)</f>
        <v>A15C030480</v>
      </c>
      <c r="H70" s="11" t="s">
        <v>99</v>
      </c>
      <c r="I70" s="9" t="str">
        <f>VLOOKUP(H70,[1]Auxiliar_referencia!$B:$X,20,FALSE)</f>
        <v>CASAN</v>
      </c>
      <c r="J70" s="9" t="str">
        <f>VLOOKUP(H70,[1]Auxiliar_referencia!$B:$X,10,FALSE)</f>
        <v>Florianópolis - Outros</v>
      </c>
      <c r="K70" s="9" t="str">
        <f>VLOOKUP(H70,[1]Auxiliar_referencia!$B:$X,12,FALSE)</f>
        <v>LMM - Guarita, convivência, oficina e escritórios</v>
      </c>
      <c r="L70" s="12">
        <f>VLOOKUP($H70,'[2]2023_12'!$D:$AD,'[2]2023_12'!Z$19,FALSE)</f>
        <v>1</v>
      </c>
      <c r="M70" s="12">
        <f>VLOOKUP($H70,'[2]2023_12'!$D:$AD,'[2]2023_12'!AA$19,FALSE)</f>
        <v>0</v>
      </c>
      <c r="N70" s="12">
        <f>VLOOKUP($H70,'[2]2023_12'!$D:$AD,'[2]2023_12'!AB$19,FALSE)</f>
        <v>0</v>
      </c>
      <c r="O70" s="12">
        <f>VLOOKUP($H70,'[2]2023_12'!$D:$AD,'[2]2023_12'!AC$19,FALSE)</f>
        <v>0</v>
      </c>
      <c r="P70" s="12">
        <f>VLOOKUP($H70,'[2]2023_12'!$D:$AD,'[2]2023_12'!AD$19,FALSE)</f>
        <v>1</v>
      </c>
      <c r="Q70" s="13">
        <f>VLOOKUP(H70,'2023_11'!H:R,11,FALSE)</f>
        <v>332</v>
      </c>
      <c r="R70" s="14">
        <f>VLOOKUP($H70,'[2]2023_12'!$D:$AD,'[2]2023_12'!J$19,FALSE)</f>
        <v>339</v>
      </c>
      <c r="S70" s="15">
        <f t="shared" si="5"/>
        <v>7</v>
      </c>
      <c r="T70" s="12">
        <f>VLOOKUP($H70,'[2]2023_12'!$D:$AD,'[2]2023_12'!K$19,FALSE)</f>
        <v>7</v>
      </c>
      <c r="U70" s="16" t="str">
        <f>VLOOKUP($H70,'[2]2023_12'!$D:$AD,'[2]2023_12'!T$19,FALSE)</f>
        <v>LIDO</v>
      </c>
      <c r="V70" s="17" t="str">
        <f>VLOOKUP($H70,'[2]2023_12'!$D:$AD,'[2]2023_12'!U$19,FALSE)</f>
        <v>ALTO CONSUMO</v>
      </c>
      <c r="W70" s="12">
        <f>VLOOKUP($H70,'[2]2023_12'!$D:$AD,'[2]2023_12'!L$19,FALSE)</f>
        <v>75.739999999999995</v>
      </c>
      <c r="X70" s="12">
        <f>VLOOKUP($H70,'[2]2023_12'!$D:$AD,'[2]2023_12'!M$19,FALSE)</f>
        <v>75.739999999999995</v>
      </c>
      <c r="Y70" s="18">
        <f>VLOOKUP($H70,'[2]2023_12'!$D:$AD,'[2]2023_12'!N$19,FALSE)</f>
        <v>-14.299999999999983</v>
      </c>
      <c r="Z70" s="12">
        <f>VLOOKUP($H70,'[2]2023_12'!$D:$AD,'[2]2023_12'!O$19,FALSE)</f>
        <v>0</v>
      </c>
      <c r="AA70" s="12">
        <f>VLOOKUP($H70,'[2]2023_12'!$D:$AD,'[2]2023_12'!P$19,FALSE)</f>
        <v>0</v>
      </c>
      <c r="AB70" s="12">
        <f>VLOOKUP($H70,'[2]2023_12'!$D:$AD,'[2]2023_12'!Q$19,FALSE)</f>
        <v>137.18</v>
      </c>
      <c r="AC70">
        <f t="shared" si="6"/>
        <v>137.18</v>
      </c>
      <c r="AD70">
        <f t="shared" si="7"/>
        <v>0</v>
      </c>
    </row>
    <row r="71" spans="1:30" x14ac:dyDescent="0.25">
      <c r="A71" s="9" t="str">
        <f t="shared" si="4"/>
        <v>H106 2023 Dezembro</v>
      </c>
      <c r="B71" s="9" t="str">
        <f>VLOOKUP(H71,[1]Auxiliar_referencia!E:F,2,FALSE)</f>
        <v>Medidor faturado pela UFSC</v>
      </c>
      <c r="C71" s="9">
        <v>2023</v>
      </c>
      <c r="D71" s="9" t="s">
        <v>30</v>
      </c>
      <c r="E71" s="9">
        <f>VLOOKUP(H71,[1]Auxiliar_referencia!$B:$X,3,FALSE)</f>
        <v>14948508</v>
      </c>
      <c r="F71" s="10"/>
      <c r="G71" s="9" t="str">
        <f>VLOOKUP(H71,[1]Auxiliar_referencia!$B:$X,16,FALSE)</f>
        <v>B11C061116</v>
      </c>
      <c r="H71" s="11" t="s">
        <v>100</v>
      </c>
      <c r="I71" s="9" t="str">
        <f>VLOOKUP(H71,[1]Auxiliar_referencia!$B:$X,20,FALSE)</f>
        <v>CASAN</v>
      </c>
      <c r="J71" s="9" t="str">
        <f>VLOOKUP(H71,[1]Auxiliar_referencia!$B:$X,10,FALSE)</f>
        <v>Araquari</v>
      </c>
      <c r="K71" s="9" t="str">
        <f>VLOOKUP(H71,[1]Auxiliar_referencia!$B:$X,12,FALSE)</f>
        <v>Fazenda UFSC/Yakult - Lab. de Camarões Marinhos</v>
      </c>
      <c r="L71" s="12">
        <f>VLOOKUP($H71,'[2]2023_12'!$D:$AD,'[2]2023_12'!Z$19,FALSE)</f>
        <v>1</v>
      </c>
      <c r="M71" s="12">
        <f>VLOOKUP($H71,'[2]2023_12'!$D:$AD,'[2]2023_12'!AA$19,FALSE)</f>
        <v>0</v>
      </c>
      <c r="N71" s="12">
        <f>VLOOKUP($H71,'[2]2023_12'!$D:$AD,'[2]2023_12'!AB$19,FALSE)</f>
        <v>0</v>
      </c>
      <c r="O71" s="12">
        <f>VLOOKUP($H71,'[2]2023_12'!$D:$AD,'[2]2023_12'!AC$19,FALSE)</f>
        <v>0</v>
      </c>
      <c r="P71" s="12">
        <f>VLOOKUP($H71,'[2]2023_12'!$D:$AD,'[2]2023_12'!AD$19,FALSE)</f>
        <v>1</v>
      </c>
      <c r="Q71" s="13">
        <f>VLOOKUP(H71,'2023_11'!H:R,11,FALSE)</f>
        <v>3520</v>
      </c>
      <c r="R71" s="14">
        <f>VLOOKUP($H71,'[2]2023_12'!$D:$AD,'[2]2023_12'!J$19,FALSE)</f>
        <v>3540</v>
      </c>
      <c r="S71" s="15">
        <f t="shared" si="5"/>
        <v>20</v>
      </c>
      <c r="T71" s="12">
        <f>VLOOKUP($H71,'[2]2023_12'!$D:$AD,'[2]2023_12'!K$19,FALSE)</f>
        <v>20</v>
      </c>
      <c r="U71" s="16" t="str">
        <f>VLOOKUP($H71,'[2]2023_12'!$D:$AD,'[2]2023_12'!T$19,FALSE)</f>
        <v>LIDO</v>
      </c>
      <c r="V71" s="17" t="str">
        <f>VLOOKUP($H71,'[2]2023_12'!$D:$AD,'[2]2023_12'!U$19,FALSE)</f>
        <v>ALTO CONSUMO</v>
      </c>
      <c r="W71" s="12">
        <f>VLOOKUP($H71,'[2]2023_12'!$D:$AD,'[2]2023_12'!L$19,FALSE)</f>
        <v>246.31</v>
      </c>
      <c r="X71" s="12">
        <f>VLOOKUP($H71,'[2]2023_12'!$D:$AD,'[2]2023_12'!M$19,FALSE)</f>
        <v>0</v>
      </c>
      <c r="Y71" s="18">
        <f>VLOOKUP($H71,'[2]2023_12'!$D:$AD,'[2]2023_12'!N$19,FALSE)</f>
        <v>-23.27000000000001</v>
      </c>
      <c r="Z71" s="12">
        <f>VLOOKUP($H71,'[2]2023_12'!$D:$AD,'[2]2023_12'!O$19,FALSE)</f>
        <v>0</v>
      </c>
      <c r="AA71" s="12">
        <f>VLOOKUP($H71,'[2]2023_12'!$D:$AD,'[2]2023_12'!P$19,FALSE)</f>
        <v>0</v>
      </c>
      <c r="AB71" s="12">
        <f>VLOOKUP($H71,'[2]2023_12'!$D:$AD,'[2]2023_12'!Q$19,FALSE)</f>
        <v>223.04</v>
      </c>
      <c r="AC71">
        <f t="shared" si="6"/>
        <v>223.04</v>
      </c>
      <c r="AD71">
        <f t="shared" si="7"/>
        <v>0</v>
      </c>
    </row>
    <row r="72" spans="1:30" x14ac:dyDescent="0.25">
      <c r="A72" s="9" t="str">
        <f t="shared" si="4"/>
        <v>H108 2023 Dezembro</v>
      </c>
      <c r="B72" s="9" t="str">
        <f>VLOOKUP(H72,[1]Auxiliar_referencia!E:F,2,FALSE)</f>
        <v>Medidor faturado pela UFSC</v>
      </c>
      <c r="C72" s="9">
        <v>2023</v>
      </c>
      <c r="D72" s="9" t="s">
        <v>30</v>
      </c>
      <c r="E72" s="9">
        <f>VLOOKUP(H72,[1]Auxiliar_referencia!$B:$X,3,FALSE)</f>
        <v>0</v>
      </c>
      <c r="F72" s="10"/>
      <c r="G72" s="9" t="str">
        <f>VLOOKUP(H72,[1]Auxiliar_referencia!$B:$X,16,FALSE)</f>
        <v>A15B040774</v>
      </c>
      <c r="H72" s="11" t="s">
        <v>101</v>
      </c>
      <c r="I72" s="9" t="str">
        <f>VLOOKUP(H72,[1]Auxiliar_referencia!$B:$X,20,FALSE)</f>
        <v>Condomínio Perini</v>
      </c>
      <c r="J72" s="9" t="str">
        <f>VLOOKUP(H72,[1]Auxiliar_referencia!$B:$X,10,FALSE)</f>
        <v>Joinville</v>
      </c>
      <c r="K72" s="9" t="str">
        <f>VLOOKUP(H72,[1]Auxiliar_referencia!$B:$X,12,FALSE)</f>
        <v>Bloco U - RU LAV</v>
      </c>
      <c r="L72" s="12">
        <f>VLOOKUP($H72,'[2]2023_12'!$D:$AD,'[2]2023_12'!Z$19,FALSE)</f>
        <v>0</v>
      </c>
      <c r="M72" s="12">
        <f>VLOOKUP($H72,'[2]2023_12'!$D:$AD,'[2]2023_12'!AA$19,FALSE)</f>
        <v>0</v>
      </c>
      <c r="N72" s="12">
        <f>VLOOKUP($H72,'[2]2023_12'!$D:$AD,'[2]2023_12'!AB$19,FALSE)</f>
        <v>1</v>
      </c>
      <c r="O72" s="12">
        <f>VLOOKUP($H72,'[2]2023_12'!$D:$AD,'[2]2023_12'!AC$19,FALSE)</f>
        <v>0</v>
      </c>
      <c r="P72" s="12">
        <f>VLOOKUP($H72,'[2]2023_12'!$D:$AD,'[2]2023_12'!AD$19,FALSE)</f>
        <v>1</v>
      </c>
      <c r="Q72" s="13">
        <f>VLOOKUP(H72,'2023_11'!H:R,11,FALSE)</f>
        <v>3906.11</v>
      </c>
      <c r="R72" s="14">
        <f>VLOOKUP($H72,'[2]2023_12'!$D:$AD,'[2]2023_12'!J$19,FALSE)</f>
        <v>3986.37</v>
      </c>
      <c r="S72" s="15">
        <f t="shared" si="5"/>
        <v>80.259999999999764</v>
      </c>
      <c r="T72" s="12">
        <f>VLOOKUP($H72,'[2]2023_12'!$D:$AD,'[2]2023_12'!K$19,FALSE)</f>
        <v>80.260000000000005</v>
      </c>
      <c r="U72" s="16">
        <f>VLOOKUP($H72,'[2]2023_12'!$D:$AD,'[2]2023_12'!T$19,FALSE)</f>
        <v>0</v>
      </c>
      <c r="V72" s="17">
        <f>VLOOKUP($H72,'[2]2023_12'!$D:$AD,'[2]2023_12'!U$19,FALSE)</f>
        <v>0</v>
      </c>
      <c r="W72" s="12">
        <f>VLOOKUP($H72,'[2]2023_12'!$D:$AD,'[2]2023_12'!L$19,FALSE)</f>
        <v>910.95</v>
      </c>
      <c r="X72" s="12">
        <f>VLOOKUP($H72,'[2]2023_12'!$D:$AD,'[2]2023_12'!M$19,FALSE)</f>
        <v>728.76</v>
      </c>
      <c r="Y72" s="18">
        <f>VLOOKUP($H72,'[2]2023_12'!$D:$AD,'[2]2023_12'!N$19,FALSE)</f>
        <v>0</v>
      </c>
      <c r="Z72" s="12">
        <f>VLOOKUP($H72,'[2]2023_12'!$D:$AD,'[2]2023_12'!O$19,FALSE)</f>
        <v>0</v>
      </c>
      <c r="AA72" s="12">
        <f>VLOOKUP($H72,'[2]2023_12'!$D:$AD,'[2]2023_12'!P$19,FALSE)</f>
        <v>0</v>
      </c>
      <c r="AB72" s="12">
        <f>VLOOKUP($H72,'[2]2023_12'!$D:$AD,'[2]2023_12'!Q$19,FALSE)</f>
        <v>1639.71</v>
      </c>
      <c r="AC72">
        <f t="shared" si="6"/>
        <v>1639.71</v>
      </c>
      <c r="AD72">
        <f t="shared" si="7"/>
        <v>0</v>
      </c>
    </row>
    <row r="73" spans="1:30" x14ac:dyDescent="0.25">
      <c r="A73" s="9" t="str">
        <f t="shared" si="4"/>
        <v>H109 2023 Dezembro</v>
      </c>
      <c r="B73" s="9" t="str">
        <f>VLOOKUP(H73,[1]Auxiliar_referencia!E:F,2,FALSE)</f>
        <v>Medidor faturado pela UFSC</v>
      </c>
      <c r="C73" s="9">
        <v>2023</v>
      </c>
      <c r="D73" s="9" t="s">
        <v>30</v>
      </c>
      <c r="E73" s="9">
        <f>VLOOKUP(H73,[1]Auxiliar_referencia!$B:$X,3,FALSE)</f>
        <v>0</v>
      </c>
      <c r="F73" s="10"/>
      <c r="G73" s="9" t="str">
        <f>VLOOKUP(H73,[1]Auxiliar_referencia!$B:$X,16,FALSE)</f>
        <v>F17B900021</v>
      </c>
      <c r="H73" s="11" t="s">
        <v>102</v>
      </c>
      <c r="I73" s="9" t="str">
        <f>VLOOKUP(H73,[1]Auxiliar_referencia!$B:$X,20,FALSE)</f>
        <v>Condomínio Perini</v>
      </c>
      <c r="J73" s="9" t="str">
        <f>VLOOKUP(H73,[1]Auxiliar_referencia!$B:$X,10,FALSE)</f>
        <v>Joinville</v>
      </c>
      <c r="K73" s="9" t="str">
        <f>VLOOKUP(H73,[1]Auxiliar_referencia!$B:$X,12,FALSE)</f>
        <v>Bloco O - O1</v>
      </c>
      <c r="L73" s="12">
        <f>VLOOKUP($H73,'[2]2023_12'!$D:$AD,'[2]2023_12'!Z$19,FALSE)</f>
        <v>0</v>
      </c>
      <c r="M73" s="12">
        <f>VLOOKUP($H73,'[2]2023_12'!$D:$AD,'[2]2023_12'!AA$19,FALSE)</f>
        <v>0</v>
      </c>
      <c r="N73" s="12">
        <f>VLOOKUP($H73,'[2]2023_12'!$D:$AD,'[2]2023_12'!AB$19,FALSE)</f>
        <v>1</v>
      </c>
      <c r="O73" s="12">
        <f>VLOOKUP($H73,'[2]2023_12'!$D:$AD,'[2]2023_12'!AC$19,FALSE)</f>
        <v>0</v>
      </c>
      <c r="P73" s="12">
        <f>VLOOKUP($H73,'[2]2023_12'!$D:$AD,'[2]2023_12'!AD$19,FALSE)</f>
        <v>1</v>
      </c>
      <c r="Q73" s="13">
        <f>VLOOKUP(H73,'2023_11'!H:R,11,FALSE)</f>
        <v>1301.67</v>
      </c>
      <c r="R73" s="14">
        <f>VLOOKUP($H73,'[2]2023_12'!$D:$AD,'[2]2023_12'!J$19,FALSE)</f>
        <v>1361.2159999999999</v>
      </c>
      <c r="S73" s="15">
        <f t="shared" si="5"/>
        <v>59.545999999999822</v>
      </c>
      <c r="T73" s="12">
        <f>VLOOKUP($H73,'[2]2023_12'!$D:$AD,'[2]2023_12'!K$19,FALSE)</f>
        <v>59.545999999999999</v>
      </c>
      <c r="U73" s="16">
        <f>VLOOKUP($H73,'[2]2023_12'!$D:$AD,'[2]2023_12'!T$19,FALSE)</f>
        <v>0</v>
      </c>
      <c r="V73" s="17">
        <f>VLOOKUP($H73,'[2]2023_12'!$D:$AD,'[2]2023_12'!U$19,FALSE)</f>
        <v>0</v>
      </c>
      <c r="W73" s="12">
        <f>VLOOKUP($H73,'[2]2023_12'!$D:$AD,'[2]2023_12'!L$19,FALSE)</f>
        <v>675.85</v>
      </c>
      <c r="X73" s="12">
        <f>VLOOKUP($H73,'[2]2023_12'!$D:$AD,'[2]2023_12'!M$19,FALSE)</f>
        <v>540.67999999999995</v>
      </c>
      <c r="Y73" s="18">
        <f>VLOOKUP($H73,'[2]2023_12'!$D:$AD,'[2]2023_12'!N$19,FALSE)</f>
        <v>0</v>
      </c>
      <c r="Z73" s="12">
        <f>VLOOKUP($H73,'[2]2023_12'!$D:$AD,'[2]2023_12'!O$19,FALSE)</f>
        <v>0</v>
      </c>
      <c r="AA73" s="12">
        <f>VLOOKUP($H73,'[2]2023_12'!$D:$AD,'[2]2023_12'!P$19,FALSE)</f>
        <v>0</v>
      </c>
      <c r="AB73" s="12">
        <f>VLOOKUP($H73,'[2]2023_12'!$D:$AD,'[2]2023_12'!Q$19,FALSE)</f>
        <v>1216.53</v>
      </c>
      <c r="AC73">
        <f t="shared" si="6"/>
        <v>1216.53</v>
      </c>
      <c r="AD73">
        <f t="shared" si="7"/>
        <v>0</v>
      </c>
    </row>
    <row r="74" spans="1:30" x14ac:dyDescent="0.25">
      <c r="A74" s="9" t="str">
        <f t="shared" si="4"/>
        <v>H110 2023 Dezembro</v>
      </c>
      <c r="B74" s="9" t="str">
        <f>VLOOKUP(H74,[1]Auxiliar_referencia!E:F,2,FALSE)</f>
        <v>Medidor faturado pela UFSC</v>
      </c>
      <c r="C74" s="9">
        <v>2023</v>
      </c>
      <c r="D74" s="9" t="s">
        <v>30</v>
      </c>
      <c r="E74" s="9">
        <f>VLOOKUP(H74,[1]Auxiliar_referencia!$B:$X,3,FALSE)</f>
        <v>0</v>
      </c>
      <c r="F74" s="10"/>
      <c r="G74" s="9" t="str">
        <f>VLOOKUP(H74,[1]Auxiliar_referencia!$B:$X,16,FALSE)</f>
        <v>F17B900028</v>
      </c>
      <c r="H74" s="11" t="s">
        <v>103</v>
      </c>
      <c r="I74" s="9" t="str">
        <f>VLOOKUP(H74,[1]Auxiliar_referencia!$B:$X,20,FALSE)</f>
        <v>Condomínio Perini</v>
      </c>
      <c r="J74" s="9" t="str">
        <f>VLOOKUP(H74,[1]Auxiliar_referencia!$B:$X,10,FALSE)</f>
        <v>Joinville</v>
      </c>
      <c r="K74" s="9" t="str">
        <f>VLOOKUP(H74,[1]Auxiliar_referencia!$B:$X,12,FALSE)</f>
        <v>Bloco U - RU</v>
      </c>
      <c r="L74" s="12">
        <f>VLOOKUP($H74,'[2]2023_12'!$D:$AD,'[2]2023_12'!Z$19,FALSE)</f>
        <v>0</v>
      </c>
      <c r="M74" s="12">
        <f>VLOOKUP($H74,'[2]2023_12'!$D:$AD,'[2]2023_12'!AA$19,FALSE)</f>
        <v>0</v>
      </c>
      <c r="N74" s="12">
        <f>VLOOKUP($H74,'[2]2023_12'!$D:$AD,'[2]2023_12'!AB$19,FALSE)</f>
        <v>1</v>
      </c>
      <c r="O74" s="12">
        <f>VLOOKUP($H74,'[2]2023_12'!$D:$AD,'[2]2023_12'!AC$19,FALSE)</f>
        <v>0</v>
      </c>
      <c r="P74" s="12">
        <f>VLOOKUP($H74,'[2]2023_12'!$D:$AD,'[2]2023_12'!AD$19,FALSE)</f>
        <v>1</v>
      </c>
      <c r="Q74" s="13">
        <f>VLOOKUP(H74,'2023_11'!H:R,11,FALSE)</f>
        <v>5022.09</v>
      </c>
      <c r="R74" s="14">
        <f>VLOOKUP($H74,'[2]2023_12'!$D:$AD,'[2]2023_12'!J$19,FALSE)</f>
        <v>5157.29</v>
      </c>
      <c r="S74" s="15">
        <f t="shared" si="5"/>
        <v>135.19999999999982</v>
      </c>
      <c r="T74" s="12">
        <f>VLOOKUP($H74,'[2]2023_12'!$D:$AD,'[2]2023_12'!K$19,FALSE)</f>
        <v>135.19999999999999</v>
      </c>
      <c r="U74" s="16">
        <f>VLOOKUP($H74,'[2]2023_12'!$D:$AD,'[2]2023_12'!T$19,FALSE)</f>
        <v>0</v>
      </c>
      <c r="V74" s="17">
        <f>VLOOKUP($H74,'[2]2023_12'!$D:$AD,'[2]2023_12'!U$19,FALSE)</f>
        <v>0</v>
      </c>
      <c r="W74" s="12">
        <f>VLOOKUP($H74,'[2]2023_12'!$D:$AD,'[2]2023_12'!L$19,FALSE)</f>
        <v>1534.52</v>
      </c>
      <c r="X74" s="12">
        <f>VLOOKUP($H74,'[2]2023_12'!$D:$AD,'[2]2023_12'!M$19,FALSE)</f>
        <v>1227.6199999999999</v>
      </c>
      <c r="Y74" s="18">
        <f>VLOOKUP($H74,'[2]2023_12'!$D:$AD,'[2]2023_12'!N$19,FALSE)</f>
        <v>0</v>
      </c>
      <c r="Z74" s="12">
        <f>VLOOKUP($H74,'[2]2023_12'!$D:$AD,'[2]2023_12'!O$19,FALSE)</f>
        <v>0</v>
      </c>
      <c r="AA74" s="12">
        <f>VLOOKUP($H74,'[2]2023_12'!$D:$AD,'[2]2023_12'!P$19,FALSE)</f>
        <v>0</v>
      </c>
      <c r="AB74" s="12">
        <f>VLOOKUP($H74,'[2]2023_12'!$D:$AD,'[2]2023_12'!Q$19,FALSE)</f>
        <v>2762.14</v>
      </c>
      <c r="AC74">
        <f t="shared" si="6"/>
        <v>2762.14</v>
      </c>
      <c r="AD74">
        <f t="shared" si="7"/>
        <v>0</v>
      </c>
    </row>
    <row r="75" spans="1:30" x14ac:dyDescent="0.25">
      <c r="A75" s="9" t="str">
        <f t="shared" si="4"/>
        <v>H111 2023 Dezembro</v>
      </c>
      <c r="B75" s="9" t="str">
        <f>VLOOKUP(H75,[1]Auxiliar_referencia!E:F,2,FALSE)</f>
        <v>Medidor faturado pela UFSC</v>
      </c>
      <c r="C75" s="9">
        <v>2023</v>
      </c>
      <c r="D75" s="9" t="s">
        <v>30</v>
      </c>
      <c r="E75" s="9">
        <f>VLOOKUP(H75,[1]Auxiliar_referencia!$B:$X,3,FALSE)</f>
        <v>0</v>
      </c>
      <c r="F75" s="10"/>
      <c r="G75" s="9" t="str">
        <f>VLOOKUP(H75,[1]Auxiliar_referencia!$B:$X,16,FALSE)</f>
        <v>C16UB020205</v>
      </c>
      <c r="H75" s="11" t="s">
        <v>104</v>
      </c>
      <c r="I75" s="9" t="str">
        <f>VLOOKUP(H75,[1]Auxiliar_referencia!$B:$X,20,FALSE)</f>
        <v>Condomínio Perini</v>
      </c>
      <c r="J75" s="9" t="str">
        <f>VLOOKUP(H75,[1]Auxiliar_referencia!$B:$X,10,FALSE)</f>
        <v>Joinville</v>
      </c>
      <c r="K75" s="9" t="str">
        <f>VLOOKUP(H75,[1]Auxiliar_referencia!$B:$X,12,FALSE)</f>
        <v>Bloco U - U</v>
      </c>
      <c r="L75" s="12">
        <f>VLOOKUP($H75,'[2]2023_12'!$D:$AD,'[2]2023_12'!Z$19,FALSE)</f>
        <v>0</v>
      </c>
      <c r="M75" s="12">
        <f>VLOOKUP($H75,'[2]2023_12'!$D:$AD,'[2]2023_12'!AA$19,FALSE)</f>
        <v>0</v>
      </c>
      <c r="N75" s="12">
        <f>VLOOKUP($H75,'[2]2023_12'!$D:$AD,'[2]2023_12'!AB$19,FALSE)</f>
        <v>1</v>
      </c>
      <c r="O75" s="12">
        <f>VLOOKUP($H75,'[2]2023_12'!$D:$AD,'[2]2023_12'!AC$19,FALSE)</f>
        <v>0</v>
      </c>
      <c r="P75" s="12">
        <f>VLOOKUP($H75,'[2]2023_12'!$D:$AD,'[2]2023_12'!AD$19,FALSE)</f>
        <v>1</v>
      </c>
      <c r="Q75" s="13">
        <f>VLOOKUP(H75,'2023_11'!H:R,11,FALSE)</f>
        <v>3622.2649999999999</v>
      </c>
      <c r="R75" s="14">
        <f>VLOOKUP($H75,'[2]2023_12'!$D:$AD,'[2]2023_12'!J$19,FALSE)</f>
        <v>3813.471</v>
      </c>
      <c r="S75" s="15">
        <f t="shared" si="5"/>
        <v>191.20600000000013</v>
      </c>
      <c r="T75" s="12">
        <f>VLOOKUP($H75,'[2]2023_12'!$D:$AD,'[2]2023_12'!K$19,FALSE)</f>
        <v>191.20599999999999</v>
      </c>
      <c r="U75" s="16">
        <f>VLOOKUP($H75,'[2]2023_12'!$D:$AD,'[2]2023_12'!T$19,FALSE)</f>
        <v>0</v>
      </c>
      <c r="V75" s="17">
        <f>VLOOKUP($H75,'[2]2023_12'!$D:$AD,'[2]2023_12'!U$19,FALSE)</f>
        <v>0</v>
      </c>
      <c r="W75" s="12">
        <f>VLOOKUP($H75,'[2]2023_12'!$D:$AD,'[2]2023_12'!L$19,FALSE)</f>
        <v>2170.19</v>
      </c>
      <c r="X75" s="12">
        <f>VLOOKUP($H75,'[2]2023_12'!$D:$AD,'[2]2023_12'!M$19,FALSE)</f>
        <v>1736.15</v>
      </c>
      <c r="Y75" s="18">
        <f>VLOOKUP($H75,'[2]2023_12'!$D:$AD,'[2]2023_12'!N$19,FALSE)</f>
        <v>0</v>
      </c>
      <c r="Z75" s="12">
        <f>VLOOKUP($H75,'[2]2023_12'!$D:$AD,'[2]2023_12'!O$19,FALSE)</f>
        <v>0</v>
      </c>
      <c r="AA75" s="12">
        <f>VLOOKUP($H75,'[2]2023_12'!$D:$AD,'[2]2023_12'!P$19,FALSE)</f>
        <v>0</v>
      </c>
      <c r="AB75" s="12">
        <f>VLOOKUP($H75,'[2]2023_12'!$D:$AD,'[2]2023_12'!Q$19,FALSE)</f>
        <v>3906.34</v>
      </c>
      <c r="AC75">
        <f t="shared" si="6"/>
        <v>3906.34</v>
      </c>
      <c r="AD75">
        <f t="shared" si="7"/>
        <v>0</v>
      </c>
    </row>
    <row r="76" spans="1:30" x14ac:dyDescent="0.25">
      <c r="A76" s="9" t="str">
        <f>H76&amp;" "&amp;C76&amp;" "&amp;D76</f>
        <v>H112 2023 Dezembro</v>
      </c>
      <c r="B76" s="9" t="str">
        <f>VLOOKUP(H76,[1]Auxiliar_referencia!E:F,2,FALSE)</f>
        <v>Medidor faturado pela UFSC</v>
      </c>
      <c r="C76" s="9">
        <v>2023</v>
      </c>
      <c r="D76" s="9" t="s">
        <v>30</v>
      </c>
      <c r="E76" s="9">
        <f>VLOOKUP(H76,[1]Auxiliar_referencia!$B:$X,3,FALSE)</f>
        <v>0</v>
      </c>
      <c r="F76" s="10"/>
      <c r="G76" s="9" t="str">
        <f>VLOOKUP(H76,[1]Auxiliar_referencia!$B:$X,16,FALSE)</f>
        <v/>
      </c>
      <c r="H76" s="11" t="s">
        <v>105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Tunel de Vento - LAB 01</v>
      </c>
      <c r="L76" s="12">
        <f>VLOOKUP($H76,'[2]2023_12'!$D:$AD,'[2]2023_12'!Z$19,FALSE)</f>
        <v>0</v>
      </c>
      <c r="M76" s="12">
        <f>VLOOKUP($H76,'[2]2023_12'!$D:$AD,'[2]2023_12'!AA$19,FALSE)</f>
        <v>0</v>
      </c>
      <c r="N76" s="12">
        <f>VLOOKUP($H76,'[2]2023_12'!$D:$AD,'[2]2023_12'!AB$19,FALSE)</f>
        <v>1</v>
      </c>
      <c r="O76" s="12">
        <f>VLOOKUP($H76,'[2]2023_12'!$D:$AD,'[2]2023_12'!AC$19,FALSE)</f>
        <v>0</v>
      </c>
      <c r="P76" s="12">
        <f>VLOOKUP($H76,'[2]2023_12'!$D:$AD,'[2]2023_12'!AD$19,FALSE)</f>
        <v>1</v>
      </c>
      <c r="Q76" s="13">
        <f>VLOOKUP(H76,'2023_11'!H:R,11,FALSE)</f>
        <v>472.80900000000003</v>
      </c>
      <c r="R76" s="14">
        <f>VLOOKUP($H76,'[2]2023_12'!$D:$AD,'[2]2023_12'!J$19,FALSE)</f>
        <v>474.44</v>
      </c>
      <c r="S76" s="15">
        <f t="shared" si="5"/>
        <v>1.6309999999999718</v>
      </c>
      <c r="T76" s="12">
        <f>VLOOKUP($H76,'[2]2023_12'!$D:$AD,'[2]2023_12'!K$19,FALSE)</f>
        <v>1.631</v>
      </c>
      <c r="U76" s="16">
        <f>VLOOKUP($H76,'[2]2023_12'!$D:$AD,'[2]2023_12'!T$19,FALSE)</f>
        <v>0</v>
      </c>
      <c r="V76" s="17">
        <f>VLOOKUP($H76,'[2]2023_12'!$D:$AD,'[2]2023_12'!U$19,FALSE)</f>
        <v>0</v>
      </c>
      <c r="W76" s="12">
        <f>VLOOKUP($H76,'[2]2023_12'!$D:$AD,'[2]2023_12'!L$19,FALSE)</f>
        <v>113.5</v>
      </c>
      <c r="X76" s="12">
        <f>VLOOKUP($H76,'[2]2023_12'!$D:$AD,'[2]2023_12'!M$19,FALSE)</f>
        <v>90.8</v>
      </c>
      <c r="Y76" s="18">
        <f>VLOOKUP($H76,'[2]2023_12'!$D:$AD,'[2]2023_12'!N$19,FALSE)</f>
        <v>0</v>
      </c>
      <c r="Z76" s="12">
        <f>VLOOKUP($H76,'[2]2023_12'!$D:$AD,'[2]2023_12'!O$19,FALSE)</f>
        <v>0</v>
      </c>
      <c r="AA76" s="12">
        <f>VLOOKUP($H76,'[2]2023_12'!$D:$AD,'[2]2023_12'!P$19,FALSE)</f>
        <v>0</v>
      </c>
      <c r="AB76" s="12">
        <f>VLOOKUP($H76,'[2]2023_12'!$D:$AD,'[2]2023_12'!Q$19,FALSE)</f>
        <v>204.3</v>
      </c>
      <c r="AC76">
        <f t="shared" si="6"/>
        <v>204.3</v>
      </c>
      <c r="AD76">
        <f t="shared" si="7"/>
        <v>0</v>
      </c>
    </row>
    <row r="77" spans="1:30" x14ac:dyDescent="0.25">
      <c r="A77" s="9"/>
      <c r="B77" s="9"/>
      <c r="C77" s="9"/>
      <c r="D77" s="9"/>
      <c r="E77" s="9"/>
      <c r="F77" s="10"/>
      <c r="G77" s="9"/>
      <c r="H77" s="11"/>
      <c r="I77" s="9"/>
      <c r="J77" s="9"/>
      <c r="K77" s="9"/>
      <c r="L77" s="12"/>
      <c r="M77" s="12"/>
      <c r="N77" s="12"/>
      <c r="O77" s="12"/>
      <c r="P77" s="12"/>
      <c r="Q77" s="13"/>
      <c r="R77" s="14"/>
      <c r="S77" s="15"/>
      <c r="T77" s="12"/>
      <c r="U77" s="16"/>
      <c r="V77" s="17"/>
      <c r="W77" s="12"/>
      <c r="X77" s="12"/>
      <c r="Y77" s="18"/>
      <c r="Z77" s="12"/>
      <c r="AA77" s="12"/>
      <c r="AB77" s="12"/>
    </row>
    <row r="78" spans="1:30" x14ac:dyDescent="0.25">
      <c r="A78" s="9" t="str">
        <f>H78&amp;" "&amp;C78&amp;" "&amp;D78</f>
        <v>H130 2023 Dezembro</v>
      </c>
      <c r="B78" s="9" t="str">
        <f>VLOOKUP(H78,[1]Auxiliar_referencia!E:F,2,FALSE)</f>
        <v>Medidor faturado pela UFSC</v>
      </c>
      <c r="C78" s="9">
        <v>2023</v>
      </c>
      <c r="D78" s="9" t="s">
        <v>30</v>
      </c>
      <c r="E78" s="9">
        <f>VLOOKUP(H78,[1]Auxiliar_referencia!$B:$X,3,FALSE)</f>
        <v>0</v>
      </c>
      <c r="F78" s="10"/>
      <c r="G78" s="9" t="str">
        <f>VLOOKUP(H78,[1]Auxiliar_referencia!$B:$X,16,FALSE)</f>
        <v/>
      </c>
      <c r="H78" s="11" t="s">
        <v>107</v>
      </c>
      <c r="I78" s="9" t="str">
        <f>VLOOKUP(H78,[1]Auxiliar_referencia!$B:$X,20,FALSE)</f>
        <v>Condomínio Sapiens Park</v>
      </c>
      <c r="J78" s="9" t="s">
        <v>106</v>
      </c>
      <c r="K78" s="9" t="str">
        <f>VLOOKUP(H78,[1]Auxiliar_referencia!$B:$X,12,FALSE)</f>
        <v>Sapiens Park - INPETRO</v>
      </c>
      <c r="L78" s="12">
        <f>VLOOKUP($H78,'[2]2023_12'!$D:$AD,'[2]2023_12'!Z$19,FALSE)</f>
        <v>1</v>
      </c>
      <c r="M78" s="12">
        <f>VLOOKUP($H78,'[2]2023_12'!$D:$AD,'[2]2023_12'!AA$19,FALSE)</f>
        <v>0</v>
      </c>
      <c r="N78" s="12">
        <f>VLOOKUP($H78,'[2]2023_12'!$D:$AD,'[2]2023_12'!AB$19,FALSE)</f>
        <v>0</v>
      </c>
      <c r="O78" s="12">
        <f>VLOOKUP($H78,'[2]2023_12'!$D:$AD,'[2]2023_12'!AC$19,FALSE)</f>
        <v>0</v>
      </c>
      <c r="P78" s="12">
        <f>VLOOKUP($H78,'[2]2023_12'!$D:$AD,'[2]2023_12'!AD$19,FALSE)</f>
        <v>1</v>
      </c>
      <c r="Q78" s="13">
        <f>VLOOKUP(H78,'2023_11'!H:R,11,FALSE)</f>
        <v>0</v>
      </c>
      <c r="R78" s="14">
        <f>VLOOKUP($H78,'[2]2023_12'!$D:$AD,'[2]2023_12'!J$19,FALSE)</f>
        <v>0</v>
      </c>
      <c r="S78" s="15">
        <f t="shared" si="5"/>
        <v>0</v>
      </c>
      <c r="T78" s="12">
        <f>VLOOKUP($H78,'[2]2023_12'!$D:$AD,'[2]2023_12'!K$19,FALSE)</f>
        <v>0</v>
      </c>
      <c r="U78" s="16">
        <f>VLOOKUP($H78,'[2]2023_12'!$D:$AD,'[2]2023_12'!T$19,FALSE)</f>
        <v>0</v>
      </c>
      <c r="V78" s="17">
        <f>VLOOKUP($H78,'[2]2023_12'!$D:$AD,'[2]2023_12'!U$19,FALSE)</f>
        <v>0</v>
      </c>
      <c r="W78" s="12">
        <f>VLOOKUP($H78,'[2]2023_12'!$D:$AD,'[2]2023_12'!L$19,FALSE)</f>
        <v>0</v>
      </c>
      <c r="X78" s="12">
        <f>VLOOKUP($H78,'[2]2023_12'!$D:$AD,'[2]2023_12'!M$19,FALSE)</f>
        <v>0</v>
      </c>
      <c r="Y78" s="18">
        <f>VLOOKUP($H78,'[2]2023_12'!$D:$AD,'[2]2023_12'!N$19,FALSE)</f>
        <v>0</v>
      </c>
      <c r="Z78" s="12">
        <f>VLOOKUP($H78,'[2]2023_12'!$D:$AD,'[2]2023_12'!O$19,FALSE)</f>
        <v>0</v>
      </c>
      <c r="AA78" s="12">
        <f>VLOOKUP($H78,'[2]2023_12'!$D:$AD,'[2]2023_12'!P$19,FALSE)</f>
        <v>0</v>
      </c>
      <c r="AB78" s="12">
        <f>VLOOKUP($H78,'[2]2023_12'!$D:$AD,'[2]2023_12'!Q$19,FALSE)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9" t="str">
        <f>H79&amp;" "&amp;C79&amp;" "&amp;D79</f>
        <v>H131 2023 Dezembro</v>
      </c>
      <c r="B79" s="9" t="str">
        <f>VLOOKUP(H79,[1]Auxiliar_referencia!E:F,2,FALSE)</f>
        <v>Medidor faturado pela UFSC</v>
      </c>
      <c r="C79" s="9">
        <v>2023</v>
      </c>
      <c r="D79" s="9" t="s">
        <v>30</v>
      </c>
      <c r="E79" s="9">
        <f>VLOOKUP(H79,[1]Auxiliar_referencia!$B:$X,3,FALSE)</f>
        <v>0</v>
      </c>
      <c r="F79" s="10"/>
      <c r="G79" s="9" t="str">
        <f>VLOOKUP(H79,[1]Auxiliar_referencia!$B:$X,16,FALSE)</f>
        <v/>
      </c>
      <c r="H79" s="11" t="s">
        <v>108</v>
      </c>
      <c r="I79" s="9" t="str">
        <f>VLOOKUP(H79,[1]Auxiliar_referencia!$B:$X,20,FALSE)</f>
        <v>Condomínio Sapiens Park</v>
      </c>
      <c r="J79" s="9" t="s">
        <v>106</v>
      </c>
      <c r="K79" s="9" t="str">
        <f>VLOOKUP(H79,[1]Auxiliar_referencia!$B:$X,12,FALSE)</f>
        <v>Sapiens Park - Fotovoltaica</v>
      </c>
      <c r="L79" s="12">
        <f>VLOOKUP($H79,'[2]2023_12'!$D:$AD,'[2]2023_12'!Z$19,FALSE)</f>
        <v>1</v>
      </c>
      <c r="M79" s="12">
        <f>VLOOKUP($H79,'[2]2023_12'!$D:$AD,'[2]2023_12'!AA$19,FALSE)</f>
        <v>0</v>
      </c>
      <c r="N79" s="12">
        <f>VLOOKUP($H79,'[2]2023_12'!$D:$AD,'[2]2023_12'!AB$19,FALSE)</f>
        <v>0</v>
      </c>
      <c r="O79" s="12">
        <f>VLOOKUP($H79,'[2]2023_12'!$D:$AD,'[2]2023_12'!AC$19,FALSE)</f>
        <v>0</v>
      </c>
      <c r="P79" s="12">
        <f>VLOOKUP($H79,'[2]2023_12'!$D:$AD,'[2]2023_12'!AD$19,FALSE)</f>
        <v>1</v>
      </c>
      <c r="Q79" s="13">
        <f>VLOOKUP(H79,'2023_11'!H:R,11,FALSE)</f>
        <v>0</v>
      </c>
      <c r="R79" s="14">
        <f>VLOOKUP($H79,'[2]2023_12'!$D:$AD,'[2]2023_12'!J$19,FALSE)</f>
        <v>0</v>
      </c>
      <c r="S79" s="15">
        <f t="shared" si="5"/>
        <v>0</v>
      </c>
      <c r="T79" s="12">
        <f>VLOOKUP($H79,'[2]2023_12'!$D:$AD,'[2]2023_12'!K$19,FALSE)</f>
        <v>0</v>
      </c>
      <c r="U79" s="16">
        <f>VLOOKUP($H79,'[2]2023_12'!$D:$AD,'[2]2023_12'!T$19,FALSE)</f>
        <v>0</v>
      </c>
      <c r="V79" s="17">
        <f>VLOOKUP($H79,'[2]2023_12'!$D:$AD,'[2]2023_12'!U$19,FALSE)</f>
        <v>0</v>
      </c>
      <c r="W79" s="12">
        <f>VLOOKUP($H79,'[2]2023_12'!$D:$AD,'[2]2023_12'!L$19,FALSE)</f>
        <v>0</v>
      </c>
      <c r="X79" s="12">
        <f>VLOOKUP($H79,'[2]2023_12'!$D:$AD,'[2]2023_12'!M$19,FALSE)</f>
        <v>0</v>
      </c>
      <c r="Y79" s="18">
        <f>VLOOKUP($H79,'[2]2023_12'!$D:$AD,'[2]2023_12'!N$19,FALSE)</f>
        <v>0</v>
      </c>
      <c r="Z79" s="12">
        <f>VLOOKUP($H79,'[2]2023_12'!$D:$AD,'[2]2023_12'!O$19,FALSE)</f>
        <v>0</v>
      </c>
      <c r="AA79" s="12">
        <f>VLOOKUP($H79,'[2]2023_12'!$D:$AD,'[2]2023_12'!P$19,FALSE)</f>
        <v>0</v>
      </c>
      <c r="AB79" s="12">
        <f>VLOOKUP($H79,'[2]2023_12'!$D:$AD,'[2]2023_12'!Q$19,FALSE)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9" t="str">
        <f t="shared" ref="A80:A86" si="8">H80&amp;" "&amp;C80&amp;" "&amp;D80</f>
        <v>H200 2023 Dezembro</v>
      </c>
      <c r="B80" s="9" t="str">
        <f>VLOOKUP(H80,[1]Auxiliar_referencia!E:F,2,FALSE)</f>
        <v>Medidor faturado pela UFSC</v>
      </c>
      <c r="C80" s="9">
        <v>2023</v>
      </c>
      <c r="D80" s="9" t="s">
        <v>30</v>
      </c>
      <c r="E80" s="9">
        <f>VLOOKUP(H80,[1]Auxiliar_referencia!$B:$X,3,FALSE)</f>
        <v>15431797</v>
      </c>
      <c r="F80" s="10"/>
      <c r="G80" s="9" t="str">
        <f>VLOOKUP(H80,[1]Auxiliar_referencia!$B:$X,16,FALSE)</f>
        <v>B17C003784</v>
      </c>
      <c r="H80" s="11" t="s">
        <v>109</v>
      </c>
      <c r="I80" s="9" t="str">
        <f>VLOOKUP(H80,[1]Auxiliar_referencia!$B:$X,20,FALSE)</f>
        <v>CASAN</v>
      </c>
      <c r="J80" s="9" t="str">
        <f>VLOOKUP(H80,[1]Auxiliar_referencia!$B:$X,10,FALSE)</f>
        <v>Curitibanos</v>
      </c>
      <c r="K80" s="9" t="str">
        <f>VLOOKUP(H80,[1]Auxiliar_referencia!$B:$X,12,FALSE)</f>
        <v>Curitibanos CEDUP</v>
      </c>
      <c r="L80" s="12">
        <f>VLOOKUP($H80,'[2]2023_12'!$D:$AD,'[2]2023_12'!Z$19,FALSE)</f>
        <v>1</v>
      </c>
      <c r="M80" s="12">
        <f>VLOOKUP($H80,'[2]2023_12'!$D:$AD,'[2]2023_12'!AA$19,FALSE)</f>
        <v>0</v>
      </c>
      <c r="N80" s="12">
        <f>VLOOKUP($H80,'[2]2023_12'!$D:$AD,'[2]2023_12'!AB$19,FALSE)</f>
        <v>0</v>
      </c>
      <c r="O80" s="12">
        <f>VLOOKUP($H80,'[2]2023_12'!$D:$AD,'[2]2023_12'!AC$19,FALSE)</f>
        <v>0</v>
      </c>
      <c r="P80" s="12">
        <f>VLOOKUP($H80,'[2]2023_12'!$D:$AD,'[2]2023_12'!AD$19,FALSE)</f>
        <v>1</v>
      </c>
      <c r="Q80" s="13">
        <f>VLOOKUP(H80,'2023_11'!H:R,11,FALSE)</f>
        <v>2123</v>
      </c>
      <c r="R80" s="14">
        <f>VLOOKUP($H80,'[2]2023_12'!$D:$AD,'[2]2023_12'!J$19,FALSE)</f>
        <v>2225</v>
      </c>
      <c r="S80" s="15">
        <f t="shared" si="5"/>
        <v>102</v>
      </c>
      <c r="T80" s="12">
        <f>VLOOKUP($H80,'[2]2023_12'!$D:$AD,'[2]2023_12'!K$19,FALSE)</f>
        <v>102</v>
      </c>
      <c r="U80" s="16" t="str">
        <f>VLOOKUP($H80,'[2]2023_12'!$D:$AD,'[2]2023_12'!T$19,FALSE)</f>
        <v>LIDO</v>
      </c>
      <c r="V80" s="17" t="str">
        <f>VLOOKUP($H80,'[2]2023_12'!$D:$AD,'[2]2023_12'!U$19,FALSE)</f>
        <v>OK</v>
      </c>
      <c r="W80" s="12">
        <f>VLOOKUP($H80,'[2]2023_12'!$D:$AD,'[2]2023_12'!L$19,FALSE)</f>
        <v>1509.9299999999998</v>
      </c>
      <c r="X80" s="12">
        <f>VLOOKUP($H80,'[2]2023_12'!$D:$AD,'[2]2023_12'!M$19,FALSE)</f>
        <v>0</v>
      </c>
      <c r="Y80" s="18">
        <f>VLOOKUP($H80,'[2]2023_12'!$D:$AD,'[2]2023_12'!N$19,FALSE)</f>
        <v>-142.69</v>
      </c>
      <c r="Z80" s="12">
        <f>VLOOKUP($H80,'[2]2023_12'!$D:$AD,'[2]2023_12'!O$19,FALSE)</f>
        <v>0</v>
      </c>
      <c r="AA80" s="12">
        <f>VLOOKUP($H80,'[2]2023_12'!$D:$AD,'[2]2023_12'!P$19,FALSE)</f>
        <v>0</v>
      </c>
      <c r="AB80" s="12">
        <f>VLOOKUP($H80,'[2]2023_12'!$D:$AD,'[2]2023_12'!Q$19,FALSE)</f>
        <v>1367.24</v>
      </c>
      <c r="AC80">
        <f t="shared" si="6"/>
        <v>1367.2399999999998</v>
      </c>
      <c r="AD80">
        <f t="shared" si="7"/>
        <v>0</v>
      </c>
    </row>
    <row r="81" spans="1:30" x14ac:dyDescent="0.25">
      <c r="A81" s="9" t="str">
        <f t="shared" si="8"/>
        <v>H201 2023 Dezembro</v>
      </c>
      <c r="B81" s="9" t="str">
        <f>VLOOKUP(H81,[1]Auxiliar_referencia!E:F,2,FALSE)</f>
        <v>Medidor não instalado</v>
      </c>
      <c r="C81" s="9">
        <v>2023</v>
      </c>
      <c r="D81" s="9" t="s">
        <v>30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110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Água Subterrânea</v>
      </c>
      <c r="L81" s="12">
        <f>VLOOKUP($H81,'[2]2023_12'!$D:$AD,'[2]2023_12'!Z$19,FALSE)</f>
        <v>1</v>
      </c>
      <c r="M81" s="12">
        <f>VLOOKUP($H81,'[2]2023_12'!$D:$AD,'[2]2023_12'!AA$19,FALSE)</f>
        <v>0</v>
      </c>
      <c r="N81" s="12">
        <f>VLOOKUP($H81,'[2]2023_12'!$D:$AD,'[2]2023_12'!AB$19,FALSE)</f>
        <v>0</v>
      </c>
      <c r="O81" s="12">
        <f>VLOOKUP($H81,'[2]2023_12'!$D:$AD,'[2]2023_12'!AC$19,FALSE)</f>
        <v>0</v>
      </c>
      <c r="P81" s="12">
        <f>VLOOKUP($H81,'[2]2023_12'!$D:$AD,'[2]2023_12'!AD$19,FALSE)</f>
        <v>1</v>
      </c>
      <c r="Q81" s="13">
        <f>VLOOKUP(H81,'2023_11'!H:R,11,FALSE)</f>
        <v>0</v>
      </c>
      <c r="R81" s="14">
        <f>VLOOKUP($H81,'[2]2023_12'!$D:$AD,'[2]2023_12'!J$19,FALSE)</f>
        <v>0</v>
      </c>
      <c r="S81" s="15">
        <f t="shared" si="5"/>
        <v>0</v>
      </c>
      <c r="T81" s="12">
        <f>VLOOKUP($H81,'[2]2023_12'!$D:$AD,'[2]2023_12'!K$19,FALSE)</f>
        <v>0</v>
      </c>
      <c r="U81" s="16">
        <f>VLOOKUP($H81,'[2]2023_12'!$D:$AD,'[2]2023_12'!T$19,FALSE)</f>
        <v>0</v>
      </c>
      <c r="V81" s="17">
        <f>VLOOKUP($H81,'[2]2023_12'!$D:$AD,'[2]2023_12'!U$19,FALSE)</f>
        <v>0</v>
      </c>
      <c r="W81" s="12">
        <f>VLOOKUP($H81,'[2]2023_12'!$D:$AD,'[2]2023_12'!L$19,FALSE)</f>
        <v>0</v>
      </c>
      <c r="X81" s="12">
        <f>VLOOKUP($H81,'[2]2023_12'!$D:$AD,'[2]2023_12'!M$19,FALSE)</f>
        <v>0</v>
      </c>
      <c r="Y81" s="18">
        <f>VLOOKUP($H81,'[2]2023_12'!$D:$AD,'[2]2023_12'!N$19,FALSE)</f>
        <v>0</v>
      </c>
      <c r="Z81" s="12">
        <f>VLOOKUP($H81,'[2]2023_12'!$D:$AD,'[2]2023_12'!O$19,FALSE)</f>
        <v>0</v>
      </c>
      <c r="AA81" s="12">
        <f>VLOOKUP($H81,'[2]2023_12'!$D:$AD,'[2]2023_12'!P$19,FALSE)</f>
        <v>0</v>
      </c>
      <c r="AB81" s="12">
        <f>VLOOKUP($H81,'[2]2023_12'!$D:$AD,'[2]2023_12'!Q$19,FALSE)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H202 2023 Dezembro</v>
      </c>
      <c r="B82" s="9" t="str">
        <f>VLOOKUP(H82,[1]Auxiliar_referencia!E:F,2,FALSE)</f>
        <v>Medidor não instalado</v>
      </c>
      <c r="C82" s="9">
        <v>2023</v>
      </c>
      <c r="D82" s="9" t="s">
        <v>30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111</v>
      </c>
      <c r="I82" s="9" t="str">
        <f>VLOOKUP(H82,[1]Auxiliar_referencia!$B:$X,20,FALSE)</f>
        <v>Interno</v>
      </c>
      <c r="J82" s="9" t="str">
        <f>VLOOKUP(H82,[1]Auxiliar_referencia!$B:$X,10,FALSE)</f>
        <v>Curitibanos</v>
      </c>
      <c r="K82" s="9" t="str">
        <f>VLOOKUP(H82,[1]Auxiliar_referencia!$B:$X,12,FALSE)</f>
        <v>Curitibanos SEDE - ETE</v>
      </c>
      <c r="L82" s="12">
        <f>VLOOKUP($H82,'[2]2023_12'!$D:$AD,'[2]2023_12'!Z$19,FALSE)</f>
        <v>0</v>
      </c>
      <c r="M82" s="12">
        <f>VLOOKUP($H82,'[2]2023_12'!$D:$AD,'[2]2023_12'!AA$19,FALSE)</f>
        <v>0</v>
      </c>
      <c r="N82" s="12">
        <f>VLOOKUP($H82,'[2]2023_12'!$D:$AD,'[2]2023_12'!AB$19,FALSE)</f>
        <v>0</v>
      </c>
      <c r="O82" s="12">
        <f>VLOOKUP($H82,'[2]2023_12'!$D:$AD,'[2]2023_12'!AC$19,FALSE)</f>
        <v>0</v>
      </c>
      <c r="P82" s="12">
        <f>VLOOKUP($H82,'[2]2023_12'!$D:$AD,'[2]2023_12'!AD$19,FALSE)</f>
        <v>0</v>
      </c>
      <c r="Q82" s="13">
        <f>VLOOKUP(H82,'2023_11'!H:R,11,FALSE)</f>
        <v>0</v>
      </c>
      <c r="R82" s="14">
        <f>VLOOKUP($H82,'[2]2023_12'!$D:$AD,'[2]2023_12'!J$19,FALSE)</f>
        <v>0</v>
      </c>
      <c r="S82" s="15">
        <f t="shared" si="5"/>
        <v>0</v>
      </c>
      <c r="T82" s="12">
        <f>VLOOKUP($H82,'[2]2023_12'!$D:$AD,'[2]2023_12'!K$19,FALSE)</f>
        <v>0</v>
      </c>
      <c r="U82" s="16">
        <f>VLOOKUP($H82,'[2]2023_12'!$D:$AD,'[2]2023_12'!T$19,FALSE)</f>
        <v>0</v>
      </c>
      <c r="V82" s="17">
        <f>VLOOKUP($H82,'[2]2023_12'!$D:$AD,'[2]2023_12'!U$19,FALSE)</f>
        <v>0</v>
      </c>
      <c r="W82" s="12">
        <f>VLOOKUP($H82,'[2]2023_12'!$D:$AD,'[2]2023_12'!L$19,FALSE)</f>
        <v>0</v>
      </c>
      <c r="X82" s="12">
        <f>VLOOKUP($H82,'[2]2023_12'!$D:$AD,'[2]2023_12'!M$19,FALSE)</f>
        <v>0</v>
      </c>
      <c r="Y82" s="18">
        <f>VLOOKUP($H82,'[2]2023_12'!$D:$AD,'[2]2023_12'!N$19,FALSE)</f>
        <v>0</v>
      </c>
      <c r="Z82" s="12">
        <f>VLOOKUP($H82,'[2]2023_12'!$D:$AD,'[2]2023_12'!O$19,FALSE)</f>
        <v>0</v>
      </c>
      <c r="AA82" s="12">
        <f>VLOOKUP($H82,'[2]2023_12'!$D:$AD,'[2]2023_12'!P$19,FALSE)</f>
        <v>0</v>
      </c>
      <c r="AB82" s="12">
        <f>VLOOKUP($H82,'[2]2023_12'!$D:$AD,'[2]2023_12'!Q$19,FALSE)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H300 2023 Dezembro</v>
      </c>
      <c r="B83" s="9" t="str">
        <f>VLOOKUP(H83,[1]Auxiliar_referencia!E:F,2,FALSE)</f>
        <v>Medidor faturado pela UFSC</v>
      </c>
      <c r="C83" s="9">
        <v>2023</v>
      </c>
      <c r="D83" s="9" t="s">
        <v>30</v>
      </c>
      <c r="E83" s="9">
        <f>VLOOKUP(H83,[1]Auxiliar_referencia!$B:$X,3,FALSE)</f>
        <v>196916</v>
      </c>
      <c r="F83" s="10"/>
      <c r="G83" s="9" t="str">
        <f>VLOOKUP(H83,[1]Auxiliar_referencia!$B:$X,16,FALSE)</f>
        <v>A15L279126</v>
      </c>
      <c r="H83" s="11" t="s">
        <v>112</v>
      </c>
      <c r="I83" s="9" t="str">
        <f>VLOOKUP(H83,[1]Auxiliar_referencia!$B:$X,20,FALSE)</f>
        <v>SAMAE ARARANGUÁ</v>
      </c>
      <c r="J83" s="9" t="str">
        <f>VLOOKUP(H83,[1]Auxiliar_referencia!$B:$X,10,FALSE)</f>
        <v>Araranguá</v>
      </c>
      <c r="K83" s="9" t="str">
        <f>VLOOKUP(H83,[1]Auxiliar_referencia!$B:$X,12,FALSE)</f>
        <v>SAMAE Araranguá  Mato Alto</v>
      </c>
      <c r="L83" s="12">
        <f>VLOOKUP($H83,'[2]2023_12'!$D:$AD,'[2]2023_12'!Z$19,FALSE)</f>
        <v>1</v>
      </c>
      <c r="M83" s="12">
        <f>VLOOKUP($H83,'[2]2023_12'!$D:$AD,'[2]2023_12'!AA$19,FALSE)</f>
        <v>0</v>
      </c>
      <c r="N83" s="12">
        <f>VLOOKUP($H83,'[2]2023_12'!$D:$AD,'[2]2023_12'!AB$19,FALSE)</f>
        <v>0</v>
      </c>
      <c r="O83" s="12">
        <f>VLOOKUP($H83,'[2]2023_12'!$D:$AD,'[2]2023_12'!AC$19,FALSE)</f>
        <v>0</v>
      </c>
      <c r="P83" s="12">
        <f>VLOOKUP($H83,'[2]2023_12'!$D:$AD,'[2]2023_12'!AD$19,FALSE)</f>
        <v>1</v>
      </c>
      <c r="Q83" s="13">
        <f>VLOOKUP(H83,'2023_11'!H:R,11,FALSE)</f>
        <v>3919</v>
      </c>
      <c r="R83" s="14">
        <f>VLOOKUP($H83,'[2]2023_12'!$D:$AD,'[2]2023_12'!J$19,FALSE)</f>
        <v>3944</v>
      </c>
      <c r="S83" s="15">
        <f t="shared" si="5"/>
        <v>25</v>
      </c>
      <c r="T83" s="12">
        <f>VLOOKUP($H83,'[2]2023_12'!$D:$AD,'[2]2023_12'!K$19,FALSE)</f>
        <v>25</v>
      </c>
      <c r="U83" s="16" t="str">
        <f>VLOOKUP($H83,'[2]2023_12'!$D:$AD,'[2]2023_12'!T$19,FALSE)</f>
        <v>LIDO</v>
      </c>
      <c r="V83" s="17">
        <f>VLOOKUP($H83,'[2]2023_12'!$D:$AD,'[2]2023_12'!U$19,FALSE)</f>
        <v>0</v>
      </c>
      <c r="W83" s="12">
        <f>VLOOKUP($H83,'[2]2023_12'!$D:$AD,'[2]2023_12'!L$19,FALSE)</f>
        <v>291.11</v>
      </c>
      <c r="X83" s="12">
        <f>VLOOKUP($H83,'[2]2023_12'!$D:$AD,'[2]2023_12'!M$19,FALSE)</f>
        <v>0</v>
      </c>
      <c r="Y83" s="18">
        <f>VLOOKUP($H83,'[2]2023_12'!$D:$AD,'[2]2023_12'!N$19,FALSE)</f>
        <v>0</v>
      </c>
      <c r="Z83" s="12">
        <f>VLOOKUP($H83,'[2]2023_12'!$D:$AD,'[2]2023_12'!O$19,FALSE)</f>
        <v>0</v>
      </c>
      <c r="AA83" s="12">
        <f>VLOOKUP($H83,'[2]2023_12'!$D:$AD,'[2]2023_12'!P$19,FALSE)</f>
        <v>0</v>
      </c>
      <c r="AB83" s="12">
        <f>VLOOKUP($H83,'[2]2023_12'!$D:$AD,'[2]2023_12'!Q$19,FALSE)</f>
        <v>291.11</v>
      </c>
      <c r="AC83">
        <f t="shared" si="6"/>
        <v>291.11</v>
      </c>
      <c r="AD83">
        <f t="shared" si="7"/>
        <v>0</v>
      </c>
    </row>
    <row r="84" spans="1:30" x14ac:dyDescent="0.25">
      <c r="A84" s="9" t="str">
        <f t="shared" si="8"/>
        <v>H302 2023 Dezembro</v>
      </c>
      <c r="B84" s="9" t="str">
        <f>VLOOKUP(H84,[1]Auxiliar_referencia!E:F,2,FALSE)</f>
        <v>Medidor faturado pela UFSC</v>
      </c>
      <c r="C84" s="9">
        <v>2023</v>
      </c>
      <c r="D84" s="9" t="s">
        <v>30</v>
      </c>
      <c r="E84" s="9">
        <f>VLOOKUP(H84,[1]Auxiliar_referencia!$B:$X,3,FALSE)</f>
        <v>107568</v>
      </c>
      <c r="F84" s="10"/>
      <c r="G84" s="9" t="str">
        <f>VLOOKUP(H84,[1]Auxiliar_referencia!$B:$X,16,FALSE)</f>
        <v>A22LN0055338</v>
      </c>
      <c r="H84" s="11" t="s">
        <v>113</v>
      </c>
      <c r="I84" s="9" t="str">
        <f>VLOOKUP(H84,[1]Auxiliar_referencia!$B:$X,20,FALSE)</f>
        <v>SAMAE ARARANGUÁ</v>
      </c>
      <c r="J84" s="9" t="str">
        <f>VLOOKUP(H84,[1]Auxiliar_referencia!$B:$X,10,FALSE)</f>
        <v>Araranguá</v>
      </c>
      <c r="K84" s="9" t="str">
        <f>VLOOKUP(H84,[1]Auxiliar_referencia!$B:$X,12,FALSE)</f>
        <v>SAMAE Araranguá  R. Pedro M. Pacheco (Medicina)</v>
      </c>
      <c r="L84" s="12">
        <f>VLOOKUP($H84,'[2]2023_12'!$D:$AD,'[2]2023_12'!Z$19,FALSE)</f>
        <v>1</v>
      </c>
      <c r="M84" s="12">
        <f>VLOOKUP($H84,'[2]2023_12'!$D:$AD,'[2]2023_12'!AA$19,FALSE)</f>
        <v>0</v>
      </c>
      <c r="N84" s="12">
        <f>VLOOKUP($H84,'[2]2023_12'!$D:$AD,'[2]2023_12'!AB$19,FALSE)</f>
        <v>0</v>
      </c>
      <c r="O84" s="12">
        <f>VLOOKUP($H84,'[2]2023_12'!$D:$AD,'[2]2023_12'!AC$19,FALSE)</f>
        <v>0</v>
      </c>
      <c r="P84" s="12">
        <f>VLOOKUP($H84,'[2]2023_12'!$D:$AD,'[2]2023_12'!AD$19,FALSE)</f>
        <v>1</v>
      </c>
      <c r="Q84" s="13">
        <f>VLOOKUP(H84,'2023_11'!H:R,11,FALSE)</f>
        <v>88</v>
      </c>
      <c r="R84" s="14">
        <f>VLOOKUP($H84,'[2]2023_12'!$D:$AD,'[2]2023_12'!J$19,FALSE)</f>
        <v>95</v>
      </c>
      <c r="S84" s="15">
        <f t="shared" si="5"/>
        <v>7</v>
      </c>
      <c r="T84" s="12">
        <f>VLOOKUP($H84,'[2]2023_12'!$D:$AD,'[2]2023_12'!K$19,FALSE)</f>
        <v>10</v>
      </c>
      <c r="U84" s="16" t="str">
        <f>VLOOKUP($H84,'[2]2023_12'!$D:$AD,'[2]2023_12'!T$19,FALSE)</f>
        <v>LIDO</v>
      </c>
      <c r="V84" s="17">
        <f>VLOOKUP($H84,'[2]2023_12'!$D:$AD,'[2]2023_12'!U$19,FALSE)</f>
        <v>0</v>
      </c>
      <c r="W84" s="12">
        <f>VLOOKUP($H84,'[2]2023_12'!$D:$AD,'[2]2023_12'!L$19,FALSE)</f>
        <v>96.81</v>
      </c>
      <c r="X84" s="12">
        <f>VLOOKUP($H84,'[2]2023_12'!$D:$AD,'[2]2023_12'!M$19,FALSE)</f>
        <v>71.06</v>
      </c>
      <c r="Y84" s="18">
        <f>VLOOKUP($H84,'[2]2023_12'!$D:$AD,'[2]2023_12'!N$19,FALSE)</f>
        <v>0</v>
      </c>
      <c r="Z84" s="12">
        <f>VLOOKUP($H84,'[2]2023_12'!$D:$AD,'[2]2023_12'!O$19,FALSE)</f>
        <v>0</v>
      </c>
      <c r="AA84" s="12">
        <f>VLOOKUP($H84,'[2]2023_12'!$D:$AD,'[2]2023_12'!P$19,FALSE)</f>
        <v>0</v>
      </c>
      <c r="AB84" s="12">
        <f>VLOOKUP($H84,'[2]2023_12'!$D:$AD,'[2]2023_12'!Q$19,FALSE)</f>
        <v>167.87</v>
      </c>
      <c r="AC84">
        <f t="shared" si="6"/>
        <v>167.87</v>
      </c>
      <c r="AD84">
        <f t="shared" si="7"/>
        <v>0</v>
      </c>
    </row>
    <row r="85" spans="1:30" x14ac:dyDescent="0.25">
      <c r="A85" s="9" t="str">
        <f t="shared" si="8"/>
        <v>H401 2023 Dezembro</v>
      </c>
      <c r="B85" s="9" t="str">
        <f>VLOOKUP(H85,[1]Auxiliar_referencia!E:F,2,FALSE)</f>
        <v>Medidor faturado pela UFSC</v>
      </c>
      <c r="C85" s="9">
        <v>2023</v>
      </c>
      <c r="D85" s="9" t="s">
        <v>30</v>
      </c>
      <c r="E85" s="9">
        <f>VLOOKUP(H85,[1]Auxiliar_referencia!$B:$X,3,FALSE)</f>
        <v>38988</v>
      </c>
      <c r="F85" s="10"/>
      <c r="G85" s="9" t="str">
        <f>VLOOKUP(H85,[1]Auxiliar_referencia!$B:$X,16,FALSE)</f>
        <v>A12S141289</v>
      </c>
      <c r="H85" s="11" t="s">
        <v>114</v>
      </c>
      <c r="I85" s="9" t="str">
        <f>VLOOKUP(H85,[1]Auxiliar_referencia!$B:$X,20,FALSE)</f>
        <v>SAMAE BLUMENAU</v>
      </c>
      <c r="J85" s="9" t="str">
        <f>VLOOKUP(H85,[1]Auxiliar_referencia!$B:$X,10,FALSE)</f>
        <v>Blumenau</v>
      </c>
      <c r="K85" s="9" t="str">
        <f>VLOOKUP(H85,[1]Auxiliar_referencia!$B:$X,12,FALSE)</f>
        <v>SAMAE Blumenau  Rua João Pessoa, 2750</v>
      </c>
      <c r="L85" s="12">
        <f>VLOOKUP($H85,'[2]2023_12'!$D:$AD,'[2]2023_12'!Z$19,FALSE)</f>
        <v>1</v>
      </c>
      <c r="M85" s="12">
        <f>VLOOKUP($H85,'[2]2023_12'!$D:$AD,'[2]2023_12'!AA$19,FALSE)</f>
        <v>0</v>
      </c>
      <c r="N85" s="12">
        <f>VLOOKUP($H85,'[2]2023_12'!$D:$AD,'[2]2023_12'!AB$19,FALSE)</f>
        <v>0</v>
      </c>
      <c r="O85" s="12">
        <f>VLOOKUP($H85,'[2]2023_12'!$D:$AD,'[2]2023_12'!AC$19,FALSE)</f>
        <v>0</v>
      </c>
      <c r="P85" s="12">
        <f>VLOOKUP($H85,'[2]2023_12'!$D:$AD,'[2]2023_12'!AD$19,FALSE)</f>
        <v>1</v>
      </c>
      <c r="Q85" s="13">
        <f>VLOOKUP(H85,'2023_11'!H:R,11,FALSE)</f>
        <v>2900</v>
      </c>
      <c r="R85" s="14">
        <f>VLOOKUP($H85,'[2]2023_12'!$D:$AD,'[2]2023_12'!J$19,FALSE)</f>
        <v>2983</v>
      </c>
      <c r="S85" s="15">
        <f t="shared" si="5"/>
        <v>83</v>
      </c>
      <c r="T85" s="12">
        <f>VLOOKUP($H85,'[2]2023_12'!$D:$AD,'[2]2023_12'!K$19,FALSE)</f>
        <v>83</v>
      </c>
      <c r="U85" s="16">
        <f>VLOOKUP($H85,'[2]2023_12'!$D:$AD,'[2]2023_12'!T$19,FALSE)</f>
        <v>0</v>
      </c>
      <c r="V85" s="17">
        <f>VLOOKUP($H85,'[2]2023_12'!$D:$AD,'[2]2023_12'!U$19,FALSE)</f>
        <v>0</v>
      </c>
      <c r="W85" s="12">
        <f>VLOOKUP($H85,'[2]2023_12'!$D:$AD,'[2]2023_12'!L$19,FALSE)</f>
        <v>595.79999999999995</v>
      </c>
      <c r="X85" s="12">
        <f>VLOOKUP($H85,'[2]2023_12'!$D:$AD,'[2]2023_12'!M$19,FALSE)</f>
        <v>701.71</v>
      </c>
      <c r="Y85" s="18">
        <f>VLOOKUP($H85,'[2]2023_12'!$D:$AD,'[2]2023_12'!N$19,FALSE)</f>
        <v>-66.31</v>
      </c>
      <c r="Z85" s="12">
        <f>VLOOKUP($H85,'[2]2023_12'!$D:$AD,'[2]2023_12'!O$19,FALSE)</f>
        <v>0</v>
      </c>
      <c r="AA85" s="12">
        <f>VLOOKUP($H85,'[2]2023_12'!$D:$AD,'[2]2023_12'!P$19,FALSE)</f>
        <v>0</v>
      </c>
      <c r="AB85" s="12">
        <f>VLOOKUP($H85,'[2]2023_12'!$D:$AD,'[2]2023_12'!Q$19,FALSE)</f>
        <v>1231.2</v>
      </c>
      <c r="AC85">
        <f t="shared" si="6"/>
        <v>1231.2</v>
      </c>
      <c r="AD85">
        <f t="shared" si="7"/>
        <v>0</v>
      </c>
    </row>
    <row r="86" spans="1:30" x14ac:dyDescent="0.25">
      <c r="A86" s="9" t="str">
        <f t="shared" si="8"/>
        <v>H402 2023 Dezembro</v>
      </c>
      <c r="B86" s="9" t="str">
        <f>VLOOKUP(H86,[1]Auxiliar_referencia!E:F,2,FALSE)</f>
        <v>Medidor faturado pela UFSC</v>
      </c>
      <c r="C86" s="9">
        <v>2023</v>
      </c>
      <c r="D86" s="9" t="s">
        <v>30</v>
      </c>
      <c r="E86" s="9">
        <f>VLOOKUP(H86,[1]Auxiliar_referencia!$B:$X,3,FALSE)</f>
        <v>55308</v>
      </c>
      <c r="F86" s="10"/>
      <c r="G86" s="9" t="str">
        <f>VLOOKUP(H86,[1]Auxiliar_referencia!$B:$X,16,FALSE)</f>
        <v>Y17AA00025980</v>
      </c>
      <c r="H86" s="11" t="s">
        <v>115</v>
      </c>
      <c r="I86" s="9" t="str">
        <f>VLOOKUP(H86,[1]Auxiliar_referencia!$B:$X,20,FALSE)</f>
        <v>SAMAE BLUMENAU</v>
      </c>
      <c r="J86" s="9" t="str">
        <f>VLOOKUP(H86,[1]Auxiliar_referencia!$B:$X,10,FALSE)</f>
        <v>Blumenau</v>
      </c>
      <c r="K86" s="9" t="str">
        <f>VLOOKUP(H86,[1]Auxiliar_referencia!$B:$X,12,FALSE)</f>
        <v>SAMAE Blumenau  Rua João Pessoa, 2514</v>
      </c>
      <c r="L86" s="12">
        <f>VLOOKUP($H86,'[2]2023_12'!$D:$AD,'[2]2023_12'!Z$19,FALSE)</f>
        <v>1</v>
      </c>
      <c r="M86" s="12">
        <f>VLOOKUP($H86,'[2]2023_12'!$D:$AD,'[2]2023_12'!AA$19,FALSE)</f>
        <v>0</v>
      </c>
      <c r="N86" s="12">
        <f>VLOOKUP($H86,'[2]2023_12'!$D:$AD,'[2]2023_12'!AB$19,FALSE)</f>
        <v>0</v>
      </c>
      <c r="O86" s="12">
        <f>VLOOKUP($H86,'[2]2023_12'!$D:$AD,'[2]2023_12'!AC$19,FALSE)</f>
        <v>0</v>
      </c>
      <c r="P86" s="12">
        <f>VLOOKUP($H86,'[2]2023_12'!$D:$AD,'[2]2023_12'!AD$19,FALSE)</f>
        <v>1</v>
      </c>
      <c r="Q86" s="13">
        <f>VLOOKUP(H86,'2023_11'!H:R,11,FALSE)</f>
        <v>1995</v>
      </c>
      <c r="R86" s="14">
        <f>VLOOKUP($H86,'[2]2023_12'!$D:$AD,'[2]2023_12'!J$19,FALSE)</f>
        <v>2032</v>
      </c>
      <c r="S86" s="15">
        <f t="shared" si="5"/>
        <v>37</v>
      </c>
      <c r="T86" s="12">
        <f>VLOOKUP($H86,'[2]2023_12'!$D:$AD,'[2]2023_12'!K$19,FALSE)</f>
        <v>37</v>
      </c>
      <c r="U86" s="16">
        <f>VLOOKUP($H86,'[2]2023_12'!$D:$AD,'[2]2023_12'!T$19,FALSE)</f>
        <v>0</v>
      </c>
      <c r="V86" s="17">
        <f>VLOOKUP($H86,'[2]2023_12'!$D:$AD,'[2]2023_12'!U$19,FALSE)</f>
        <v>0</v>
      </c>
      <c r="W86" s="12">
        <f>VLOOKUP($H86,'[2]2023_12'!$D:$AD,'[2]2023_12'!L$19,FALSE)</f>
        <v>245.28</v>
      </c>
      <c r="X86" s="12">
        <f>VLOOKUP($H86,'[2]2023_12'!$D:$AD,'[2]2023_12'!M$19,FALSE)</f>
        <v>288.67</v>
      </c>
      <c r="Y86" s="18">
        <f>VLOOKUP($H86,'[2]2023_12'!$D:$AD,'[2]2023_12'!N$19,FALSE)</f>
        <v>-27.28</v>
      </c>
      <c r="Z86" s="12">
        <f>VLOOKUP($H86,'[2]2023_12'!$D:$AD,'[2]2023_12'!O$19,FALSE)</f>
        <v>0</v>
      </c>
      <c r="AA86" s="12">
        <f>VLOOKUP($H86,'[2]2023_12'!$D:$AD,'[2]2023_12'!P$19,FALSE)</f>
        <v>0</v>
      </c>
      <c r="AB86" s="12">
        <f>VLOOKUP($H86,'[2]2023_12'!$D:$AD,'[2]2023_12'!Q$19,FALSE)</f>
        <v>506.67</v>
      </c>
      <c r="AC86">
        <f t="shared" si="6"/>
        <v>506.67000000000007</v>
      </c>
      <c r="AD86">
        <f t="shared" si="7"/>
        <v>0</v>
      </c>
    </row>
    <row r="87" spans="1:30" x14ac:dyDescent="0.25">
      <c r="A87" s="9"/>
      <c r="B87" s="9"/>
      <c r="C87" s="9"/>
      <c r="D87" s="9"/>
      <c r="E87" s="9"/>
      <c r="F87" s="10"/>
      <c r="G87" s="9"/>
      <c r="H87" s="11"/>
      <c r="I87" s="9"/>
      <c r="J87" s="9"/>
      <c r="K87" s="9"/>
      <c r="L87" s="12"/>
      <c r="M87" s="12"/>
      <c r="N87" s="12"/>
      <c r="O87" s="12"/>
      <c r="P87" s="12"/>
      <c r="Q87" s="13"/>
      <c r="R87" s="14"/>
      <c r="S87" s="15"/>
      <c r="T87" s="12"/>
      <c r="U87" s="16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26</v>
      </c>
      <c r="O95" s="18">
        <f t="shared" si="9"/>
        <v>3</v>
      </c>
      <c r="P95" s="18">
        <f t="shared" si="9"/>
        <v>187</v>
      </c>
      <c r="Q95" s="22"/>
      <c r="R95" s="22"/>
      <c r="T95" s="23">
        <f>SUM(T1:T94)</f>
        <v>26514.842999999997</v>
      </c>
      <c r="U95" s="23"/>
      <c r="V95" s="23"/>
      <c r="W95" s="24">
        <f>SUM(W1:W94)</f>
        <v>404837.06000000017</v>
      </c>
      <c r="X95" s="24">
        <f t="shared" ref="X95:AC95" si="10">SUM(X1:X94)</f>
        <v>324773.78000000003</v>
      </c>
      <c r="Y95" s="24">
        <f t="shared" si="10"/>
        <v>-101143.70000000003</v>
      </c>
      <c r="Z95" s="24">
        <f t="shared" si="10"/>
        <v>0</v>
      </c>
      <c r="AA95" s="24">
        <f t="shared" si="10"/>
        <v>0</v>
      </c>
      <c r="AB95" s="24">
        <f t="shared" si="10"/>
        <v>628467.14000000025</v>
      </c>
      <c r="AC95" s="24">
        <f t="shared" si="10"/>
        <v>628467.14000000025</v>
      </c>
      <c r="AD95" s="25">
        <f>AB95-AC95</f>
        <v>0</v>
      </c>
    </row>
    <row r="96" spans="1:30" x14ac:dyDescent="0.25">
      <c r="K96" s="21" t="s">
        <v>117</v>
      </c>
      <c r="L96" s="26">
        <f>L95-L75</f>
        <v>128</v>
      </c>
      <c r="M96" s="26">
        <f>M95-M75</f>
        <v>30</v>
      </c>
      <c r="N96" s="26">
        <f>N95-N75</f>
        <v>25</v>
      </c>
      <c r="O96" s="26">
        <f>O95-O75</f>
        <v>3</v>
      </c>
      <c r="P96" s="26">
        <f>P95-P75</f>
        <v>186</v>
      </c>
      <c r="Q96" s="22"/>
      <c r="R96" s="22"/>
      <c r="V96" s="27"/>
    </row>
    <row r="151" spans="1:29" customForma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28"/>
    </row>
  </sheetData>
  <autoFilter ref="A1:AD1" xr:uid="{00000000-0009-0000-0000-000026000000}">
    <sortState xmlns:xlrd2="http://schemas.microsoft.com/office/spreadsheetml/2017/richdata2" ref="A2:AC75">
      <sortCondition ref="B1"/>
    </sortState>
  </autoFilter>
  <conditionalFormatting sqref="U1 U97:U1048576">
    <cfRule type="cellIs" dxfId="113" priority="19" operator="equal">
      <formula>"Média"</formula>
    </cfRule>
    <cfRule type="cellIs" dxfId="112" priority="20" operator="equal">
      <formula>"Mínimo"</formula>
    </cfRule>
  </conditionalFormatting>
  <conditionalFormatting sqref="U1:U85">
    <cfRule type="cellIs" dxfId="111" priority="13" operator="equal">
      <formula>"Informado"</formula>
    </cfRule>
  </conditionalFormatting>
  <conditionalFormatting sqref="U2:U85">
    <cfRule type="cellIs" dxfId="110" priority="11" operator="equal">
      <formula>"Média"</formula>
    </cfRule>
    <cfRule type="cellIs" dxfId="109" priority="12" operator="equal">
      <formula>"Mínimo"</formula>
    </cfRule>
    <cfRule type="cellIs" dxfId="108" priority="14" operator="equal">
      <formula>"Lido"</formula>
    </cfRule>
  </conditionalFormatting>
  <conditionalFormatting sqref="U97:U1048576">
    <cfRule type="cellIs" dxfId="107" priority="18" operator="equal">
      <formula>"Informado"</formula>
    </cfRule>
  </conditionalFormatting>
  <conditionalFormatting sqref="V1 V97:V1048576">
    <cfRule type="containsText" dxfId="106" priority="16" operator="containsText" text="fatura emitida pela média">
      <formula>NOT(ISERROR(SEARCH("fatura emitida pela média",V1)))</formula>
    </cfRule>
    <cfRule type="containsText" dxfId="105" priority="17" operator="containsText" text="ALTO CONSUMO">
      <formula>NOT(ISERROR(SEARCH("ALTO CONSUMO",V1)))</formula>
    </cfRule>
  </conditionalFormatting>
  <conditionalFormatting sqref="AD2:AD85 AD88:AD96">
    <cfRule type="cellIs" dxfId="104" priority="15" operator="notEqual">
      <formula>0</formula>
    </cfRule>
  </conditionalFormatting>
  <conditionalFormatting sqref="AD99:AD151">
    <cfRule type="cellIs" dxfId="103" priority="21" operator="notEqual">
      <formula>0</formula>
    </cfRule>
  </conditionalFormatting>
  <conditionalFormatting sqref="U86">
    <cfRule type="cellIs" dxfId="102" priority="8" operator="equal">
      <formula>"Informado"</formula>
    </cfRule>
  </conditionalFormatting>
  <conditionalFormatting sqref="U86">
    <cfRule type="cellIs" dxfId="101" priority="6" operator="equal">
      <formula>"Média"</formula>
    </cfRule>
    <cfRule type="cellIs" dxfId="100" priority="7" operator="equal">
      <formula>"Mínimo"</formula>
    </cfRule>
    <cfRule type="cellIs" dxfId="99" priority="9" operator="equal">
      <formula>"Lido"</formula>
    </cfRule>
  </conditionalFormatting>
  <conditionalFormatting sqref="AD86">
    <cfRule type="cellIs" dxfId="98" priority="10" operator="notEqual">
      <formula>0</formula>
    </cfRule>
  </conditionalFormatting>
  <conditionalFormatting sqref="U87">
    <cfRule type="cellIs" dxfId="97" priority="3" operator="equal">
      <formula>"Informado"</formula>
    </cfRule>
  </conditionalFormatting>
  <conditionalFormatting sqref="U87">
    <cfRule type="cellIs" dxfId="96" priority="1" operator="equal">
      <formula>"Média"</formula>
    </cfRule>
    <cfRule type="cellIs" dxfId="95" priority="2" operator="equal">
      <formula>"Mínimo"</formula>
    </cfRule>
    <cfRule type="cellIs" dxfId="94" priority="4" operator="equal">
      <formula>"Lido"</formula>
    </cfRule>
  </conditionalFormatting>
  <conditionalFormatting sqref="AD87">
    <cfRule type="cellIs" dxfId="93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2C9-6761-435D-9748-2AE3B43382C4}">
  <dimension ref="A1:AD136"/>
  <sheetViews>
    <sheetView topLeftCell="A60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34.1406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42" t="s">
        <v>18</v>
      </c>
      <c r="T1" s="30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Março</v>
      </c>
      <c r="B2" s="9" t="str">
        <f>VLOOKUP(H2,[1]Auxiliar_referencia!E:F,2,FALSE)</f>
        <v>Medidor faturado pela UFSC</v>
      </c>
      <c r="C2" s="9">
        <v>2023</v>
      </c>
      <c r="D2" s="9" t="s">
        <v>128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VLOOKUP($H2,'[2]2023_03'!$D:$AD,'[2]2023_03'!Z$19,FALSE)</f>
        <v>1</v>
      </c>
      <c r="M2" s="12">
        <f>VLOOKUP($H2,'[2]2023_03'!$D:$AD,'[2]2023_03'!AA$19,FALSE)</f>
        <v>0</v>
      </c>
      <c r="N2" s="12">
        <f>VLOOKUP($H2,'[2]2023_03'!$D:$AD,'[2]2023_03'!AB$19,FALSE)</f>
        <v>0</v>
      </c>
      <c r="O2" s="12">
        <f>VLOOKUP($H2,'[2]2023_03'!$D:$AD,'[2]2023_03'!AC$19,FALSE)</f>
        <v>0</v>
      </c>
      <c r="P2" s="12">
        <f>VLOOKUP($H2,'[2]2023_03'!$D:$AD,'[2]2023_03'!AD$19,FALSE)</f>
        <v>1</v>
      </c>
      <c r="Q2" s="13">
        <f>VLOOKUP(H2,'2023_02'!H:R,11,FALSE)</f>
        <v>786</v>
      </c>
      <c r="R2" s="14">
        <f>VLOOKUP($H2,'[2]2023_03'!$D:$AD,'[2]2023_03'!J$19,FALSE)</f>
        <v>811</v>
      </c>
      <c r="S2" s="15">
        <f t="shared" ref="S2:S66" si="1">R2-Q2</f>
        <v>25</v>
      </c>
      <c r="T2" s="12">
        <f>VLOOKUP($H2,'[2]2023_03'!$D:$AD,'[2]2023_03'!K$19,FALSE)</f>
        <v>25</v>
      </c>
      <c r="U2" s="16" t="str">
        <f>VLOOKUP($H2,'[2]2023_03'!$D:$AD,'[2]2023_03'!T$19,FALSE)</f>
        <v>LIDO</v>
      </c>
      <c r="V2" s="17" t="str">
        <f>VLOOKUP($H2,'[2]2023_03'!$D:$AD,'[2]2023_03'!U$19,FALSE)</f>
        <v>OK</v>
      </c>
      <c r="W2" s="12">
        <f>VLOOKUP($H2,'[2]2023_03'!$D:$AD,'[2]2023_03'!L$19,FALSE)</f>
        <v>304.02999999999997</v>
      </c>
      <c r="X2" s="12">
        <f>VLOOKUP($H2,'[2]2023_03'!$D:$AD,'[2]2023_03'!M$19,FALSE)</f>
        <v>0</v>
      </c>
      <c r="Y2" s="18">
        <f>VLOOKUP($H2,'[2]2023_03'!$D:$AD,'[2]2023_03'!N$19,FALSE)</f>
        <v>-28.73</v>
      </c>
      <c r="Z2" s="12">
        <f>VLOOKUP($H2,'[2]2023_03'!$D:$AD,'[2]2023_03'!O$19,FALSE)</f>
        <v>0</v>
      </c>
      <c r="AA2" s="12">
        <f>VLOOKUP($H2,'[2]2023_03'!$D:$AD,'[2]2023_03'!P$19,FALSE)</f>
        <v>0</v>
      </c>
      <c r="AB2" s="12">
        <f>VLOOKUP($H2,'[2]2023_03'!$D:$AD,'[2]2023_03'!Q$19,FALSE)</f>
        <v>275.3</v>
      </c>
      <c r="AC2">
        <f t="shared" ref="AC2:AC66" si="2">W2+X2+Y2+Z2+AA2</f>
        <v>275.29999999999995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Março</v>
      </c>
      <c r="B3" s="9" t="str">
        <f>VLOOKUP(H3,[1]Auxiliar_referencia!E:F,2,FALSE)</f>
        <v>Medidor faturado pela UFSC</v>
      </c>
      <c r="C3" s="9">
        <v>2023</v>
      </c>
      <c r="D3" s="9" t="s">
        <v>128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VLOOKUP($H3,'[2]2023_03'!$D:$AD,'[2]2023_03'!Z$19,FALSE)</f>
        <v>1</v>
      </c>
      <c r="M3" s="12">
        <f>VLOOKUP($H3,'[2]2023_03'!$D:$AD,'[2]2023_03'!AA$19,FALSE)</f>
        <v>0</v>
      </c>
      <c r="N3" s="12">
        <f>VLOOKUP($H3,'[2]2023_03'!$D:$AD,'[2]2023_03'!AB$19,FALSE)</f>
        <v>1</v>
      </c>
      <c r="O3" s="12">
        <f>VLOOKUP($H3,'[2]2023_03'!$D:$AD,'[2]2023_03'!AC$19,FALSE)</f>
        <v>0</v>
      </c>
      <c r="P3" s="12">
        <f>VLOOKUP($H3,'[2]2023_03'!$D:$AD,'[2]2023_03'!AD$19,FALSE)</f>
        <v>2</v>
      </c>
      <c r="Q3" s="13">
        <f>VLOOKUP(H3,'2023_02'!H:R,11,FALSE)</f>
        <v>2200</v>
      </c>
      <c r="R3" s="14">
        <f>VLOOKUP($H3,'[2]2023_03'!$D:$AD,'[2]2023_03'!J$19,FALSE)</f>
        <v>2225</v>
      </c>
      <c r="S3" s="15">
        <f t="shared" si="1"/>
        <v>25</v>
      </c>
      <c r="T3" s="12">
        <f>VLOOKUP($H3,'[2]2023_03'!$D:$AD,'[2]2023_03'!K$19,FALSE)</f>
        <v>25</v>
      </c>
      <c r="U3" s="16" t="str">
        <f>VLOOKUP($H3,'[2]2023_03'!$D:$AD,'[2]2023_03'!T$19,FALSE)</f>
        <v>LIDO</v>
      </c>
      <c r="V3" s="17" t="str">
        <f>VLOOKUP($H3,'[2]2023_03'!$D:$AD,'[2]2023_03'!U$19,FALSE)</f>
        <v>OK</v>
      </c>
      <c r="W3" s="12">
        <f>VLOOKUP($H3,'[2]2023_03'!$D:$AD,'[2]2023_03'!L$19,FALSE)</f>
        <v>245.81</v>
      </c>
      <c r="X3" s="12">
        <f>VLOOKUP($H3,'[2]2023_03'!$D:$AD,'[2]2023_03'!M$19,FALSE)</f>
        <v>0</v>
      </c>
      <c r="Y3" s="18">
        <f>VLOOKUP($H3,'[2]2023_03'!$D:$AD,'[2]2023_03'!N$19,FALSE)</f>
        <v>-23.23</v>
      </c>
      <c r="Z3" s="12">
        <f>VLOOKUP($H3,'[2]2023_03'!$D:$AD,'[2]2023_03'!O$19,FALSE)</f>
        <v>0</v>
      </c>
      <c r="AA3" s="12">
        <f>VLOOKUP($H3,'[2]2023_03'!$D:$AD,'[2]2023_03'!P$19,FALSE)</f>
        <v>0</v>
      </c>
      <c r="AB3" s="12">
        <f>VLOOKUP($H3,'[2]2023_03'!$D:$AD,'[2]2023_03'!Q$19,FALSE)</f>
        <v>222.58</v>
      </c>
      <c r="AC3">
        <f t="shared" si="2"/>
        <v>222.58</v>
      </c>
      <c r="AD3">
        <f t="shared" si="3"/>
        <v>0</v>
      </c>
    </row>
    <row r="4" spans="1:30" ht="15" customHeight="1" x14ac:dyDescent="0.25">
      <c r="A4" s="9" t="str">
        <f t="shared" si="0"/>
        <v>H003 2023 Março</v>
      </c>
      <c r="B4" s="9" t="str">
        <f>VLOOKUP(H4,[1]Auxiliar_referencia!E:F,2,FALSE)</f>
        <v>Medidor faturado pela UFSC</v>
      </c>
      <c r="C4" s="9">
        <v>2023</v>
      </c>
      <c r="D4" s="9" t="s">
        <v>128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VLOOKUP($H4,'[2]2023_03'!$D:$AD,'[2]2023_03'!Z$19,FALSE)</f>
        <v>1</v>
      </c>
      <c r="M4" s="12">
        <f>VLOOKUP($H4,'[2]2023_03'!$D:$AD,'[2]2023_03'!AA$19,FALSE)</f>
        <v>0</v>
      </c>
      <c r="N4" s="12">
        <f>VLOOKUP($H4,'[2]2023_03'!$D:$AD,'[2]2023_03'!AB$19,FALSE)</f>
        <v>0</v>
      </c>
      <c r="O4" s="12">
        <f>VLOOKUP($H4,'[2]2023_03'!$D:$AD,'[2]2023_03'!AC$19,FALSE)</f>
        <v>0</v>
      </c>
      <c r="P4" s="12">
        <f>VLOOKUP($H4,'[2]2023_03'!$D:$AD,'[2]2023_03'!AD$19,FALSE)</f>
        <v>1</v>
      </c>
      <c r="Q4" s="13">
        <f>VLOOKUP(H4,'2023_02'!H:R,11,FALSE)</f>
        <v>3258</v>
      </c>
      <c r="R4" s="14">
        <f>VLOOKUP($H4,'[2]2023_03'!$D:$AD,'[2]2023_03'!J$19,FALSE)</f>
        <v>3483</v>
      </c>
      <c r="S4" s="15">
        <f t="shared" si="1"/>
        <v>225</v>
      </c>
      <c r="T4" s="12">
        <f>VLOOKUP($H4,'[2]2023_03'!$D:$AD,'[2]2023_03'!K$19,FALSE)</f>
        <v>225</v>
      </c>
      <c r="U4" s="16" t="str">
        <f>VLOOKUP($H4,'[2]2023_03'!$D:$AD,'[2]2023_03'!T$19,FALSE)</f>
        <v>LIDO/REVISÃO</v>
      </c>
      <c r="V4" s="17" t="str">
        <f>VLOOKUP($H4,'[2]2023_03'!$D:$AD,'[2]2023_03'!U$19,FALSE)</f>
        <v>CONFIRMAÇÃO LEITURA</v>
      </c>
      <c r="W4" s="12">
        <f>VLOOKUP($H4,'[2]2023_03'!$D:$AD,'[2]2023_03'!L$19,FALSE)</f>
        <v>3202.03</v>
      </c>
      <c r="X4" s="12">
        <f>VLOOKUP($H4,'[2]2023_03'!$D:$AD,'[2]2023_03'!M$19,FALSE)</f>
        <v>0</v>
      </c>
      <c r="Y4" s="18">
        <f>VLOOKUP($H4,'[2]2023_03'!$D:$AD,'[2]2023_03'!N$19,FALSE)</f>
        <v>-302.58999999999997</v>
      </c>
      <c r="Z4" s="12">
        <f>VLOOKUP($H4,'[2]2023_03'!$D:$AD,'[2]2023_03'!O$19,FALSE)</f>
        <v>0</v>
      </c>
      <c r="AA4" s="12">
        <f>VLOOKUP($H4,'[2]2023_03'!$D:$AD,'[2]2023_03'!P$19,FALSE)</f>
        <v>0</v>
      </c>
      <c r="AB4" s="12">
        <f>VLOOKUP($H4,'[2]2023_03'!$D:$AD,'[2]2023_03'!Q$19,FALSE)</f>
        <v>2899.44</v>
      </c>
      <c r="AC4">
        <f t="shared" si="2"/>
        <v>2899.44</v>
      </c>
      <c r="AD4">
        <f t="shared" si="3"/>
        <v>0</v>
      </c>
    </row>
    <row r="5" spans="1:30" ht="15" customHeight="1" x14ac:dyDescent="0.25">
      <c r="A5" s="9" t="str">
        <f t="shared" si="0"/>
        <v>H004 2023 Março</v>
      </c>
      <c r="B5" s="9" t="str">
        <f>VLOOKUP(H5,[1]Auxiliar_referencia!E:F,2,FALSE)</f>
        <v>Medidor faturado pela UFSC</v>
      </c>
      <c r="C5" s="9">
        <v>2023</v>
      </c>
      <c r="D5" s="9" t="s">
        <v>128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VLOOKUP($H5,'[2]2023_03'!$D:$AD,'[2]2023_03'!Z$19,FALSE)</f>
        <v>1</v>
      </c>
      <c r="M5" s="12">
        <f>VLOOKUP($H5,'[2]2023_03'!$D:$AD,'[2]2023_03'!AA$19,FALSE)</f>
        <v>0</v>
      </c>
      <c r="N5" s="12">
        <f>VLOOKUP($H5,'[2]2023_03'!$D:$AD,'[2]2023_03'!AB$19,FALSE)</f>
        <v>0</v>
      </c>
      <c r="O5" s="12">
        <f>VLOOKUP($H5,'[2]2023_03'!$D:$AD,'[2]2023_03'!AC$19,FALSE)</f>
        <v>0</v>
      </c>
      <c r="P5" s="12">
        <f>VLOOKUP($H5,'[2]2023_03'!$D:$AD,'[2]2023_03'!AD$19,FALSE)</f>
        <v>1</v>
      </c>
      <c r="Q5" s="13">
        <f>VLOOKUP(H5,'2023_02'!H:R,11,FALSE)</f>
        <v>608</v>
      </c>
      <c r="R5" s="14">
        <f>VLOOKUP($H5,'[2]2023_03'!$D:$AD,'[2]2023_03'!J$19,FALSE)</f>
        <v>626</v>
      </c>
      <c r="S5" s="15">
        <f t="shared" si="1"/>
        <v>18</v>
      </c>
      <c r="T5" s="12">
        <f>VLOOKUP($H5,'[2]2023_03'!$D:$AD,'[2]2023_03'!K$19,FALSE)</f>
        <v>18</v>
      </c>
      <c r="U5" s="16" t="str">
        <f>VLOOKUP($H5,'[2]2023_03'!$D:$AD,'[2]2023_03'!T$19,FALSE)</f>
        <v>LIDO</v>
      </c>
      <c r="V5" s="17" t="str">
        <f>VLOOKUP($H5,'[2]2023_03'!$D:$AD,'[2]2023_03'!U$19,FALSE)</f>
        <v>OK</v>
      </c>
      <c r="W5" s="12">
        <f>VLOOKUP($H5,'[2]2023_03'!$D:$AD,'[2]2023_03'!L$19,FALSE)</f>
        <v>202.6</v>
      </c>
      <c r="X5" s="12">
        <f>VLOOKUP($H5,'[2]2023_03'!$D:$AD,'[2]2023_03'!M$19,FALSE)</f>
        <v>0</v>
      </c>
      <c r="Y5" s="18">
        <f>VLOOKUP($H5,'[2]2023_03'!$D:$AD,'[2]2023_03'!N$19,FALSE)</f>
        <v>-19.149999999999999</v>
      </c>
      <c r="Z5" s="12">
        <f>VLOOKUP($H5,'[2]2023_03'!$D:$AD,'[2]2023_03'!O$19,FALSE)</f>
        <v>0</v>
      </c>
      <c r="AA5" s="12">
        <f>VLOOKUP($H5,'[2]2023_03'!$D:$AD,'[2]2023_03'!P$19,FALSE)</f>
        <v>0</v>
      </c>
      <c r="AB5" s="12">
        <f>VLOOKUP($H5,'[2]2023_03'!$D:$AD,'[2]2023_03'!Q$19,FALSE)</f>
        <v>183.45</v>
      </c>
      <c r="AC5">
        <f t="shared" si="2"/>
        <v>183.45</v>
      </c>
      <c r="AD5">
        <f t="shared" si="3"/>
        <v>0</v>
      </c>
    </row>
    <row r="6" spans="1:30" ht="15" customHeight="1" x14ac:dyDescent="0.25">
      <c r="A6" s="9" t="str">
        <f t="shared" si="0"/>
        <v>H005 2023 Março</v>
      </c>
      <c r="B6" s="9" t="str">
        <f>VLOOKUP(H6,[1]Auxiliar_referencia!E:F,2,FALSE)</f>
        <v>Medidor faturado pela UFSC</v>
      </c>
      <c r="C6" s="9">
        <v>2023</v>
      </c>
      <c r="D6" s="9" t="s">
        <v>128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VLOOKUP($H6,'[2]2023_03'!$D:$AD,'[2]2023_03'!Z$19,FALSE)</f>
        <v>1</v>
      </c>
      <c r="M6" s="12">
        <f>VLOOKUP($H6,'[2]2023_03'!$D:$AD,'[2]2023_03'!AA$19,FALSE)</f>
        <v>0</v>
      </c>
      <c r="N6" s="12">
        <f>VLOOKUP($H6,'[2]2023_03'!$D:$AD,'[2]2023_03'!AB$19,FALSE)</f>
        <v>0</v>
      </c>
      <c r="O6" s="12">
        <f>VLOOKUP($H6,'[2]2023_03'!$D:$AD,'[2]2023_03'!AC$19,FALSE)</f>
        <v>0</v>
      </c>
      <c r="P6" s="12">
        <f>VLOOKUP($H6,'[2]2023_03'!$D:$AD,'[2]2023_03'!AD$19,FALSE)</f>
        <v>1</v>
      </c>
      <c r="Q6" s="13">
        <f>VLOOKUP(H6,'2023_02'!H:R,11,FALSE)</f>
        <v>3702</v>
      </c>
      <c r="R6" s="14">
        <f>VLOOKUP($H6,'[2]2023_03'!$D:$AD,'[2]2023_03'!J$19,FALSE)</f>
        <v>3795</v>
      </c>
      <c r="S6" s="15">
        <f t="shared" si="1"/>
        <v>93</v>
      </c>
      <c r="T6" s="12">
        <f>VLOOKUP($H6,'[2]2023_03'!$D:$AD,'[2]2023_03'!K$19,FALSE)</f>
        <v>93</v>
      </c>
      <c r="U6" s="16" t="str">
        <f>VLOOKUP($H6,'[2]2023_03'!$D:$AD,'[2]2023_03'!T$19,FALSE)</f>
        <v>LIDO/REVISÃO</v>
      </c>
      <c r="V6" s="17" t="str">
        <f>VLOOKUP($H6,'[2]2023_03'!$D:$AD,'[2]2023_03'!U$19,FALSE)</f>
        <v>CONFIRMAÇÃO LEITURA</v>
      </c>
      <c r="W6" s="12">
        <f>VLOOKUP($H6,'[2]2023_03'!$D:$AD,'[2]2023_03'!L$19,FALSE)</f>
        <v>1289.3499999999999</v>
      </c>
      <c r="X6" s="12">
        <f>VLOOKUP($H6,'[2]2023_03'!$D:$AD,'[2]2023_03'!M$19,FALSE)</f>
        <v>0</v>
      </c>
      <c r="Y6" s="18">
        <f>VLOOKUP($H6,'[2]2023_03'!$D:$AD,'[2]2023_03'!N$19,FALSE)</f>
        <v>-121.84</v>
      </c>
      <c r="Z6" s="12">
        <f>VLOOKUP($H6,'[2]2023_03'!$D:$AD,'[2]2023_03'!O$19,FALSE)</f>
        <v>0</v>
      </c>
      <c r="AA6" s="12">
        <f>VLOOKUP($H6,'[2]2023_03'!$D:$AD,'[2]2023_03'!P$19,FALSE)</f>
        <v>0</v>
      </c>
      <c r="AB6" s="12">
        <f>VLOOKUP($H6,'[2]2023_03'!$D:$AD,'[2]2023_03'!Q$19,FALSE)</f>
        <v>1167.51</v>
      </c>
      <c r="AC6">
        <f t="shared" si="2"/>
        <v>1167.51</v>
      </c>
      <c r="AD6">
        <f t="shared" si="3"/>
        <v>0</v>
      </c>
    </row>
    <row r="7" spans="1:30" ht="15" customHeight="1" x14ac:dyDescent="0.25">
      <c r="A7" s="9" t="str">
        <f t="shared" si="0"/>
        <v>H006 2023 Março</v>
      </c>
      <c r="B7" s="9" t="str">
        <f>VLOOKUP(H7,[1]Auxiliar_referencia!E:F,2,FALSE)</f>
        <v>Medidor faturado pela UFSC</v>
      </c>
      <c r="C7" s="9">
        <v>2023</v>
      </c>
      <c r="D7" s="9" t="s">
        <v>128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VLOOKUP($H7,'[2]2023_03'!$D:$AD,'[2]2023_03'!Z$19,FALSE)</f>
        <v>1</v>
      </c>
      <c r="M7" s="12">
        <f>VLOOKUP($H7,'[2]2023_03'!$D:$AD,'[2]2023_03'!AA$19,FALSE)</f>
        <v>0</v>
      </c>
      <c r="N7" s="12">
        <f>VLOOKUP($H7,'[2]2023_03'!$D:$AD,'[2]2023_03'!AB$19,FALSE)</f>
        <v>0</v>
      </c>
      <c r="O7" s="12">
        <f>VLOOKUP($H7,'[2]2023_03'!$D:$AD,'[2]2023_03'!AC$19,FALSE)</f>
        <v>0</v>
      </c>
      <c r="P7" s="12">
        <f>VLOOKUP($H7,'[2]2023_03'!$D:$AD,'[2]2023_03'!AD$19,FALSE)</f>
        <v>1</v>
      </c>
      <c r="Q7" s="13">
        <f>VLOOKUP(H7,'2023_02'!H:R,11,FALSE)</f>
        <v>17</v>
      </c>
      <c r="R7" s="14">
        <f>VLOOKUP($H7,'[2]2023_03'!$D:$AD,'[2]2023_03'!J$19,FALSE)</f>
        <v>17</v>
      </c>
      <c r="S7" s="15">
        <f t="shared" si="1"/>
        <v>0</v>
      </c>
      <c r="T7" s="12">
        <f>VLOOKUP($H7,'[2]2023_03'!$D:$AD,'[2]2023_03'!K$19,FALSE)</f>
        <v>0</v>
      </c>
      <c r="U7" s="16" t="str">
        <f>VLOOKUP($H7,'[2]2023_03'!$D:$AD,'[2]2023_03'!T$19,FALSE)</f>
        <v>MÉDIO</v>
      </c>
      <c r="V7" s="17" t="str">
        <f>VLOOKUP($H7,'[2]2023_03'!$D:$AD,'[2]2023_03'!U$19,FALSE)</f>
        <v>ELIMINE A ANORMALIDADE CONSTRUINDO O ABRIGO PADRÃO NA TESTADA DO IMÓVEL</v>
      </c>
      <c r="W7" s="12">
        <f>VLOOKUP($H7,'[2]2023_03'!$D:$AD,'[2]2023_03'!L$19,FALSE)</f>
        <v>35.08</v>
      </c>
      <c r="X7" s="12">
        <f>VLOOKUP($H7,'[2]2023_03'!$D:$AD,'[2]2023_03'!M$19,FALSE)</f>
        <v>0</v>
      </c>
      <c r="Y7" s="18">
        <f>VLOOKUP($H7,'[2]2023_03'!$D:$AD,'[2]2023_03'!N$19,FALSE)</f>
        <v>-3.31</v>
      </c>
      <c r="Z7" s="12">
        <f>VLOOKUP($H7,'[2]2023_03'!$D:$AD,'[2]2023_03'!O$19,FALSE)</f>
        <v>0</v>
      </c>
      <c r="AA7" s="12">
        <f>VLOOKUP($H7,'[2]2023_03'!$D:$AD,'[2]2023_03'!P$19,FALSE)</f>
        <v>0</v>
      </c>
      <c r="AB7" s="12">
        <f>VLOOKUP($H7,'[2]2023_03'!$D:$AD,'[2]2023_03'!Q$19,FALSE)</f>
        <v>31.77</v>
      </c>
      <c r="AC7">
        <f t="shared" si="2"/>
        <v>31.77</v>
      </c>
      <c r="AD7">
        <f t="shared" si="3"/>
        <v>0</v>
      </c>
    </row>
    <row r="8" spans="1:30" ht="15" customHeight="1" x14ac:dyDescent="0.25">
      <c r="A8" s="9" t="str">
        <f t="shared" si="0"/>
        <v>H007 2023 Março</v>
      </c>
      <c r="B8" s="9" t="str">
        <f>VLOOKUP(H8,[1]Auxiliar_referencia!E:F,2,FALSE)</f>
        <v>Medidor faturado pela UFSC</v>
      </c>
      <c r="C8" s="9">
        <v>2023</v>
      </c>
      <c r="D8" s="9" t="s">
        <v>128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VLOOKUP($H8,'[2]2023_03'!$D:$AD,'[2]2023_03'!Z$19,FALSE)</f>
        <v>1</v>
      </c>
      <c r="M8" s="12">
        <f>VLOOKUP($H8,'[2]2023_03'!$D:$AD,'[2]2023_03'!AA$19,FALSE)</f>
        <v>0</v>
      </c>
      <c r="N8" s="12">
        <f>VLOOKUP($H8,'[2]2023_03'!$D:$AD,'[2]2023_03'!AB$19,FALSE)</f>
        <v>0</v>
      </c>
      <c r="O8" s="12">
        <f>VLOOKUP($H8,'[2]2023_03'!$D:$AD,'[2]2023_03'!AC$19,FALSE)</f>
        <v>0</v>
      </c>
      <c r="P8" s="12">
        <f>VLOOKUP($H8,'[2]2023_03'!$D:$AD,'[2]2023_03'!AD$19,FALSE)</f>
        <v>1</v>
      </c>
      <c r="Q8" s="13">
        <f>VLOOKUP(H8,'2023_02'!H:R,11,FALSE)</f>
        <v>5222</v>
      </c>
      <c r="R8" s="14">
        <f>VLOOKUP($H8,'[2]2023_03'!$D:$AD,'[2]2023_03'!J$19,FALSE)</f>
        <v>5299</v>
      </c>
      <c r="S8" s="15">
        <f t="shared" si="1"/>
        <v>77</v>
      </c>
      <c r="T8" s="12">
        <f>VLOOKUP($H8,'[2]2023_03'!$D:$AD,'[2]2023_03'!K$19,FALSE)</f>
        <v>77</v>
      </c>
      <c r="U8" s="16" t="str">
        <f>VLOOKUP($H8,'[2]2023_03'!$D:$AD,'[2]2023_03'!T$19,FALSE)</f>
        <v>LIDO</v>
      </c>
      <c r="V8" s="17" t="str">
        <f>VLOOKUP($H8,'[2]2023_03'!$D:$AD,'[2]2023_03'!U$19,FALSE)</f>
        <v>OK</v>
      </c>
      <c r="W8" s="12">
        <f>VLOOKUP($H8,'[2]2023_03'!$D:$AD,'[2]2023_03'!L$19,FALSE)</f>
        <v>1057.51</v>
      </c>
      <c r="X8" s="12">
        <f>VLOOKUP($H8,'[2]2023_03'!$D:$AD,'[2]2023_03'!M$19,FALSE)</f>
        <v>0</v>
      </c>
      <c r="Y8" s="18">
        <f>VLOOKUP($H8,'[2]2023_03'!$D:$AD,'[2]2023_03'!N$19,FALSE)</f>
        <v>-99.94</v>
      </c>
      <c r="Z8" s="12">
        <f>VLOOKUP($H8,'[2]2023_03'!$D:$AD,'[2]2023_03'!O$19,FALSE)</f>
        <v>0</v>
      </c>
      <c r="AA8" s="12">
        <f>VLOOKUP($H8,'[2]2023_03'!$D:$AD,'[2]2023_03'!P$19,FALSE)</f>
        <v>0</v>
      </c>
      <c r="AB8" s="12">
        <f>VLOOKUP($H8,'[2]2023_03'!$D:$AD,'[2]2023_03'!Q$19,FALSE)</f>
        <v>957.57</v>
      </c>
      <c r="AC8">
        <f t="shared" si="2"/>
        <v>957.56999999999994</v>
      </c>
      <c r="AD8">
        <f t="shared" si="3"/>
        <v>0</v>
      </c>
    </row>
    <row r="9" spans="1:30" ht="15" customHeight="1" x14ac:dyDescent="0.25">
      <c r="A9" s="9" t="str">
        <f t="shared" si="0"/>
        <v>H008 2023 Março</v>
      </c>
      <c r="B9" s="9" t="str">
        <f>VLOOKUP(H9,[1]Auxiliar_referencia!E:F,2,FALSE)</f>
        <v>Medidor faturado pela UFSC</v>
      </c>
      <c r="C9" s="9">
        <v>2023</v>
      </c>
      <c r="D9" s="9" t="s">
        <v>128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VLOOKUP($H9,'[2]2023_03'!$D:$AD,'[2]2023_03'!Z$19,FALSE)</f>
        <v>1</v>
      </c>
      <c r="M9" s="12">
        <f>VLOOKUP($H9,'[2]2023_03'!$D:$AD,'[2]2023_03'!AA$19,FALSE)</f>
        <v>0</v>
      </c>
      <c r="N9" s="12">
        <f>VLOOKUP($H9,'[2]2023_03'!$D:$AD,'[2]2023_03'!AB$19,FALSE)</f>
        <v>0</v>
      </c>
      <c r="O9" s="12">
        <f>VLOOKUP($H9,'[2]2023_03'!$D:$AD,'[2]2023_03'!AC$19,FALSE)</f>
        <v>0</v>
      </c>
      <c r="P9" s="12">
        <f>VLOOKUP($H9,'[2]2023_03'!$D:$AD,'[2]2023_03'!AD$19,FALSE)</f>
        <v>1</v>
      </c>
      <c r="Q9" s="13">
        <f>VLOOKUP(H9,'2023_02'!H:R,11,FALSE)</f>
        <v>50750</v>
      </c>
      <c r="R9" s="14">
        <f>VLOOKUP($H9,'[2]2023_03'!$D:$AD,'[2]2023_03'!J$19,FALSE)</f>
        <v>50981</v>
      </c>
      <c r="S9" s="15">
        <f t="shared" si="1"/>
        <v>231</v>
      </c>
      <c r="T9" s="12">
        <f>VLOOKUP($H9,'[2]2023_03'!$D:$AD,'[2]2023_03'!K$19,FALSE)</f>
        <v>231</v>
      </c>
      <c r="U9" s="16" t="str">
        <f>VLOOKUP($H9,'[2]2023_03'!$D:$AD,'[2]2023_03'!T$19,FALSE)</f>
        <v>MÉDIO</v>
      </c>
      <c r="V9" s="17" t="str">
        <f>VLOOKUP($H9,'[2]2023_03'!$D:$AD,'[2]2023_03'!U$19,FALSE)</f>
        <v>VIDRO DO HIDROMETRO SUADO</v>
      </c>
      <c r="W9" s="12">
        <f>VLOOKUP($H9,'[2]2023_03'!$D:$AD,'[2]2023_03'!L$19,FALSE)</f>
        <v>3288.97</v>
      </c>
      <c r="X9" s="12">
        <f>VLOOKUP($H9,'[2]2023_03'!$D:$AD,'[2]2023_03'!M$19,FALSE)</f>
        <v>0</v>
      </c>
      <c r="Y9" s="18">
        <f>VLOOKUP($H9,'[2]2023_03'!$D:$AD,'[2]2023_03'!N$19,FALSE)</f>
        <v>-310.81</v>
      </c>
      <c r="Z9" s="12">
        <f>VLOOKUP($H9,'[2]2023_03'!$D:$AD,'[2]2023_03'!O$19,FALSE)</f>
        <v>0</v>
      </c>
      <c r="AA9" s="12">
        <f>VLOOKUP($H9,'[2]2023_03'!$D:$AD,'[2]2023_03'!P$19,FALSE)</f>
        <v>0</v>
      </c>
      <c r="AB9" s="12">
        <f>VLOOKUP($H9,'[2]2023_03'!$D:$AD,'[2]2023_03'!Q$19,FALSE)</f>
        <v>2978.16</v>
      </c>
      <c r="AC9">
        <f t="shared" si="2"/>
        <v>2978.16</v>
      </c>
      <c r="AD9">
        <f t="shared" si="3"/>
        <v>0</v>
      </c>
    </row>
    <row r="10" spans="1:30" ht="15" customHeight="1" x14ac:dyDescent="0.25">
      <c r="A10" s="9" t="str">
        <f t="shared" si="0"/>
        <v>H009 2023 Março</v>
      </c>
      <c r="B10" s="9" t="str">
        <f>VLOOKUP(H10,[1]Auxiliar_referencia!E:F,2,FALSE)</f>
        <v>Medidor faturado pela UFSC</v>
      </c>
      <c r="C10" s="9">
        <v>2023</v>
      </c>
      <c r="D10" s="9" t="s">
        <v>128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VLOOKUP($H10,'[2]2023_03'!$D:$AD,'[2]2023_03'!Z$19,FALSE)</f>
        <v>1</v>
      </c>
      <c r="M10" s="12">
        <f>VLOOKUP($H10,'[2]2023_03'!$D:$AD,'[2]2023_03'!AA$19,FALSE)</f>
        <v>0</v>
      </c>
      <c r="N10" s="12">
        <f>VLOOKUP($H10,'[2]2023_03'!$D:$AD,'[2]2023_03'!AB$19,FALSE)</f>
        <v>0</v>
      </c>
      <c r="O10" s="12">
        <f>VLOOKUP($H10,'[2]2023_03'!$D:$AD,'[2]2023_03'!AC$19,FALSE)</f>
        <v>0</v>
      </c>
      <c r="P10" s="12">
        <f>VLOOKUP($H10,'[2]2023_03'!$D:$AD,'[2]2023_03'!AD$19,FALSE)</f>
        <v>1</v>
      </c>
      <c r="Q10" s="13">
        <f>VLOOKUP(H10,'2023_02'!H:R,11,FALSE)</f>
        <v>142</v>
      </c>
      <c r="R10" s="14">
        <f>VLOOKUP($H10,'[2]2023_03'!$D:$AD,'[2]2023_03'!J$19,FALSE)</f>
        <v>146</v>
      </c>
      <c r="S10" s="15">
        <f t="shared" si="1"/>
        <v>4</v>
      </c>
      <c r="T10" s="12">
        <f>VLOOKUP($H10,'[2]2023_03'!$D:$AD,'[2]2023_03'!K$19,FALSE)</f>
        <v>4</v>
      </c>
      <c r="U10" s="16" t="str">
        <f>VLOOKUP($H10,'[2]2023_03'!$D:$AD,'[2]2023_03'!T$19,FALSE)</f>
        <v>LIDO</v>
      </c>
      <c r="V10" s="17" t="str">
        <f>VLOOKUP($H10,'[2]2023_03'!$D:$AD,'[2]2023_03'!U$19,FALSE)</f>
        <v>ALTO CONSUMO</v>
      </c>
      <c r="W10" s="12">
        <f>VLOOKUP($H10,'[2]2023_03'!$D:$AD,'[2]2023_03'!L$19,FALSE)</f>
        <v>55.72</v>
      </c>
      <c r="X10" s="12">
        <f>VLOOKUP($H10,'[2]2023_03'!$D:$AD,'[2]2023_03'!M$19,FALSE)</f>
        <v>0</v>
      </c>
      <c r="Y10" s="18">
        <f>VLOOKUP($H10,'[2]2023_03'!$D:$AD,'[2]2023_03'!N$19,FALSE)</f>
        <v>-5.26</v>
      </c>
      <c r="Z10" s="12">
        <f>VLOOKUP($H10,'[2]2023_03'!$D:$AD,'[2]2023_03'!O$19,FALSE)</f>
        <v>0</v>
      </c>
      <c r="AA10" s="12">
        <f>VLOOKUP($H10,'[2]2023_03'!$D:$AD,'[2]2023_03'!P$19,FALSE)</f>
        <v>0</v>
      </c>
      <c r="AB10" s="12">
        <f>VLOOKUP($H10,'[2]2023_03'!$D:$AD,'[2]2023_03'!Q$19,FALSE)</f>
        <v>50.46</v>
      </c>
      <c r="AC10">
        <f t="shared" si="2"/>
        <v>50.46</v>
      </c>
      <c r="AD10">
        <f t="shared" si="3"/>
        <v>0</v>
      </c>
    </row>
    <row r="11" spans="1:30" ht="15" customHeight="1" x14ac:dyDescent="0.25">
      <c r="A11" s="9" t="str">
        <f t="shared" si="0"/>
        <v>H010 2023 Março</v>
      </c>
      <c r="B11" s="9" t="str">
        <f>VLOOKUP(H11,[1]Auxiliar_referencia!E:F,2,FALSE)</f>
        <v>Medidor faturado pela UFSC</v>
      </c>
      <c r="C11" s="9">
        <v>2023</v>
      </c>
      <c r="D11" s="9" t="s">
        <v>128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VLOOKUP($H11,'[2]2023_03'!$D:$AD,'[2]2023_03'!Z$19,FALSE)</f>
        <v>1</v>
      </c>
      <c r="M11" s="12">
        <f>VLOOKUP($H11,'[2]2023_03'!$D:$AD,'[2]2023_03'!AA$19,FALSE)</f>
        <v>0</v>
      </c>
      <c r="N11" s="12">
        <f>VLOOKUP($H11,'[2]2023_03'!$D:$AD,'[2]2023_03'!AB$19,FALSE)</f>
        <v>0</v>
      </c>
      <c r="O11" s="12">
        <f>VLOOKUP($H11,'[2]2023_03'!$D:$AD,'[2]2023_03'!AC$19,FALSE)</f>
        <v>0</v>
      </c>
      <c r="P11" s="12">
        <f>VLOOKUP($H11,'[2]2023_03'!$D:$AD,'[2]2023_03'!AD$19,FALSE)</f>
        <v>1</v>
      </c>
      <c r="Q11" s="13">
        <f>VLOOKUP(H11,'2023_02'!H:R,11,FALSE)</f>
        <v>2130</v>
      </c>
      <c r="R11" s="14">
        <f>VLOOKUP($H11,'[2]2023_03'!$D:$AD,'[2]2023_03'!J$19,FALSE)</f>
        <v>2166</v>
      </c>
      <c r="S11" s="15">
        <f t="shared" si="1"/>
        <v>36</v>
      </c>
      <c r="T11" s="12">
        <f>VLOOKUP($H11,'[2]2023_03'!$D:$AD,'[2]2023_03'!K$19,FALSE)</f>
        <v>36</v>
      </c>
      <c r="U11" s="16" t="str">
        <f>VLOOKUP($H11,'[2]2023_03'!$D:$AD,'[2]2023_03'!T$19,FALSE)</f>
        <v>MÉDIO</v>
      </c>
      <c r="V11" s="17" t="str">
        <f>VLOOKUP($H11,'[2]2023_03'!$D:$AD,'[2]2023_03'!U$19,FALSE)</f>
        <v>VIDRO DO HIDROMETRO SUADO</v>
      </c>
      <c r="W11" s="12">
        <f>VLOOKUP($H11,'[2]2023_03'!$D:$AD,'[2]2023_03'!L$19,FALSE)</f>
        <v>463.42</v>
      </c>
      <c r="X11" s="12">
        <f>VLOOKUP($H11,'[2]2023_03'!$D:$AD,'[2]2023_03'!M$19,FALSE)</f>
        <v>0</v>
      </c>
      <c r="Y11" s="18">
        <f>VLOOKUP($H11,'[2]2023_03'!$D:$AD,'[2]2023_03'!N$19,FALSE)</f>
        <v>-43.78</v>
      </c>
      <c r="Z11" s="12">
        <f>VLOOKUP($H11,'[2]2023_03'!$D:$AD,'[2]2023_03'!O$19,FALSE)</f>
        <v>0</v>
      </c>
      <c r="AA11" s="12">
        <f>VLOOKUP($H11,'[2]2023_03'!$D:$AD,'[2]2023_03'!P$19,FALSE)</f>
        <v>0</v>
      </c>
      <c r="AB11" s="12">
        <f>VLOOKUP($H11,'[2]2023_03'!$D:$AD,'[2]2023_03'!Q$19,FALSE)</f>
        <v>419.64</v>
      </c>
      <c r="AC11">
        <f t="shared" si="2"/>
        <v>419.64</v>
      </c>
      <c r="AD11">
        <f t="shared" si="3"/>
        <v>0</v>
      </c>
    </row>
    <row r="12" spans="1:30" ht="15" customHeight="1" x14ac:dyDescent="0.25">
      <c r="A12" s="9" t="str">
        <f t="shared" si="0"/>
        <v>H011 2023 Março</v>
      </c>
      <c r="B12" s="9" t="str">
        <f>VLOOKUP(H12,[1]Auxiliar_referencia!E:F,2,FALSE)</f>
        <v>Medidor faturado pela UFSC</v>
      </c>
      <c r="C12" s="9">
        <v>2023</v>
      </c>
      <c r="D12" s="9" t="s">
        <v>128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VLOOKUP($H12,'[2]2023_03'!$D:$AD,'[2]2023_03'!Z$19,FALSE)</f>
        <v>1</v>
      </c>
      <c r="M12" s="12">
        <f>VLOOKUP($H12,'[2]2023_03'!$D:$AD,'[2]2023_03'!AA$19,FALSE)</f>
        <v>0</v>
      </c>
      <c r="N12" s="12">
        <f>VLOOKUP($H12,'[2]2023_03'!$D:$AD,'[2]2023_03'!AB$19,FALSE)</f>
        <v>0</v>
      </c>
      <c r="O12" s="12">
        <f>VLOOKUP($H12,'[2]2023_03'!$D:$AD,'[2]2023_03'!AC$19,FALSE)</f>
        <v>0</v>
      </c>
      <c r="P12" s="12">
        <f>VLOOKUP($H12,'[2]2023_03'!$D:$AD,'[2]2023_03'!AD$19,FALSE)</f>
        <v>1</v>
      </c>
      <c r="Q12" s="13">
        <f>VLOOKUP(H12,'2023_02'!H:R,11,FALSE)</f>
        <v>39693</v>
      </c>
      <c r="R12" s="14">
        <f>VLOOKUP($H12,'[2]2023_03'!$D:$AD,'[2]2023_03'!J$19,FALSE)</f>
        <v>40037</v>
      </c>
      <c r="S12" s="15">
        <f t="shared" si="1"/>
        <v>344</v>
      </c>
      <c r="T12" s="12">
        <f>VLOOKUP($H12,'[2]2023_03'!$D:$AD,'[2]2023_03'!K$19,FALSE)</f>
        <v>344</v>
      </c>
      <c r="U12" s="16" t="str">
        <f>VLOOKUP($H12,'[2]2023_03'!$D:$AD,'[2]2023_03'!T$19,FALSE)</f>
        <v>LIDO/REVISÃO</v>
      </c>
      <c r="V12" s="17" t="str">
        <f>VLOOKUP($H12,'[2]2023_03'!$D:$AD,'[2]2023_03'!U$19,FALSE)</f>
        <v>CONFIRMAÇÃO LEITURA</v>
      </c>
      <c r="W12" s="12">
        <f>VLOOKUP($H12,'[2]2023_03'!$D:$AD,'[2]2023_03'!L$19,FALSE)</f>
        <v>4926.34</v>
      </c>
      <c r="X12" s="12">
        <f>VLOOKUP($H12,'[2]2023_03'!$D:$AD,'[2]2023_03'!M$19,FALSE)</f>
        <v>0</v>
      </c>
      <c r="Y12" s="18">
        <f>VLOOKUP($H12,'[2]2023_03'!$D:$AD,'[2]2023_03'!N$19,FALSE)</f>
        <v>-465.53</v>
      </c>
      <c r="Z12" s="12">
        <f>VLOOKUP($H12,'[2]2023_03'!$D:$AD,'[2]2023_03'!O$19,FALSE)</f>
        <v>0</v>
      </c>
      <c r="AA12" s="12">
        <f>VLOOKUP($H12,'[2]2023_03'!$D:$AD,'[2]2023_03'!P$19,FALSE)</f>
        <v>0</v>
      </c>
      <c r="AB12" s="12">
        <f>VLOOKUP($H12,'[2]2023_03'!$D:$AD,'[2]2023_03'!Q$19,FALSE)</f>
        <v>4460.8100000000004</v>
      </c>
      <c r="AC12">
        <f t="shared" si="2"/>
        <v>4460.8100000000004</v>
      </c>
      <c r="AD12">
        <f t="shared" si="3"/>
        <v>0</v>
      </c>
    </row>
    <row r="13" spans="1:30" ht="15" customHeight="1" x14ac:dyDescent="0.25">
      <c r="A13" s="9" t="str">
        <f t="shared" si="0"/>
        <v>H015 2023 Março</v>
      </c>
      <c r="B13" s="9" t="str">
        <f>VLOOKUP(H13,[1]Auxiliar_referencia!E:F,2,FALSE)</f>
        <v>Medidor faturado pela UFSC</v>
      </c>
      <c r="C13" s="9">
        <v>2023</v>
      </c>
      <c r="D13" s="9" t="s">
        <v>128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VLOOKUP($H13,'[2]2023_03'!$D:$AD,'[2]2023_03'!Z$19,FALSE)</f>
        <v>1</v>
      </c>
      <c r="M13" s="12">
        <f>VLOOKUP($H13,'[2]2023_03'!$D:$AD,'[2]2023_03'!AA$19,FALSE)</f>
        <v>0</v>
      </c>
      <c r="N13" s="12">
        <f>VLOOKUP($H13,'[2]2023_03'!$D:$AD,'[2]2023_03'!AB$19,FALSE)</f>
        <v>0</v>
      </c>
      <c r="O13" s="12">
        <f>VLOOKUP($H13,'[2]2023_03'!$D:$AD,'[2]2023_03'!AC$19,FALSE)</f>
        <v>0</v>
      </c>
      <c r="P13" s="12">
        <f>VLOOKUP($H13,'[2]2023_03'!$D:$AD,'[2]2023_03'!AD$19,FALSE)</f>
        <v>1</v>
      </c>
      <c r="Q13" s="13">
        <f>VLOOKUP(H13,'2023_02'!H:R,11,FALSE)</f>
        <v>213</v>
      </c>
      <c r="R13" s="14">
        <f>VLOOKUP($H13,'[2]2023_03'!$D:$AD,'[2]2023_03'!J$19,FALSE)</f>
        <v>209</v>
      </c>
      <c r="S13" s="15">
        <f t="shared" si="1"/>
        <v>-4</v>
      </c>
      <c r="T13" s="12">
        <f>VLOOKUP($H13,'[2]2023_03'!$D:$AD,'[2]2023_03'!K$19,FALSE)</f>
        <v>0</v>
      </c>
      <c r="U13" s="16" t="str">
        <f>VLOOKUP($H13,'[2]2023_03'!$D:$AD,'[2]2023_03'!T$19,FALSE)</f>
        <v>LIDO/REVISÃO</v>
      </c>
      <c r="V13" s="17" t="str">
        <f>VLOOKUP($H13,'[2]2023_03'!$D:$AD,'[2]2023_03'!U$19,FALSE)</f>
        <v>CONFIRMAÇÃO LEITURA</v>
      </c>
      <c r="W13" s="12">
        <f>VLOOKUP($H13,'[2]2023_03'!$D:$AD,'[2]2023_03'!L$19,FALSE)</f>
        <v>35.08</v>
      </c>
      <c r="X13" s="12">
        <f>VLOOKUP($H13,'[2]2023_03'!$D:$AD,'[2]2023_03'!M$19,FALSE)</f>
        <v>35.08</v>
      </c>
      <c r="Y13" s="18">
        <f>VLOOKUP($H13,'[2]2023_03'!$D:$AD,'[2]2023_03'!N$19,FALSE)</f>
        <v>-6.63</v>
      </c>
      <c r="Z13" s="12">
        <f>VLOOKUP($H13,'[2]2023_03'!$D:$AD,'[2]2023_03'!O$19,FALSE)</f>
        <v>0</v>
      </c>
      <c r="AA13" s="12">
        <f>VLOOKUP($H13,'[2]2023_03'!$D:$AD,'[2]2023_03'!P$19,FALSE)</f>
        <v>0</v>
      </c>
      <c r="AB13" s="12">
        <f>VLOOKUP($H13,'[2]2023_03'!$D:$AD,'[2]2023_03'!Q$19,FALSE)</f>
        <v>63.53</v>
      </c>
      <c r="AC13">
        <f t="shared" si="2"/>
        <v>63.529999999999994</v>
      </c>
      <c r="AD13">
        <f t="shared" si="3"/>
        <v>0</v>
      </c>
    </row>
    <row r="14" spans="1:30" ht="15" customHeight="1" x14ac:dyDescent="0.25">
      <c r="A14" s="9" t="str">
        <f t="shared" si="0"/>
        <v>H017 2023 Março</v>
      </c>
      <c r="B14" s="9" t="str">
        <f>VLOOKUP(H14,[1]Auxiliar_referencia!E:F,2,FALSE)</f>
        <v>Medidor faturado pela UFSC</v>
      </c>
      <c r="C14" s="9">
        <v>2023</v>
      </c>
      <c r="D14" s="9" t="s">
        <v>128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VLOOKUP($H14,'[2]2023_03'!$D:$AD,'[2]2023_03'!Z$19,FALSE)</f>
        <v>1</v>
      </c>
      <c r="M14" s="12">
        <f>VLOOKUP($H14,'[2]2023_03'!$D:$AD,'[2]2023_03'!AA$19,FALSE)</f>
        <v>0</v>
      </c>
      <c r="N14" s="12">
        <f>VLOOKUP($H14,'[2]2023_03'!$D:$AD,'[2]2023_03'!AB$19,FALSE)</f>
        <v>0</v>
      </c>
      <c r="O14" s="12">
        <f>VLOOKUP($H14,'[2]2023_03'!$D:$AD,'[2]2023_03'!AC$19,FALSE)</f>
        <v>0</v>
      </c>
      <c r="P14" s="12">
        <f>VLOOKUP($H14,'[2]2023_03'!$D:$AD,'[2]2023_03'!AD$19,FALSE)</f>
        <v>1</v>
      </c>
      <c r="Q14" s="13">
        <f>VLOOKUP(H14,'2023_02'!H:R,11,FALSE)</f>
        <v>166</v>
      </c>
      <c r="R14" s="14">
        <f>VLOOKUP($H14,'[2]2023_03'!$D:$AD,'[2]2023_03'!J$19,FALSE)</f>
        <v>531</v>
      </c>
      <c r="S14" s="15">
        <f t="shared" si="1"/>
        <v>365</v>
      </c>
      <c r="T14" s="12">
        <f>VLOOKUP($H14,'[2]2023_03'!$D:$AD,'[2]2023_03'!K$19,FALSE)</f>
        <v>365</v>
      </c>
      <c r="U14" s="16" t="str">
        <f>VLOOKUP($H14,'[2]2023_03'!$D:$AD,'[2]2023_03'!T$19,FALSE)</f>
        <v>MÉDIO</v>
      </c>
      <c r="V14" s="17" t="str">
        <f>VLOOKUP($H14,'[2]2023_03'!$D:$AD,'[2]2023_03'!U$19,FALSE)</f>
        <v>ELIMINE A ANORMALIDADE CONSTRUINDO O ABRIGO PADRÃO NA TESTADA DO IMÓVEL</v>
      </c>
      <c r="W14" s="12">
        <f>VLOOKUP($H14,'[2]2023_03'!$D:$AD,'[2]2023_03'!L$19,FALSE)</f>
        <v>5230.63</v>
      </c>
      <c r="X14" s="12">
        <f>VLOOKUP($H14,'[2]2023_03'!$D:$AD,'[2]2023_03'!M$19,FALSE)</f>
        <v>5230.63</v>
      </c>
      <c r="Y14" s="18">
        <f>VLOOKUP($H14,'[2]2023_03'!$D:$AD,'[2]2023_03'!N$19,FALSE)</f>
        <v>-988.59</v>
      </c>
      <c r="Z14" s="12">
        <f>VLOOKUP($H14,'[2]2023_03'!$D:$AD,'[2]2023_03'!O$19,FALSE)</f>
        <v>0</v>
      </c>
      <c r="AA14" s="12">
        <f>VLOOKUP($H14,'[2]2023_03'!$D:$AD,'[2]2023_03'!P$19,FALSE)</f>
        <v>0</v>
      </c>
      <c r="AB14" s="12">
        <f>VLOOKUP($H14,'[2]2023_03'!$D:$AD,'[2]2023_03'!Q$19,FALSE)</f>
        <v>9472.67</v>
      </c>
      <c r="AC14">
        <f t="shared" si="2"/>
        <v>9472.67</v>
      </c>
      <c r="AD14">
        <f t="shared" si="3"/>
        <v>0</v>
      </c>
    </row>
    <row r="15" spans="1:30" ht="15" customHeight="1" x14ac:dyDescent="0.25">
      <c r="A15" s="9" t="str">
        <f t="shared" si="0"/>
        <v>H018 2023 Março</v>
      </c>
      <c r="B15" s="9" t="str">
        <f>VLOOKUP(H15,[1]Auxiliar_referencia!E:F,2,FALSE)</f>
        <v>Medidor faturado pela UFSC</v>
      </c>
      <c r="C15" s="9">
        <v>2023</v>
      </c>
      <c r="D15" s="9" t="s">
        <v>128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VLOOKUP($H15,'[2]2023_03'!$D:$AD,'[2]2023_03'!Z$19,FALSE)</f>
        <v>1</v>
      </c>
      <c r="M15" s="12">
        <f>VLOOKUP($H15,'[2]2023_03'!$D:$AD,'[2]2023_03'!AA$19,FALSE)</f>
        <v>0</v>
      </c>
      <c r="N15" s="12">
        <f>VLOOKUP($H15,'[2]2023_03'!$D:$AD,'[2]2023_03'!AB$19,FALSE)</f>
        <v>0</v>
      </c>
      <c r="O15" s="12">
        <f>VLOOKUP($H15,'[2]2023_03'!$D:$AD,'[2]2023_03'!AC$19,FALSE)</f>
        <v>0</v>
      </c>
      <c r="P15" s="12">
        <f>VLOOKUP($H15,'[2]2023_03'!$D:$AD,'[2]2023_03'!AD$19,FALSE)</f>
        <v>1</v>
      </c>
      <c r="Q15" s="13">
        <f>VLOOKUP(H15,'2023_02'!H:R,11,FALSE)</f>
        <v>4589</v>
      </c>
      <c r="R15" s="14">
        <f>VLOOKUP($H15,'[2]2023_03'!$D:$AD,'[2]2023_03'!J$19,FALSE)</f>
        <v>4657</v>
      </c>
      <c r="S15" s="15">
        <f t="shared" si="1"/>
        <v>68</v>
      </c>
      <c r="T15" s="12">
        <f>VLOOKUP($H15,'[2]2023_03'!$D:$AD,'[2]2023_03'!K$19,FALSE)</f>
        <v>68</v>
      </c>
      <c r="U15" s="16" t="str">
        <f>VLOOKUP($H15,'[2]2023_03'!$D:$AD,'[2]2023_03'!T$19,FALSE)</f>
        <v>LIDO</v>
      </c>
      <c r="V15" s="17" t="str">
        <f>VLOOKUP($H15,'[2]2023_03'!$D:$AD,'[2]2023_03'!U$19,FALSE)</f>
        <v>ALTO CONSUMO</v>
      </c>
      <c r="W15" s="12">
        <f>VLOOKUP($H15,'[2]2023_03'!$D:$AD,'[2]2023_03'!L$19,FALSE)</f>
        <v>927.1</v>
      </c>
      <c r="X15" s="12">
        <f>VLOOKUP($H15,'[2]2023_03'!$D:$AD,'[2]2023_03'!M$19,FALSE)</f>
        <v>927.1</v>
      </c>
      <c r="Y15" s="18">
        <f>VLOOKUP($H15,'[2]2023_03'!$D:$AD,'[2]2023_03'!N$19,FALSE)</f>
        <v>-175.22</v>
      </c>
      <c r="Z15" s="12">
        <f>VLOOKUP($H15,'[2]2023_03'!$D:$AD,'[2]2023_03'!O$19,FALSE)</f>
        <v>0</v>
      </c>
      <c r="AA15" s="12">
        <f>VLOOKUP($H15,'[2]2023_03'!$D:$AD,'[2]2023_03'!P$19,FALSE)</f>
        <v>0</v>
      </c>
      <c r="AB15" s="12">
        <f>VLOOKUP($H15,'[2]2023_03'!$D:$AD,'[2]2023_03'!Q$19,FALSE)</f>
        <v>1678.98</v>
      </c>
      <c r="AC15">
        <f t="shared" si="2"/>
        <v>1678.98</v>
      </c>
      <c r="AD15">
        <f t="shared" si="3"/>
        <v>0</v>
      </c>
    </row>
    <row r="16" spans="1:30" ht="15" customHeight="1" x14ac:dyDescent="0.25">
      <c r="A16" s="9" t="str">
        <f t="shared" si="0"/>
        <v>H019 2023 Março</v>
      </c>
      <c r="B16" s="9" t="str">
        <f>VLOOKUP(H16,[1]Auxiliar_referencia!E:F,2,FALSE)</f>
        <v>Medidor faturado pela UFSC</v>
      </c>
      <c r="C16" s="9">
        <v>2023</v>
      </c>
      <c r="D16" s="9" t="s">
        <v>128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VLOOKUP($H16,'[2]2023_03'!$D:$AD,'[2]2023_03'!Z$19,FALSE)</f>
        <v>1</v>
      </c>
      <c r="M16" s="12">
        <f>VLOOKUP($H16,'[2]2023_03'!$D:$AD,'[2]2023_03'!AA$19,FALSE)</f>
        <v>0</v>
      </c>
      <c r="N16" s="12">
        <f>VLOOKUP($H16,'[2]2023_03'!$D:$AD,'[2]2023_03'!AB$19,FALSE)</f>
        <v>1</v>
      </c>
      <c r="O16" s="12">
        <f>VLOOKUP($H16,'[2]2023_03'!$D:$AD,'[2]2023_03'!AC$19,FALSE)</f>
        <v>0</v>
      </c>
      <c r="P16" s="12">
        <f>VLOOKUP($H16,'[2]2023_03'!$D:$AD,'[2]2023_03'!AD$19,FALSE)</f>
        <v>2</v>
      </c>
      <c r="Q16" s="13">
        <f>VLOOKUP(H16,'2023_02'!H:R,11,FALSE)</f>
        <v>10553</v>
      </c>
      <c r="R16" s="14">
        <f>VLOOKUP($H16,'[2]2023_03'!$D:$AD,'[2]2023_03'!J$19,FALSE)</f>
        <v>10662</v>
      </c>
      <c r="S16" s="15">
        <f t="shared" si="1"/>
        <v>109</v>
      </c>
      <c r="T16" s="12">
        <f>VLOOKUP($H16,'[2]2023_03'!$D:$AD,'[2]2023_03'!K$19,FALSE)</f>
        <v>109</v>
      </c>
      <c r="U16" s="16" t="str">
        <f>VLOOKUP($H16,'[2]2023_03'!$D:$AD,'[2]2023_03'!T$19,FALSE)</f>
        <v>LIDO/REVISÃO</v>
      </c>
      <c r="V16" s="17" t="str">
        <f>VLOOKUP($H16,'[2]2023_03'!$D:$AD,'[2]2023_03'!U$19,FALSE)</f>
        <v>CONFIRMAÇÃO LEITURA</v>
      </c>
      <c r="W16" s="12">
        <f>VLOOKUP($H16,'[2]2023_03'!$D:$AD,'[2]2023_03'!L$19,FALSE)</f>
        <v>1404.75</v>
      </c>
      <c r="X16" s="12">
        <f>VLOOKUP($H16,'[2]2023_03'!$D:$AD,'[2]2023_03'!M$19,FALSE)</f>
        <v>1404.75</v>
      </c>
      <c r="Y16" s="18">
        <f>VLOOKUP($H16,'[2]2023_03'!$D:$AD,'[2]2023_03'!N$19,FALSE)</f>
        <v>-265.51</v>
      </c>
      <c r="Z16" s="12">
        <f>VLOOKUP($H16,'[2]2023_03'!$D:$AD,'[2]2023_03'!O$19,FALSE)</f>
        <v>0</v>
      </c>
      <c r="AA16" s="12">
        <f>VLOOKUP($H16,'[2]2023_03'!$D:$AD,'[2]2023_03'!P$19,FALSE)</f>
        <v>0</v>
      </c>
      <c r="AB16" s="12">
        <f>VLOOKUP($H16,'[2]2023_03'!$D:$AD,'[2]2023_03'!Q$19,FALSE)</f>
        <v>2543.9899999999998</v>
      </c>
      <c r="AC16">
        <f t="shared" si="2"/>
        <v>2543.9899999999998</v>
      </c>
      <c r="AD16">
        <f t="shared" si="3"/>
        <v>0</v>
      </c>
    </row>
    <row r="17" spans="1:30" ht="15" customHeight="1" x14ac:dyDescent="0.25">
      <c r="A17" s="9" t="str">
        <f t="shared" si="0"/>
        <v>H020 2023 Março</v>
      </c>
      <c r="B17" s="9" t="str">
        <f>VLOOKUP(H17,[1]Auxiliar_referencia!E:F,2,FALSE)</f>
        <v>Medidor faturado pela UFSC</v>
      </c>
      <c r="C17" s="9">
        <v>2023</v>
      </c>
      <c r="D17" s="9" t="s">
        <v>128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VLOOKUP($H17,'[2]2023_03'!$D:$AD,'[2]2023_03'!Z$19,FALSE)</f>
        <v>1</v>
      </c>
      <c r="M17" s="12">
        <f>VLOOKUP($H17,'[2]2023_03'!$D:$AD,'[2]2023_03'!AA$19,FALSE)</f>
        <v>0</v>
      </c>
      <c r="N17" s="12">
        <f>VLOOKUP($H17,'[2]2023_03'!$D:$AD,'[2]2023_03'!AB$19,FALSE)</f>
        <v>0</v>
      </c>
      <c r="O17" s="12">
        <f>VLOOKUP($H17,'[2]2023_03'!$D:$AD,'[2]2023_03'!AC$19,FALSE)</f>
        <v>0</v>
      </c>
      <c r="P17" s="12">
        <f>VLOOKUP($H17,'[2]2023_03'!$D:$AD,'[2]2023_03'!AD$19,FALSE)</f>
        <v>1</v>
      </c>
      <c r="Q17" s="13">
        <f>VLOOKUP(H17,'2023_02'!H:R,11,FALSE)</f>
        <v>12021</v>
      </c>
      <c r="R17" s="14">
        <f>VLOOKUP($H17,'[2]2023_03'!$D:$AD,'[2]2023_03'!J$19,FALSE)</f>
        <v>522</v>
      </c>
      <c r="S17" s="15">
        <f t="shared" si="1"/>
        <v>-11499</v>
      </c>
      <c r="T17" s="12">
        <f>VLOOKUP($H17,'[2]2023_03'!$D:$AD,'[2]2023_03'!K$19,FALSE)</f>
        <v>169</v>
      </c>
      <c r="U17" s="16" t="str">
        <f>VLOOKUP($H17,'[2]2023_03'!$D:$AD,'[2]2023_03'!T$19,FALSE)</f>
        <v>LIDO/REVISÃO</v>
      </c>
      <c r="V17" s="17" t="str">
        <f>VLOOKUP($H17,'[2]2023_03'!$D:$AD,'[2]2023_03'!U$19,FALSE)</f>
        <v>CONFIRMAÇÃO LEITURA</v>
      </c>
      <c r="W17" s="12">
        <f>VLOOKUP($H17,'[2]2023_03'!$D:$AD,'[2]2023_03'!L$19,FALSE)</f>
        <v>2390.59</v>
      </c>
      <c r="X17" s="12">
        <f>VLOOKUP($H17,'[2]2023_03'!$D:$AD,'[2]2023_03'!M$19,FALSE)</f>
        <v>2390.59</v>
      </c>
      <c r="Y17" s="18">
        <f>VLOOKUP($H17,'[2]2023_03'!$D:$AD,'[2]2023_03'!N$19,FALSE)</f>
        <v>-451.83</v>
      </c>
      <c r="Z17" s="12">
        <f>VLOOKUP($H17,'[2]2023_03'!$D:$AD,'[2]2023_03'!O$19,FALSE)</f>
        <v>0</v>
      </c>
      <c r="AA17" s="12">
        <f>VLOOKUP($H17,'[2]2023_03'!$D:$AD,'[2]2023_03'!P$19,FALSE)</f>
        <v>0</v>
      </c>
      <c r="AB17" s="12">
        <f>VLOOKUP($H17,'[2]2023_03'!$D:$AD,'[2]2023_03'!Q$19,FALSE)</f>
        <v>4329.3500000000004</v>
      </c>
      <c r="AC17">
        <f t="shared" si="2"/>
        <v>4329.3500000000004</v>
      </c>
      <c r="AD17">
        <f t="shared" si="3"/>
        <v>0</v>
      </c>
    </row>
    <row r="18" spans="1:30" ht="15" customHeight="1" x14ac:dyDescent="0.25">
      <c r="A18" s="9" t="str">
        <f t="shared" si="0"/>
        <v>H021 2023 Março</v>
      </c>
      <c r="B18" s="9" t="str">
        <f>VLOOKUP(H18,[1]Auxiliar_referencia!E:F,2,FALSE)</f>
        <v>Medidor faturado pela UFSC</v>
      </c>
      <c r="C18" s="9">
        <v>2023</v>
      </c>
      <c r="D18" s="9" t="s">
        <v>128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VLOOKUP($H18,'[2]2023_03'!$D:$AD,'[2]2023_03'!Z$19,FALSE)</f>
        <v>2</v>
      </c>
      <c r="M18" s="12">
        <f>VLOOKUP($H18,'[2]2023_03'!$D:$AD,'[2]2023_03'!AA$19,FALSE)</f>
        <v>0</v>
      </c>
      <c r="N18" s="12">
        <f>VLOOKUP($H18,'[2]2023_03'!$D:$AD,'[2]2023_03'!AB$19,FALSE)</f>
        <v>0</v>
      </c>
      <c r="O18" s="12">
        <f>VLOOKUP($H18,'[2]2023_03'!$D:$AD,'[2]2023_03'!AC$19,FALSE)</f>
        <v>0</v>
      </c>
      <c r="P18" s="12">
        <f>VLOOKUP($H18,'[2]2023_03'!$D:$AD,'[2]2023_03'!AD$19,FALSE)</f>
        <v>2</v>
      </c>
      <c r="Q18" s="13">
        <f>VLOOKUP(H18,'2023_02'!H:R,11,FALSE)</f>
        <v>6299</v>
      </c>
      <c r="R18" s="14">
        <f>VLOOKUP($H18,'[2]2023_03'!$D:$AD,'[2]2023_03'!J$19,FALSE)</f>
        <v>6397</v>
      </c>
      <c r="S18" s="15">
        <f t="shared" si="1"/>
        <v>98</v>
      </c>
      <c r="T18" s="12">
        <f>VLOOKUP($H18,'[2]2023_03'!$D:$AD,'[2]2023_03'!K$19,FALSE)</f>
        <v>98</v>
      </c>
      <c r="U18" s="16" t="str">
        <f>VLOOKUP($H18,'[2]2023_03'!$D:$AD,'[2]2023_03'!T$19,FALSE)</f>
        <v>LIDO/REVISÃO</v>
      </c>
      <c r="V18" s="17" t="str">
        <f>VLOOKUP($H18,'[2]2023_03'!$D:$AD,'[2]2023_03'!U$19,FALSE)</f>
        <v xml:space="preserve"> ELIMINE A ANORMALIDADE CONSTRUINDO O ABRIGO PADRÃO NA TESTADA DO IMÓVEL.</v>
      </c>
      <c r="W18" s="12">
        <f>VLOOKUP($H18,'[2]2023_03'!$D:$AD,'[2]2023_03'!L$19,FALSE)</f>
        <v>1303.58</v>
      </c>
      <c r="X18" s="12">
        <f>VLOOKUP($H18,'[2]2023_03'!$D:$AD,'[2]2023_03'!M$19,FALSE)</f>
        <v>1303.58</v>
      </c>
      <c r="Y18" s="18">
        <f>VLOOKUP($H18,'[2]2023_03'!$D:$AD,'[2]2023_03'!N$19,FALSE)</f>
        <v>-2607.16</v>
      </c>
      <c r="Z18" s="12">
        <f>VLOOKUP($H18,'[2]2023_03'!$D:$AD,'[2]2023_03'!O$19,FALSE)</f>
        <v>0</v>
      </c>
      <c r="AA18" s="12">
        <f>VLOOKUP($H18,'[2]2023_03'!$D:$AD,'[2]2023_03'!P$19,FALSE)</f>
        <v>0</v>
      </c>
      <c r="AB18" s="12">
        <f>VLOOKUP($H18,'[2]2023_03'!$D:$AD,'[2]2023_03'!Q$19,FALSE)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9" t="str">
        <f t="shared" si="0"/>
        <v>H023 2023 Março</v>
      </c>
      <c r="B19" s="9" t="str">
        <f>VLOOKUP(H19,[1]Auxiliar_referencia!E:F,2,FALSE)</f>
        <v>Medidor faturado pela UFSC</v>
      </c>
      <c r="C19" s="9">
        <v>2023</v>
      </c>
      <c r="D19" s="9" t="s">
        <v>128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VLOOKUP($H19,'[2]2023_03'!$D:$AD,'[2]2023_03'!Z$19,FALSE)</f>
        <v>1</v>
      </c>
      <c r="M19" s="12">
        <f>VLOOKUP($H19,'[2]2023_03'!$D:$AD,'[2]2023_03'!AA$19,FALSE)</f>
        <v>0</v>
      </c>
      <c r="N19" s="12">
        <f>VLOOKUP($H19,'[2]2023_03'!$D:$AD,'[2]2023_03'!AB$19,FALSE)</f>
        <v>1</v>
      </c>
      <c r="O19" s="12">
        <f>VLOOKUP($H19,'[2]2023_03'!$D:$AD,'[2]2023_03'!AC$19,FALSE)</f>
        <v>0</v>
      </c>
      <c r="P19" s="12">
        <f>VLOOKUP($H19,'[2]2023_03'!$D:$AD,'[2]2023_03'!AD$19,FALSE)</f>
        <v>2</v>
      </c>
      <c r="Q19" s="13">
        <f>VLOOKUP(H19,'2023_02'!H:R,11,FALSE)</f>
        <v>14779</v>
      </c>
      <c r="R19" s="14">
        <f>VLOOKUP($H19,'[2]2023_03'!$D:$AD,'[2]2023_03'!J$19,FALSE)</f>
        <v>14944</v>
      </c>
      <c r="S19" s="15">
        <f t="shared" si="1"/>
        <v>165</v>
      </c>
      <c r="T19" s="12">
        <f>VLOOKUP($H19,'[2]2023_03'!$D:$AD,'[2]2023_03'!K$19,FALSE)</f>
        <v>165</v>
      </c>
      <c r="U19" s="16" t="str">
        <f>VLOOKUP($H19,'[2]2023_03'!$D:$AD,'[2]2023_03'!T$19,FALSE)</f>
        <v>LIDO/REVISÃO</v>
      </c>
      <c r="V19" s="17" t="str">
        <f>VLOOKUP($H19,'[2]2023_03'!$D:$AD,'[2]2023_03'!U$19,FALSE)</f>
        <v>FATURA EMITIDA PELA MÉDIA. ELIMINE A ANORMALIDADE CONSTRUINDO O ABRIGO PADRÃO NA TESTADA DO IMÓVEL</v>
      </c>
      <c r="W19" s="12">
        <f>VLOOKUP($H19,'[2]2023_03'!$D:$AD,'[2]2023_03'!L$19,FALSE)</f>
        <v>2395.9699999999998</v>
      </c>
      <c r="X19" s="12">
        <f>VLOOKUP($H19,'[2]2023_03'!$D:$AD,'[2]2023_03'!M$19,FALSE)</f>
        <v>2395.9699999999998</v>
      </c>
      <c r="Y19" s="18">
        <f>VLOOKUP($H19,'[2]2023_03'!$D:$AD,'[2]2023_03'!N$19,FALSE)</f>
        <v>-452.84</v>
      </c>
      <c r="Z19" s="12">
        <f>VLOOKUP($H19,'[2]2023_03'!$D:$AD,'[2]2023_03'!O$19,FALSE)</f>
        <v>0</v>
      </c>
      <c r="AA19" s="12">
        <f>VLOOKUP($H19,'[2]2023_03'!$D:$AD,'[2]2023_03'!P$19,FALSE)</f>
        <v>0</v>
      </c>
      <c r="AB19" s="12">
        <f>VLOOKUP($H19,'[2]2023_03'!$D:$AD,'[2]2023_03'!Q$19,FALSE)</f>
        <v>4339.1000000000004</v>
      </c>
      <c r="AC19">
        <f t="shared" si="2"/>
        <v>4339.0999999999995</v>
      </c>
      <c r="AD19">
        <f t="shared" si="3"/>
        <v>0</v>
      </c>
    </row>
    <row r="20" spans="1:30" ht="15" customHeight="1" x14ac:dyDescent="0.25">
      <c r="A20" s="9" t="str">
        <f t="shared" si="0"/>
        <v>H024 2023 Março</v>
      </c>
      <c r="B20" s="9" t="str">
        <f>VLOOKUP(H20,[1]Auxiliar_referencia!E:F,2,FALSE)</f>
        <v>Medidor faturado pela UFSC</v>
      </c>
      <c r="C20" s="9">
        <v>2023</v>
      </c>
      <c r="D20" s="9" t="s">
        <v>128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VLOOKUP($H20,'[2]2023_03'!$D:$AD,'[2]2023_03'!Z$19,FALSE)</f>
        <v>1</v>
      </c>
      <c r="M20" s="12">
        <f>VLOOKUP($H20,'[2]2023_03'!$D:$AD,'[2]2023_03'!AA$19,FALSE)</f>
        <v>0</v>
      </c>
      <c r="N20" s="12">
        <f>VLOOKUP($H20,'[2]2023_03'!$D:$AD,'[2]2023_03'!AB$19,FALSE)</f>
        <v>1</v>
      </c>
      <c r="O20" s="12">
        <f>VLOOKUP($H20,'[2]2023_03'!$D:$AD,'[2]2023_03'!AC$19,FALSE)</f>
        <v>0</v>
      </c>
      <c r="P20" s="12">
        <f>VLOOKUP($H20,'[2]2023_03'!$D:$AD,'[2]2023_03'!AD$19,FALSE)</f>
        <v>2</v>
      </c>
      <c r="Q20" s="13">
        <f>VLOOKUP(H20,'2023_02'!H:R,11,FALSE)</f>
        <v>24</v>
      </c>
      <c r="R20" s="14">
        <f>VLOOKUP($H20,'[2]2023_03'!$D:$AD,'[2]2023_03'!J$19,FALSE)</f>
        <v>24</v>
      </c>
      <c r="S20" s="15">
        <f t="shared" si="1"/>
        <v>0</v>
      </c>
      <c r="T20" s="12">
        <f>VLOOKUP($H20,'[2]2023_03'!$D:$AD,'[2]2023_03'!K$19,FALSE)</f>
        <v>0</v>
      </c>
      <c r="U20" s="16" t="str">
        <f>VLOOKUP($H20,'[2]2023_03'!$D:$AD,'[2]2023_03'!T$19,FALSE)</f>
        <v>LIDO/REVISÃO</v>
      </c>
      <c r="V20" s="17" t="str">
        <f>VLOOKUP($H20,'[2]2023_03'!$D:$AD,'[2]2023_03'!U$19,FALSE)</f>
        <v>FATURA EMITIDA PELA MÉDIA. ELIMINE A ANORMALIDADE CONSTRUINDO O ABRIGO PADRÃO NA TESTADA DO IMÓVEL</v>
      </c>
      <c r="W20" s="12">
        <f>VLOOKUP($H20,'[2]2023_03'!$D:$AD,'[2]2023_03'!L$19,FALSE)</f>
        <v>105.24</v>
      </c>
      <c r="X20" s="12">
        <f>VLOOKUP($H20,'[2]2023_03'!$D:$AD,'[2]2023_03'!M$19,FALSE)</f>
        <v>105.24</v>
      </c>
      <c r="Y20" s="18">
        <f>VLOOKUP($H20,'[2]2023_03'!$D:$AD,'[2]2023_03'!N$19,FALSE)</f>
        <v>-19.88</v>
      </c>
      <c r="Z20" s="12">
        <f>VLOOKUP($H20,'[2]2023_03'!$D:$AD,'[2]2023_03'!O$19,FALSE)</f>
        <v>0</v>
      </c>
      <c r="AA20" s="12">
        <f>VLOOKUP($H20,'[2]2023_03'!$D:$AD,'[2]2023_03'!P$19,FALSE)</f>
        <v>0</v>
      </c>
      <c r="AB20" s="12">
        <f>VLOOKUP($H20,'[2]2023_03'!$D:$AD,'[2]2023_03'!Q$19,FALSE)</f>
        <v>190.6</v>
      </c>
      <c r="AC20">
        <f t="shared" si="2"/>
        <v>190.6</v>
      </c>
      <c r="AD20">
        <f t="shared" si="3"/>
        <v>0</v>
      </c>
    </row>
    <row r="21" spans="1:30" ht="15" customHeight="1" x14ac:dyDescent="0.25">
      <c r="A21" s="9" t="str">
        <f t="shared" si="0"/>
        <v>H025 2023 Março</v>
      </c>
      <c r="B21" s="9" t="str">
        <f>VLOOKUP(H21,[1]Auxiliar_referencia!E:F,2,FALSE)</f>
        <v>Medidor faturado pela UFSC</v>
      </c>
      <c r="C21" s="9">
        <v>2023</v>
      </c>
      <c r="D21" s="9" t="s">
        <v>128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VLOOKUP($H21,'[2]2023_03'!$D:$AD,'[2]2023_03'!Z$19,FALSE)</f>
        <v>1</v>
      </c>
      <c r="M21" s="12">
        <f>VLOOKUP($H21,'[2]2023_03'!$D:$AD,'[2]2023_03'!AA$19,FALSE)</f>
        <v>0</v>
      </c>
      <c r="N21" s="12">
        <f>VLOOKUP($H21,'[2]2023_03'!$D:$AD,'[2]2023_03'!AB$19,FALSE)</f>
        <v>0</v>
      </c>
      <c r="O21" s="12">
        <f>VLOOKUP($H21,'[2]2023_03'!$D:$AD,'[2]2023_03'!AC$19,FALSE)</f>
        <v>0</v>
      </c>
      <c r="P21" s="12">
        <f>VLOOKUP($H21,'[2]2023_03'!$D:$AD,'[2]2023_03'!AD$19,FALSE)</f>
        <v>1</v>
      </c>
      <c r="Q21" s="13">
        <f>VLOOKUP(H21,'2023_02'!H:R,11,FALSE)</f>
        <v>17849</v>
      </c>
      <c r="R21" s="14">
        <f>VLOOKUP($H21,'[2]2023_03'!$D:$AD,'[2]2023_03'!J$19,FALSE)</f>
        <v>17921</v>
      </c>
      <c r="S21" s="15">
        <f t="shared" si="1"/>
        <v>72</v>
      </c>
      <c r="T21" s="12">
        <f>VLOOKUP($H21,'[2]2023_03'!$D:$AD,'[2]2023_03'!K$19,FALSE)</f>
        <v>72</v>
      </c>
      <c r="U21" s="16" t="str">
        <f>VLOOKUP($H21,'[2]2023_03'!$D:$AD,'[2]2023_03'!T$19,FALSE)</f>
        <v>LIDO/REVISÃO</v>
      </c>
      <c r="V21" s="17" t="str">
        <f>VLOOKUP($H21,'[2]2023_03'!$D:$AD,'[2]2023_03'!U$19,FALSE)</f>
        <v>CONFIRMAÇÃO LEITURA</v>
      </c>
      <c r="W21" s="12">
        <f>VLOOKUP($H21,'[2]2023_03'!$D:$AD,'[2]2023_03'!L$19,FALSE)</f>
        <v>985.06</v>
      </c>
      <c r="X21" s="12">
        <f>VLOOKUP($H21,'[2]2023_03'!$D:$AD,'[2]2023_03'!M$19,FALSE)</f>
        <v>985.06</v>
      </c>
      <c r="Y21" s="18">
        <f>VLOOKUP($H21,'[2]2023_03'!$D:$AD,'[2]2023_03'!N$19,FALSE)</f>
        <v>-186.18</v>
      </c>
      <c r="Z21" s="12">
        <f>VLOOKUP($H21,'[2]2023_03'!$D:$AD,'[2]2023_03'!O$19,FALSE)</f>
        <v>0</v>
      </c>
      <c r="AA21" s="12">
        <f>VLOOKUP($H21,'[2]2023_03'!$D:$AD,'[2]2023_03'!P$19,FALSE)</f>
        <v>0</v>
      </c>
      <c r="AB21" s="12">
        <f>VLOOKUP($H21,'[2]2023_03'!$D:$AD,'[2]2023_03'!Q$19,FALSE)</f>
        <v>1783.94</v>
      </c>
      <c r="AC21">
        <f t="shared" si="2"/>
        <v>1783.9399999999998</v>
      </c>
      <c r="AD21">
        <f t="shared" si="3"/>
        <v>0</v>
      </c>
    </row>
    <row r="22" spans="1:30" ht="15" customHeight="1" x14ac:dyDescent="0.25">
      <c r="A22" s="9" t="str">
        <f t="shared" si="0"/>
        <v>H026 2023 Março</v>
      </c>
      <c r="B22" s="9" t="str">
        <f>VLOOKUP(H22,[1]Auxiliar_referencia!E:F,2,FALSE)</f>
        <v>Medidor faturado pela UFSC</v>
      </c>
      <c r="C22" s="9">
        <v>2023</v>
      </c>
      <c r="D22" s="9" t="s">
        <v>128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VLOOKUP($H22,'[2]2023_03'!$D:$AD,'[2]2023_03'!Z$19,FALSE)</f>
        <v>1</v>
      </c>
      <c r="M22" s="12">
        <f>VLOOKUP($H22,'[2]2023_03'!$D:$AD,'[2]2023_03'!AA$19,FALSE)</f>
        <v>0</v>
      </c>
      <c r="N22" s="12">
        <f>VLOOKUP($H22,'[2]2023_03'!$D:$AD,'[2]2023_03'!AB$19,FALSE)</f>
        <v>0</v>
      </c>
      <c r="O22" s="12">
        <f>VLOOKUP($H22,'[2]2023_03'!$D:$AD,'[2]2023_03'!AC$19,FALSE)</f>
        <v>0</v>
      </c>
      <c r="P22" s="12">
        <f>VLOOKUP($H22,'[2]2023_03'!$D:$AD,'[2]2023_03'!AD$19,FALSE)</f>
        <v>1</v>
      </c>
      <c r="Q22" s="13">
        <f>VLOOKUP(H22,'2023_02'!H:R,11,FALSE)</f>
        <v>2631</v>
      </c>
      <c r="R22" s="14">
        <f>VLOOKUP($H22,'[2]2023_03'!$D:$AD,'[2]2023_03'!J$19,FALSE)</f>
        <v>2682</v>
      </c>
      <c r="S22" s="15">
        <f t="shared" si="1"/>
        <v>51</v>
      </c>
      <c r="T22" s="12">
        <f>VLOOKUP($H22,'[2]2023_03'!$D:$AD,'[2]2023_03'!K$19,FALSE)</f>
        <v>51</v>
      </c>
      <c r="U22" s="16" t="str">
        <f>VLOOKUP($H22,'[2]2023_03'!$D:$AD,'[2]2023_03'!T$19,FALSE)</f>
        <v>LIDO/REVISÃO</v>
      </c>
      <c r="V22" s="17" t="str">
        <f>VLOOKUP($H22,'[2]2023_03'!$D:$AD,'[2]2023_03'!U$19,FALSE)</f>
        <v>FATURA EMITIDA PELA MÉDIA. ELIMINE A ANORMALIDADE CONSTRUINDO O ABRIGO PADRÃO NA TESTADA DO IMÓVEL</v>
      </c>
      <c r="W22" s="12">
        <f>VLOOKUP($H22,'[2]2023_03'!$D:$AD,'[2]2023_03'!L$19,FALSE)</f>
        <v>680.77</v>
      </c>
      <c r="X22" s="12">
        <f>VLOOKUP($H22,'[2]2023_03'!$D:$AD,'[2]2023_03'!M$19,FALSE)</f>
        <v>680.77</v>
      </c>
      <c r="Y22" s="18">
        <f>VLOOKUP($H22,'[2]2023_03'!$D:$AD,'[2]2023_03'!N$19,FALSE)</f>
        <v>-128.66999999999999</v>
      </c>
      <c r="Z22" s="12">
        <f>VLOOKUP($H22,'[2]2023_03'!$D:$AD,'[2]2023_03'!O$19,FALSE)</f>
        <v>0</v>
      </c>
      <c r="AA22" s="12">
        <f>VLOOKUP($H22,'[2]2023_03'!$D:$AD,'[2]2023_03'!P$19,FALSE)</f>
        <v>0</v>
      </c>
      <c r="AB22" s="12">
        <f>VLOOKUP($H22,'[2]2023_03'!$D:$AD,'[2]2023_03'!Q$19,FALSE)</f>
        <v>1232.8699999999999</v>
      </c>
      <c r="AC22">
        <f t="shared" si="2"/>
        <v>1232.8699999999999</v>
      </c>
      <c r="AD22">
        <f t="shared" si="3"/>
        <v>0</v>
      </c>
    </row>
    <row r="23" spans="1:30" ht="15" customHeight="1" x14ac:dyDescent="0.25">
      <c r="A23" s="9" t="str">
        <f t="shared" si="0"/>
        <v>H027 2023 Março</v>
      </c>
      <c r="B23" s="9" t="str">
        <f>VLOOKUP(H23,[1]Auxiliar_referencia!E:F,2,FALSE)</f>
        <v>Medidor faturado pela UFSC</v>
      </c>
      <c r="C23" s="9">
        <v>2023</v>
      </c>
      <c r="D23" s="9" t="s">
        <v>128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VLOOKUP($H23,'[2]2023_03'!$D:$AD,'[2]2023_03'!Z$19,FALSE)</f>
        <v>1</v>
      </c>
      <c r="M23" s="12">
        <f>VLOOKUP($H23,'[2]2023_03'!$D:$AD,'[2]2023_03'!AA$19,FALSE)</f>
        <v>0</v>
      </c>
      <c r="N23" s="12">
        <f>VLOOKUP($H23,'[2]2023_03'!$D:$AD,'[2]2023_03'!AB$19,FALSE)</f>
        <v>0</v>
      </c>
      <c r="O23" s="12">
        <f>VLOOKUP($H23,'[2]2023_03'!$D:$AD,'[2]2023_03'!AC$19,FALSE)</f>
        <v>0</v>
      </c>
      <c r="P23" s="12">
        <f>VLOOKUP($H23,'[2]2023_03'!$D:$AD,'[2]2023_03'!AD$19,FALSE)</f>
        <v>1</v>
      </c>
      <c r="Q23" s="13">
        <f>VLOOKUP(H23,'2023_02'!H:R,11,FALSE)</f>
        <v>61095</v>
      </c>
      <c r="R23" s="14">
        <f>VLOOKUP($H23,'[2]2023_03'!$D:$AD,'[2]2023_03'!J$19,FALSE)</f>
        <v>61651</v>
      </c>
      <c r="S23" s="15">
        <f t="shared" si="1"/>
        <v>556</v>
      </c>
      <c r="T23" s="12">
        <f>VLOOKUP($H23,'[2]2023_03'!$D:$AD,'[2]2023_03'!K$19,FALSE)</f>
        <v>556</v>
      </c>
      <c r="U23" s="16" t="str">
        <f>VLOOKUP($H23,'[2]2023_03'!$D:$AD,'[2]2023_03'!T$19,FALSE)</f>
        <v>LIDO/REVISÃO</v>
      </c>
      <c r="V23" s="17" t="str">
        <f>VLOOKUP($H23,'[2]2023_03'!$D:$AD,'[2]2023_03'!U$19,FALSE)</f>
        <v>FATURA EMITIDA PELA MÉDIA. ELIMINE A ANORMALIDADE CONSTRUINDO O ABRIGO PADRÃO NA TESTADA DO IMÓVEL</v>
      </c>
      <c r="W23" s="12">
        <f>VLOOKUP($H23,'[2]2023_03'!$D:$AD,'[2]2023_03'!L$19,FALSE)</f>
        <v>7998.22</v>
      </c>
      <c r="X23" s="12">
        <f>VLOOKUP($H23,'[2]2023_03'!$D:$AD,'[2]2023_03'!M$19,FALSE)</f>
        <v>7998.22</v>
      </c>
      <c r="Y23" s="18">
        <f>VLOOKUP($H23,'[2]2023_03'!$D:$AD,'[2]2023_03'!N$19,FALSE)</f>
        <v>-1511.66</v>
      </c>
      <c r="Z23" s="12">
        <f>VLOOKUP($H23,'[2]2023_03'!$D:$AD,'[2]2023_03'!O$19,FALSE)</f>
        <v>0</v>
      </c>
      <c r="AA23" s="12">
        <f>VLOOKUP($H23,'[2]2023_03'!$D:$AD,'[2]2023_03'!P$19,FALSE)</f>
        <v>0</v>
      </c>
      <c r="AB23" s="12">
        <f>VLOOKUP($H23,'[2]2023_03'!$D:$AD,'[2]2023_03'!Q$19,FALSE)</f>
        <v>14484.78</v>
      </c>
      <c r="AC23">
        <f t="shared" si="2"/>
        <v>14484.78</v>
      </c>
      <c r="AD23">
        <f t="shared" si="3"/>
        <v>0</v>
      </c>
    </row>
    <row r="24" spans="1:30" ht="15" customHeight="1" x14ac:dyDescent="0.25">
      <c r="A24" s="9" t="str">
        <f t="shared" si="0"/>
        <v>H028 2023 Março</v>
      </c>
      <c r="B24" s="9" t="str">
        <f>VLOOKUP(H24,[1]Auxiliar_referencia!E:F,2,FALSE)</f>
        <v>Medidor faturado pela UFSC</v>
      </c>
      <c r="C24" s="9">
        <v>2023</v>
      </c>
      <c r="D24" s="9" t="s">
        <v>128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VLOOKUP($H24,'[2]2023_03'!$D:$AD,'[2]2023_03'!Z$19,FALSE)</f>
        <v>1</v>
      </c>
      <c r="M24" s="12">
        <f>VLOOKUP($H24,'[2]2023_03'!$D:$AD,'[2]2023_03'!AA$19,FALSE)</f>
        <v>0</v>
      </c>
      <c r="N24" s="12">
        <f>VLOOKUP($H24,'[2]2023_03'!$D:$AD,'[2]2023_03'!AB$19,FALSE)</f>
        <v>0</v>
      </c>
      <c r="O24" s="12">
        <f>VLOOKUP($H24,'[2]2023_03'!$D:$AD,'[2]2023_03'!AC$19,FALSE)</f>
        <v>0</v>
      </c>
      <c r="P24" s="12">
        <f>VLOOKUP($H24,'[2]2023_03'!$D:$AD,'[2]2023_03'!AD$19,FALSE)</f>
        <v>1</v>
      </c>
      <c r="Q24" s="13">
        <f>VLOOKUP(H24,'2023_02'!H:R,11,FALSE)</f>
        <v>1612</v>
      </c>
      <c r="R24" s="14">
        <f>VLOOKUP($H24,'[2]2023_03'!$D:$AD,'[2]2023_03'!J$19,FALSE)</f>
        <v>1437</v>
      </c>
      <c r="S24" s="15">
        <f t="shared" si="1"/>
        <v>-175</v>
      </c>
      <c r="T24" s="12">
        <f>VLOOKUP($H24,'[2]2023_03'!$D:$AD,'[2]2023_03'!K$19,FALSE)</f>
        <v>0</v>
      </c>
      <c r="U24" s="16" t="str">
        <f>VLOOKUP($H24,'[2]2023_03'!$D:$AD,'[2]2023_03'!T$19,FALSE)</f>
        <v>LIDO/REVISÃO</v>
      </c>
      <c r="V24" s="17" t="str">
        <f>VLOOKUP($H24,'[2]2023_03'!$D:$AD,'[2]2023_03'!U$19,FALSE)</f>
        <v>CONFIRMAÇÃO LEITURA</v>
      </c>
      <c r="W24" s="12">
        <f>VLOOKUP($H24,'[2]2023_03'!$D:$AD,'[2]2023_03'!L$19,FALSE)</f>
        <v>35.08</v>
      </c>
      <c r="X24" s="12">
        <f>VLOOKUP($H24,'[2]2023_03'!$D:$AD,'[2]2023_03'!M$19,FALSE)</f>
        <v>35.08</v>
      </c>
      <c r="Y24" s="18">
        <f>VLOOKUP($H24,'[2]2023_03'!$D:$AD,'[2]2023_03'!N$19,FALSE)</f>
        <v>-6.63</v>
      </c>
      <c r="Z24" s="12">
        <f>VLOOKUP($H24,'[2]2023_03'!$D:$AD,'[2]2023_03'!O$19,FALSE)</f>
        <v>0</v>
      </c>
      <c r="AA24" s="12">
        <f>VLOOKUP($H24,'[2]2023_03'!$D:$AD,'[2]2023_03'!P$19,FALSE)</f>
        <v>0</v>
      </c>
      <c r="AB24" s="12">
        <f>VLOOKUP($H24,'[2]2023_03'!$D:$AD,'[2]2023_03'!Q$19,FALSE)</f>
        <v>63.53</v>
      </c>
      <c r="AC24">
        <f t="shared" si="2"/>
        <v>63.529999999999994</v>
      </c>
      <c r="AD24">
        <f t="shared" si="3"/>
        <v>0</v>
      </c>
    </row>
    <row r="25" spans="1:30" ht="15" customHeight="1" x14ac:dyDescent="0.25">
      <c r="A25" s="9" t="str">
        <f t="shared" si="0"/>
        <v>H029 2023 Março</v>
      </c>
      <c r="B25" s="9" t="str">
        <f>VLOOKUP(H25,[1]Auxiliar_referencia!E:F,2,FALSE)</f>
        <v>Medidor faturado pela UFSC</v>
      </c>
      <c r="C25" s="9">
        <v>2023</v>
      </c>
      <c r="D25" s="9" t="s">
        <v>128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VLOOKUP($H25,'[2]2023_03'!$D:$AD,'[2]2023_03'!Z$19,FALSE)</f>
        <v>1</v>
      </c>
      <c r="M25" s="12">
        <f>VLOOKUP($H25,'[2]2023_03'!$D:$AD,'[2]2023_03'!AA$19,FALSE)</f>
        <v>0</v>
      </c>
      <c r="N25" s="12">
        <f>VLOOKUP($H25,'[2]2023_03'!$D:$AD,'[2]2023_03'!AB$19,FALSE)</f>
        <v>0</v>
      </c>
      <c r="O25" s="12">
        <f>VLOOKUP($H25,'[2]2023_03'!$D:$AD,'[2]2023_03'!AC$19,FALSE)</f>
        <v>0</v>
      </c>
      <c r="P25" s="12">
        <f>VLOOKUP($H25,'[2]2023_03'!$D:$AD,'[2]2023_03'!AD$19,FALSE)</f>
        <v>1</v>
      </c>
      <c r="Q25" s="13">
        <f>VLOOKUP(H25,'2023_02'!H:R,11,FALSE)</f>
        <v>234</v>
      </c>
      <c r="R25" s="14">
        <f>VLOOKUP($H25,'[2]2023_03'!$D:$AD,'[2]2023_03'!J$19,FALSE)</f>
        <v>231</v>
      </c>
      <c r="S25" s="15">
        <f t="shared" si="1"/>
        <v>-3</v>
      </c>
      <c r="T25" s="12">
        <f>VLOOKUP($H25,'[2]2023_03'!$D:$AD,'[2]2023_03'!K$19,FALSE)</f>
        <v>3</v>
      </c>
      <c r="U25" s="16" t="str">
        <f>VLOOKUP($H25,'[2]2023_03'!$D:$AD,'[2]2023_03'!T$19,FALSE)</f>
        <v>LIDO/REVISÃO</v>
      </c>
      <c r="V25" s="17" t="str">
        <f>VLOOKUP($H25,'[2]2023_03'!$D:$AD,'[2]2023_03'!U$19,FALSE)</f>
        <v>CONFIRMAÇÃO LEITURA</v>
      </c>
      <c r="W25" s="12">
        <f>VLOOKUP($H25,'[2]2023_03'!$D:$AD,'[2]2023_03'!L$19,FALSE)</f>
        <v>50.56</v>
      </c>
      <c r="X25" s="12">
        <f>VLOOKUP($H25,'[2]2023_03'!$D:$AD,'[2]2023_03'!M$19,FALSE)</f>
        <v>50.56</v>
      </c>
      <c r="Y25" s="18">
        <f>VLOOKUP($H25,'[2]2023_03'!$D:$AD,'[2]2023_03'!N$19,FALSE)</f>
        <v>-9.5500000000000007</v>
      </c>
      <c r="Z25" s="12">
        <f>VLOOKUP($H25,'[2]2023_03'!$D:$AD,'[2]2023_03'!O$19,FALSE)</f>
        <v>0</v>
      </c>
      <c r="AA25" s="12">
        <f>VLOOKUP($H25,'[2]2023_03'!$D:$AD,'[2]2023_03'!P$19,FALSE)</f>
        <v>0</v>
      </c>
      <c r="AB25" s="12">
        <f>VLOOKUP($H25,'[2]2023_03'!$D:$AD,'[2]2023_03'!Q$19,FALSE)</f>
        <v>91.57</v>
      </c>
      <c r="AC25">
        <f t="shared" si="2"/>
        <v>91.570000000000007</v>
      </c>
      <c r="AD25">
        <f t="shared" si="3"/>
        <v>0</v>
      </c>
    </row>
    <row r="26" spans="1:30" ht="15" customHeight="1" x14ac:dyDescent="0.25">
      <c r="A26" s="9" t="str">
        <f t="shared" si="0"/>
        <v>H030 2023 Março</v>
      </c>
      <c r="B26" s="9" t="str">
        <f>VLOOKUP(H26,[1]Auxiliar_referencia!E:F,2,FALSE)</f>
        <v>Medidor faturado pela UFSC</v>
      </c>
      <c r="C26" s="9">
        <v>2023</v>
      </c>
      <c r="D26" s="9" t="s">
        <v>128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VLOOKUP($H26,'[2]2023_03'!$D:$AD,'[2]2023_03'!Z$19,FALSE)</f>
        <v>0</v>
      </c>
      <c r="M26" s="12">
        <f>VLOOKUP($H26,'[2]2023_03'!$D:$AD,'[2]2023_03'!AA$19,FALSE)</f>
        <v>30</v>
      </c>
      <c r="N26" s="12">
        <f>VLOOKUP($H26,'[2]2023_03'!$D:$AD,'[2]2023_03'!AB$19,FALSE)</f>
        <v>0</v>
      </c>
      <c r="O26" s="12">
        <f>VLOOKUP($H26,'[2]2023_03'!$D:$AD,'[2]2023_03'!AC$19,FALSE)</f>
        <v>0</v>
      </c>
      <c r="P26" s="12">
        <f>VLOOKUP($H26,'[2]2023_03'!$D:$AD,'[2]2023_03'!AD$19,FALSE)</f>
        <v>30</v>
      </c>
      <c r="Q26" s="13">
        <f>VLOOKUP(H26,'2023_02'!H:R,11,FALSE)</f>
        <v>3494</v>
      </c>
      <c r="R26" s="14">
        <f>VLOOKUP($H26,'[2]2023_03'!$D:$AD,'[2]2023_03'!J$19,FALSE)</f>
        <v>4476</v>
      </c>
      <c r="S26" s="15">
        <f t="shared" si="1"/>
        <v>982</v>
      </c>
      <c r="T26" s="12">
        <f>VLOOKUP($H26,'[2]2023_03'!$D:$AD,'[2]2023_03'!K$19,FALSE)</f>
        <v>982</v>
      </c>
      <c r="U26" s="16" t="str">
        <f>VLOOKUP($H26,'[2]2023_03'!$D:$AD,'[2]2023_03'!T$19,FALSE)</f>
        <v>LIDO/REVISÃO</v>
      </c>
      <c r="V26" s="17" t="str">
        <f>VLOOKUP($H26,'[2]2023_03'!$D:$AD,'[2]2023_03'!U$19,FALSE)</f>
        <v>ALTO CONSUMO</v>
      </c>
      <c r="W26" s="12">
        <f>VLOOKUP($H26,'[2]2023_03'!$D:$AD,'[2]2023_03'!L$19,FALSE)</f>
        <v>9991.08</v>
      </c>
      <c r="X26" s="12">
        <f>VLOOKUP($H26,'[2]2023_03'!$D:$AD,'[2]2023_03'!M$19,FALSE)</f>
        <v>9991.08</v>
      </c>
      <c r="Y26" s="18">
        <f>VLOOKUP($H26,'[2]2023_03'!$D:$AD,'[2]2023_03'!N$19,FALSE)</f>
        <v>-1888.3</v>
      </c>
      <c r="Z26" s="12">
        <f>VLOOKUP($H26,'[2]2023_03'!$D:$AD,'[2]2023_03'!O$19,FALSE)</f>
        <v>0</v>
      </c>
      <c r="AA26" s="12">
        <f>VLOOKUP($H26,'[2]2023_03'!$D:$AD,'[2]2023_03'!P$19,FALSE)</f>
        <v>0</v>
      </c>
      <c r="AB26" s="12">
        <f>VLOOKUP($H26,'[2]2023_03'!$D:$AD,'[2]2023_03'!Q$19,FALSE)</f>
        <v>18093.86</v>
      </c>
      <c r="AC26">
        <f t="shared" si="2"/>
        <v>18093.86</v>
      </c>
      <c r="AD26">
        <f t="shared" si="3"/>
        <v>0</v>
      </c>
    </row>
    <row r="27" spans="1:30" ht="15" customHeight="1" x14ac:dyDescent="0.25">
      <c r="A27" s="9" t="str">
        <f t="shared" si="0"/>
        <v>H032 2023 Março</v>
      </c>
      <c r="B27" s="9" t="str">
        <f>VLOOKUP(H27,[1]Auxiliar_referencia!E:F,2,FALSE)</f>
        <v>Medidor faturado pela UFSC</v>
      </c>
      <c r="C27" s="9">
        <v>2023</v>
      </c>
      <c r="D27" s="9" t="s">
        <v>128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VLOOKUP($H27,'[2]2023_03'!$D:$AD,'[2]2023_03'!Z$19,FALSE)</f>
        <v>1</v>
      </c>
      <c r="M27" s="12">
        <f>VLOOKUP($H27,'[2]2023_03'!$D:$AD,'[2]2023_03'!AA$19,FALSE)</f>
        <v>0</v>
      </c>
      <c r="N27" s="12">
        <f>VLOOKUP($H27,'[2]2023_03'!$D:$AD,'[2]2023_03'!AB$19,FALSE)</f>
        <v>0</v>
      </c>
      <c r="O27" s="12">
        <f>VLOOKUP($H27,'[2]2023_03'!$D:$AD,'[2]2023_03'!AC$19,FALSE)</f>
        <v>0</v>
      </c>
      <c r="P27" s="12">
        <f>VLOOKUP($H27,'[2]2023_03'!$D:$AD,'[2]2023_03'!AD$19,FALSE)</f>
        <v>1</v>
      </c>
      <c r="Q27" s="13">
        <f>VLOOKUP(H27,'2023_02'!H:R,11,FALSE)</f>
        <v>29061</v>
      </c>
      <c r="R27" s="14">
        <f>VLOOKUP($H27,'[2]2023_03'!$D:$AD,'[2]2023_03'!J$19,FALSE)</f>
        <v>30011</v>
      </c>
      <c r="S27" s="15">
        <f t="shared" si="1"/>
        <v>950</v>
      </c>
      <c r="T27" s="12">
        <f>VLOOKUP($H27,'[2]2023_03'!$D:$AD,'[2]2023_03'!K$19,FALSE)</f>
        <v>950</v>
      </c>
      <c r="U27" s="16" t="str">
        <f>VLOOKUP($H27,'[2]2023_03'!$D:$AD,'[2]2023_03'!T$19,FALSE)</f>
        <v>LIDO</v>
      </c>
      <c r="V27" s="17" t="str">
        <f>VLOOKUP($H27,'[2]2023_03'!$D:$AD,'[2]2023_03'!U$19,FALSE)</f>
        <v>OK</v>
      </c>
      <c r="W27" s="12">
        <f>VLOOKUP($H27,'[2]2023_03'!$D:$AD,'[2]2023_03'!L$19,FALSE)</f>
        <v>13707.28</v>
      </c>
      <c r="X27" s="12">
        <f>VLOOKUP($H27,'[2]2023_03'!$D:$AD,'[2]2023_03'!M$19,FALSE)</f>
        <v>13707.28</v>
      </c>
      <c r="Y27" s="18">
        <f>VLOOKUP($H27,'[2]2023_03'!$D:$AD,'[2]2023_03'!N$19,FALSE)</f>
        <v>-2590.6799999999998</v>
      </c>
      <c r="Z27" s="12">
        <f>VLOOKUP($H27,'[2]2023_03'!$D:$AD,'[2]2023_03'!O$19,FALSE)</f>
        <v>0</v>
      </c>
      <c r="AA27" s="12">
        <f>VLOOKUP($H27,'[2]2023_03'!$D:$AD,'[2]2023_03'!P$19,FALSE)</f>
        <v>0</v>
      </c>
      <c r="AB27" s="12">
        <f>VLOOKUP($H27,'[2]2023_03'!$D:$AD,'[2]2023_03'!Q$19,FALSE)</f>
        <v>24823.88</v>
      </c>
      <c r="AC27">
        <f t="shared" si="2"/>
        <v>24823.88</v>
      </c>
      <c r="AD27">
        <f t="shared" si="3"/>
        <v>0</v>
      </c>
    </row>
    <row r="28" spans="1:30" ht="15" customHeight="1" x14ac:dyDescent="0.25">
      <c r="A28" s="9" t="str">
        <f t="shared" si="0"/>
        <v>H033 2023 Março</v>
      </c>
      <c r="B28" s="9" t="str">
        <f>VLOOKUP(H28,[1]Auxiliar_referencia!E:F,2,FALSE)</f>
        <v>Medidor faturado pela UFSC</v>
      </c>
      <c r="C28" s="9">
        <v>2023</v>
      </c>
      <c r="D28" s="9" t="s">
        <v>128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VLOOKUP($H28,'[2]2023_03'!$D:$AD,'[2]2023_03'!Z$19,FALSE)</f>
        <v>1</v>
      </c>
      <c r="M28" s="12">
        <f>VLOOKUP($H28,'[2]2023_03'!$D:$AD,'[2]2023_03'!AA$19,FALSE)</f>
        <v>0</v>
      </c>
      <c r="N28" s="12">
        <f>VLOOKUP($H28,'[2]2023_03'!$D:$AD,'[2]2023_03'!AB$19,FALSE)</f>
        <v>1</v>
      </c>
      <c r="O28" s="12">
        <f>VLOOKUP($H28,'[2]2023_03'!$D:$AD,'[2]2023_03'!AC$19,FALSE)</f>
        <v>0</v>
      </c>
      <c r="P28" s="12">
        <f>VLOOKUP($H28,'[2]2023_03'!$D:$AD,'[2]2023_03'!AD$19,FALSE)</f>
        <v>2</v>
      </c>
      <c r="Q28" s="13">
        <f>VLOOKUP(H28,'2023_02'!H:R,11,FALSE)</f>
        <v>2170</v>
      </c>
      <c r="R28" s="14">
        <f>VLOOKUP($H28,'[2]2023_03'!$D:$AD,'[2]2023_03'!J$19,FALSE)</f>
        <v>2070</v>
      </c>
      <c r="S28" s="15">
        <f t="shared" si="1"/>
        <v>-100</v>
      </c>
      <c r="T28" s="12">
        <f>VLOOKUP($H28,'[2]2023_03'!$D:$AD,'[2]2023_03'!K$19,FALSE)</f>
        <v>0</v>
      </c>
      <c r="U28" s="16" t="str">
        <f>VLOOKUP($H28,'[2]2023_03'!$D:$AD,'[2]2023_03'!T$19,FALSE)</f>
        <v>LIDO/REVISÃO</v>
      </c>
      <c r="V28" s="17" t="str">
        <f>VLOOKUP($H28,'[2]2023_03'!$D:$AD,'[2]2023_03'!U$19,FALSE)</f>
        <v>CONFIRMAÇÃO LEITURA</v>
      </c>
      <c r="W28" s="12">
        <f>VLOOKUP($H28,'[2]2023_03'!$D:$AD,'[2]2023_03'!L$19,FALSE)</f>
        <v>70.16</v>
      </c>
      <c r="X28" s="12">
        <f>VLOOKUP($H28,'[2]2023_03'!$D:$AD,'[2]2023_03'!M$19,FALSE)</f>
        <v>70.16</v>
      </c>
      <c r="Y28" s="18">
        <f>VLOOKUP($H28,'[2]2023_03'!$D:$AD,'[2]2023_03'!N$19,FALSE)</f>
        <v>-13.26</v>
      </c>
      <c r="Z28" s="12">
        <f>VLOOKUP($H28,'[2]2023_03'!$D:$AD,'[2]2023_03'!O$19,FALSE)</f>
        <v>0</v>
      </c>
      <c r="AA28" s="12">
        <f>VLOOKUP($H28,'[2]2023_03'!$D:$AD,'[2]2023_03'!P$19,FALSE)</f>
        <v>0</v>
      </c>
      <c r="AB28" s="12">
        <f>VLOOKUP($H28,'[2]2023_03'!$D:$AD,'[2]2023_03'!Q$19,FALSE)</f>
        <v>127.06</v>
      </c>
      <c r="AC28">
        <f t="shared" si="2"/>
        <v>127.05999999999999</v>
      </c>
      <c r="AD28">
        <f t="shared" si="3"/>
        <v>0</v>
      </c>
    </row>
    <row r="29" spans="1:30" ht="15" customHeight="1" x14ac:dyDescent="0.25">
      <c r="A29" s="9" t="str">
        <f t="shared" si="0"/>
        <v>H034 2023 Março</v>
      </c>
      <c r="B29" s="9" t="str">
        <f>VLOOKUP(H29,[1]Auxiliar_referencia!E:F,2,FALSE)</f>
        <v>Medidor faturado pela UFSC</v>
      </c>
      <c r="C29" s="9">
        <v>2023</v>
      </c>
      <c r="D29" s="9" t="s">
        <v>128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VLOOKUP($H29,'[2]2023_03'!$D:$AD,'[2]2023_03'!Z$19,FALSE)</f>
        <v>1</v>
      </c>
      <c r="M29" s="12">
        <f>VLOOKUP($H29,'[2]2023_03'!$D:$AD,'[2]2023_03'!AA$19,FALSE)</f>
        <v>0</v>
      </c>
      <c r="N29" s="12">
        <f>VLOOKUP($H29,'[2]2023_03'!$D:$AD,'[2]2023_03'!AB$19,FALSE)</f>
        <v>0</v>
      </c>
      <c r="O29" s="12">
        <f>VLOOKUP($H29,'[2]2023_03'!$D:$AD,'[2]2023_03'!AC$19,FALSE)</f>
        <v>0</v>
      </c>
      <c r="P29" s="12">
        <f>VLOOKUP($H29,'[2]2023_03'!$D:$AD,'[2]2023_03'!AD$19,FALSE)</f>
        <v>1</v>
      </c>
      <c r="Q29" s="13">
        <f>VLOOKUP(H29,'2023_02'!H:R,11,FALSE)</f>
        <v>2706</v>
      </c>
      <c r="R29" s="14">
        <f>VLOOKUP($H29,'[2]2023_03'!$D:$AD,'[2]2023_03'!J$19,FALSE)</f>
        <v>2878</v>
      </c>
      <c r="S29" s="15">
        <f t="shared" si="1"/>
        <v>172</v>
      </c>
      <c r="T29" s="12">
        <f>VLOOKUP($H29,'[2]2023_03'!$D:$AD,'[2]2023_03'!K$19,FALSE)</f>
        <v>172</v>
      </c>
      <c r="U29" s="16" t="str">
        <f>VLOOKUP($H29,'[2]2023_03'!$D:$AD,'[2]2023_03'!T$19,FALSE)</f>
        <v>LIDO</v>
      </c>
      <c r="V29" s="17" t="str">
        <f>VLOOKUP($H29,'[2]2023_03'!$D:$AD,'[2]2023_03'!U$19,FALSE)</f>
        <v>OK</v>
      </c>
      <c r="W29" s="12">
        <f>VLOOKUP($H29,'[2]2023_03'!$D:$AD,'[2]2023_03'!L$19,FALSE)</f>
        <v>2434.06</v>
      </c>
      <c r="X29" s="12">
        <f>VLOOKUP($H29,'[2]2023_03'!$D:$AD,'[2]2023_03'!M$19,FALSE)</f>
        <v>2434.06</v>
      </c>
      <c r="Y29" s="18">
        <f>VLOOKUP($H29,'[2]2023_03'!$D:$AD,'[2]2023_03'!N$19,FALSE)</f>
        <v>-460.03</v>
      </c>
      <c r="Z29" s="12">
        <f>VLOOKUP($H29,'[2]2023_03'!$D:$AD,'[2]2023_03'!O$19,FALSE)</f>
        <v>0</v>
      </c>
      <c r="AA29" s="12">
        <f>VLOOKUP($H29,'[2]2023_03'!$D:$AD,'[2]2023_03'!P$19,FALSE)</f>
        <v>0</v>
      </c>
      <c r="AB29" s="12">
        <f>VLOOKUP($H29,'[2]2023_03'!$D:$AD,'[2]2023_03'!Q$19,FALSE)</f>
        <v>4408.09</v>
      </c>
      <c r="AC29">
        <f t="shared" si="2"/>
        <v>4408.09</v>
      </c>
      <c r="AD29">
        <f t="shared" si="3"/>
        <v>0</v>
      </c>
    </row>
    <row r="30" spans="1:30" ht="15" customHeight="1" x14ac:dyDescent="0.25">
      <c r="A30" s="9" t="str">
        <f t="shared" si="0"/>
        <v>H035 2023 Março</v>
      </c>
      <c r="B30" s="9" t="str">
        <f>VLOOKUP(H30,[1]Auxiliar_referencia!E:F,2,FALSE)</f>
        <v>Medidor faturado pela UFSC</v>
      </c>
      <c r="C30" s="9">
        <v>2023</v>
      </c>
      <c r="D30" s="9" t="s">
        <v>128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VLOOKUP($H30,'[2]2023_03'!$D:$AD,'[2]2023_03'!Z$19,FALSE)</f>
        <v>1</v>
      </c>
      <c r="M30" s="12">
        <f>VLOOKUP($H30,'[2]2023_03'!$D:$AD,'[2]2023_03'!AA$19,FALSE)</f>
        <v>0</v>
      </c>
      <c r="N30" s="12">
        <f>VLOOKUP($H30,'[2]2023_03'!$D:$AD,'[2]2023_03'!AB$19,FALSE)</f>
        <v>0</v>
      </c>
      <c r="O30" s="12">
        <f>VLOOKUP($H30,'[2]2023_03'!$D:$AD,'[2]2023_03'!AC$19,FALSE)</f>
        <v>0</v>
      </c>
      <c r="P30" s="12">
        <f>VLOOKUP($H30,'[2]2023_03'!$D:$AD,'[2]2023_03'!AD$19,FALSE)</f>
        <v>1</v>
      </c>
      <c r="Q30" s="13">
        <f>VLOOKUP(H30,'2023_02'!H:R,11,FALSE)</f>
        <v>221</v>
      </c>
      <c r="R30" s="14">
        <f>VLOOKUP($H30,'[2]2023_03'!$D:$AD,'[2]2023_03'!J$19,FALSE)</f>
        <v>264</v>
      </c>
      <c r="S30" s="15">
        <f t="shared" si="1"/>
        <v>43</v>
      </c>
      <c r="T30" s="12">
        <f>VLOOKUP($H30,'[2]2023_03'!$D:$AD,'[2]2023_03'!K$19,FALSE)</f>
        <v>43</v>
      </c>
      <c r="U30" s="16" t="str">
        <f>VLOOKUP($H30,'[2]2023_03'!$D:$AD,'[2]2023_03'!T$19,FALSE)</f>
        <v>LIDO</v>
      </c>
      <c r="V30" s="17" t="str">
        <f>VLOOKUP($H30,'[2]2023_03'!$D:$AD,'[2]2023_03'!U$19,FALSE)</f>
        <v>ALTO CONSUMO</v>
      </c>
      <c r="W30" s="12">
        <f>VLOOKUP($H30,'[2]2023_03'!$D:$AD,'[2]2023_03'!L$19,FALSE)</f>
        <v>564.85</v>
      </c>
      <c r="X30" s="12">
        <f>VLOOKUP($H30,'[2]2023_03'!$D:$AD,'[2]2023_03'!M$19,FALSE)</f>
        <v>564.85</v>
      </c>
      <c r="Y30" s="18">
        <f>VLOOKUP($H30,'[2]2023_03'!$D:$AD,'[2]2023_03'!N$19,FALSE)</f>
        <v>-106.76</v>
      </c>
      <c r="Z30" s="12">
        <f>VLOOKUP($H30,'[2]2023_03'!$D:$AD,'[2]2023_03'!O$19,FALSE)</f>
        <v>0</v>
      </c>
      <c r="AA30" s="12">
        <f>VLOOKUP($H30,'[2]2023_03'!$D:$AD,'[2]2023_03'!P$19,FALSE)</f>
        <v>0</v>
      </c>
      <c r="AB30" s="12">
        <f>VLOOKUP($H30,'[2]2023_03'!$D:$AD,'[2]2023_03'!Q$19,FALSE)</f>
        <v>1022.94</v>
      </c>
      <c r="AC30">
        <f t="shared" si="2"/>
        <v>1022.94</v>
      </c>
      <c r="AD30">
        <f t="shared" si="3"/>
        <v>0</v>
      </c>
    </row>
    <row r="31" spans="1:30" ht="15" customHeight="1" x14ac:dyDescent="0.25">
      <c r="A31" s="9" t="str">
        <f t="shared" si="0"/>
        <v>H037 2023 Março</v>
      </c>
      <c r="B31" s="9" t="str">
        <f>VLOOKUP(H31,[1]Auxiliar_referencia!E:F,2,FALSE)</f>
        <v>Medidor faturado pela UFSC</v>
      </c>
      <c r="C31" s="9">
        <v>2023</v>
      </c>
      <c r="D31" s="9" t="s">
        <v>128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VLOOKUP($H31,'[2]2023_03'!$D:$AD,'[2]2023_03'!Z$19,FALSE)</f>
        <v>1</v>
      </c>
      <c r="M31" s="12">
        <f>VLOOKUP($H31,'[2]2023_03'!$D:$AD,'[2]2023_03'!AA$19,FALSE)</f>
        <v>0</v>
      </c>
      <c r="N31" s="12">
        <f>VLOOKUP($H31,'[2]2023_03'!$D:$AD,'[2]2023_03'!AB$19,FALSE)</f>
        <v>0</v>
      </c>
      <c r="O31" s="12">
        <f>VLOOKUP($H31,'[2]2023_03'!$D:$AD,'[2]2023_03'!AC$19,FALSE)</f>
        <v>1</v>
      </c>
      <c r="P31" s="12">
        <f>VLOOKUP($H31,'[2]2023_03'!$D:$AD,'[2]2023_03'!AD$19,FALSE)</f>
        <v>2</v>
      </c>
      <c r="Q31" s="13">
        <f>VLOOKUP(H31,'2023_02'!H:R,11,FALSE)</f>
        <v>1676</v>
      </c>
      <c r="R31" s="14">
        <f>VLOOKUP($H31,'[2]2023_03'!$D:$AD,'[2]2023_03'!J$19,FALSE)</f>
        <v>1758</v>
      </c>
      <c r="S31" s="15">
        <f t="shared" si="1"/>
        <v>82</v>
      </c>
      <c r="T31" s="12">
        <f>VLOOKUP($H31,'[2]2023_03'!$D:$AD,'[2]2023_03'!K$19,FALSE)</f>
        <v>82</v>
      </c>
      <c r="U31" s="16" t="str">
        <f>VLOOKUP($H31,'[2]2023_03'!$D:$AD,'[2]2023_03'!T$19,FALSE)</f>
        <v>LIDO</v>
      </c>
      <c r="V31" s="17" t="str">
        <f>VLOOKUP($H31,'[2]2023_03'!$D:$AD,'[2]2023_03'!U$19,FALSE)</f>
        <v>OK</v>
      </c>
      <c r="W31" s="12">
        <f>VLOOKUP($H31,'[2]2023_03'!$D:$AD,'[2]2023_03'!L$19,FALSE)</f>
        <v>1071.74</v>
      </c>
      <c r="X31" s="12">
        <f>VLOOKUP($H31,'[2]2023_03'!$D:$AD,'[2]2023_03'!M$19,FALSE)</f>
        <v>1071.74</v>
      </c>
      <c r="Y31" s="18">
        <f>VLOOKUP($H31,'[2]2023_03'!$D:$AD,'[2]2023_03'!N$19,FALSE)</f>
        <v>-202.55</v>
      </c>
      <c r="Z31" s="12">
        <f>VLOOKUP($H31,'[2]2023_03'!$D:$AD,'[2]2023_03'!O$19,FALSE)</f>
        <v>0</v>
      </c>
      <c r="AA31" s="12">
        <f>VLOOKUP($H31,'[2]2023_03'!$D:$AD,'[2]2023_03'!P$19,FALSE)</f>
        <v>0</v>
      </c>
      <c r="AB31" s="12">
        <f>VLOOKUP($H31,'[2]2023_03'!$D:$AD,'[2]2023_03'!Q$19,FALSE)</f>
        <v>1940.93</v>
      </c>
      <c r="AC31">
        <f t="shared" si="2"/>
        <v>1940.93</v>
      </c>
      <c r="AD31">
        <f t="shared" si="3"/>
        <v>0</v>
      </c>
    </row>
    <row r="32" spans="1:30" ht="15" customHeight="1" x14ac:dyDescent="0.25">
      <c r="A32" s="9" t="str">
        <f t="shared" si="0"/>
        <v>H038 2023 Março</v>
      </c>
      <c r="B32" s="9" t="str">
        <f>VLOOKUP(H32,[1]Auxiliar_referencia!E:F,2,FALSE)</f>
        <v>Medidor faturado pela UFSC</v>
      </c>
      <c r="C32" s="9">
        <v>2023</v>
      </c>
      <c r="D32" s="9" t="s">
        <v>128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VLOOKUP($H32,'[2]2023_03'!$D:$AD,'[2]2023_03'!Z$19,FALSE)</f>
        <v>1</v>
      </c>
      <c r="M32" s="12">
        <f>VLOOKUP($H32,'[2]2023_03'!$D:$AD,'[2]2023_03'!AA$19,FALSE)</f>
        <v>0</v>
      </c>
      <c r="N32" s="12">
        <f>VLOOKUP($H32,'[2]2023_03'!$D:$AD,'[2]2023_03'!AB$19,FALSE)</f>
        <v>0</v>
      </c>
      <c r="O32" s="12">
        <f>VLOOKUP($H32,'[2]2023_03'!$D:$AD,'[2]2023_03'!AC$19,FALSE)</f>
        <v>0</v>
      </c>
      <c r="P32" s="12">
        <f>VLOOKUP($H32,'[2]2023_03'!$D:$AD,'[2]2023_03'!AD$19,FALSE)</f>
        <v>1</v>
      </c>
      <c r="Q32" s="13">
        <f>VLOOKUP(H32,'2023_02'!H:R,11,FALSE)</f>
        <v>6847</v>
      </c>
      <c r="R32" s="14">
        <f>VLOOKUP($H32,'[2]2023_03'!$D:$AD,'[2]2023_03'!J$19,FALSE)</f>
        <v>199</v>
      </c>
      <c r="S32" s="15">
        <f t="shared" si="1"/>
        <v>-6648</v>
      </c>
      <c r="T32" s="12">
        <f>VLOOKUP($H32,'[2]2023_03'!$D:$AD,'[2]2023_03'!K$19,FALSE)</f>
        <v>357</v>
      </c>
      <c r="U32" s="16" t="str">
        <f>VLOOKUP($H32,'[2]2023_03'!$D:$AD,'[2]2023_03'!T$19,FALSE)</f>
        <v>LIDO/REVISÃO</v>
      </c>
      <c r="V32" s="17" t="str">
        <f>VLOOKUP($H32,'[2]2023_03'!$D:$AD,'[2]2023_03'!U$19,FALSE)</f>
        <v>CONFIRMAÇÃO LEITURA</v>
      </c>
      <c r="W32" s="12">
        <f>VLOOKUP($H32,'[2]2023_03'!$D:$AD,'[2]2023_03'!L$19,FALSE)</f>
        <v>5114.71</v>
      </c>
      <c r="X32" s="12">
        <f>VLOOKUP($H32,'[2]2023_03'!$D:$AD,'[2]2023_03'!M$19,FALSE)</f>
        <v>5114.71</v>
      </c>
      <c r="Y32" s="18">
        <f>VLOOKUP($H32,'[2]2023_03'!$D:$AD,'[2]2023_03'!N$19,FALSE)</f>
        <v>-966.67</v>
      </c>
      <c r="Z32" s="12">
        <f>VLOOKUP($H32,'[2]2023_03'!$D:$AD,'[2]2023_03'!O$19,FALSE)</f>
        <v>0</v>
      </c>
      <c r="AA32" s="12">
        <f>VLOOKUP($H32,'[2]2023_03'!$D:$AD,'[2]2023_03'!P$19,FALSE)</f>
        <v>0</v>
      </c>
      <c r="AB32" s="12">
        <f>VLOOKUP($H32,'[2]2023_03'!$D:$AD,'[2]2023_03'!Q$19,FALSE)</f>
        <v>9262.75</v>
      </c>
      <c r="AC32">
        <f t="shared" si="2"/>
        <v>9262.75</v>
      </c>
      <c r="AD32">
        <f t="shared" si="3"/>
        <v>0</v>
      </c>
    </row>
    <row r="33" spans="1:30" x14ac:dyDescent="0.25">
      <c r="A33" s="9" t="str">
        <f t="shared" si="0"/>
        <v>H040 2023 Março</v>
      </c>
      <c r="B33" s="9" t="str">
        <f>VLOOKUP(H33,[1]Auxiliar_referencia!E:F,2,FALSE)</f>
        <v>Medidor faturado pela UFSC</v>
      </c>
      <c r="C33" s="9">
        <v>2023</v>
      </c>
      <c r="D33" s="9" t="s">
        <v>128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VLOOKUP($H33,'[2]2023_03'!$D:$AD,'[2]2023_03'!Z$19,FALSE)</f>
        <v>1</v>
      </c>
      <c r="M33" s="12">
        <f>VLOOKUP($H33,'[2]2023_03'!$D:$AD,'[2]2023_03'!AA$19,FALSE)</f>
        <v>0</v>
      </c>
      <c r="N33" s="12">
        <f>VLOOKUP($H33,'[2]2023_03'!$D:$AD,'[2]2023_03'!AB$19,FALSE)</f>
        <v>0</v>
      </c>
      <c r="O33" s="12">
        <f>VLOOKUP($H33,'[2]2023_03'!$D:$AD,'[2]2023_03'!AC$19,FALSE)</f>
        <v>0</v>
      </c>
      <c r="P33" s="12">
        <f>VLOOKUP($H33,'[2]2023_03'!$D:$AD,'[2]2023_03'!AD$19,FALSE)</f>
        <v>1</v>
      </c>
      <c r="Q33" s="13">
        <f>VLOOKUP(H33,'2023_02'!H:R,11,FALSE)</f>
        <v>45350</v>
      </c>
      <c r="R33" s="14">
        <f>VLOOKUP($H33,'[2]2023_03'!$D:$AD,'[2]2023_03'!J$19,FALSE)</f>
        <v>46010</v>
      </c>
      <c r="S33" s="15">
        <f t="shared" si="1"/>
        <v>660</v>
      </c>
      <c r="T33" s="12">
        <f>VLOOKUP($H33,'[2]2023_03'!$D:$AD,'[2]2023_03'!K$19,FALSE)</f>
        <v>660</v>
      </c>
      <c r="U33" s="16" t="str">
        <f>VLOOKUP($H33,'[2]2023_03'!$D:$AD,'[2]2023_03'!T$19,FALSE)</f>
        <v>LIDO/REVISÃO</v>
      </c>
      <c r="V33" s="17" t="str">
        <f>VLOOKUP($H33,'[2]2023_03'!$D:$AD,'[2]2023_03'!U$19,FALSE)</f>
        <v>ALTO CONSUMO</v>
      </c>
      <c r="W33" s="12">
        <f>VLOOKUP($H33,'[2]2023_03'!$D:$AD,'[2]2023_03'!L$19,FALSE)</f>
        <v>9446.9599999999991</v>
      </c>
      <c r="X33" s="12">
        <f>VLOOKUP($H33,'[2]2023_03'!$D:$AD,'[2]2023_03'!M$19,FALSE)</f>
        <v>9446.9599999999991</v>
      </c>
      <c r="Y33" s="18">
        <f>VLOOKUP($H33,'[2]2023_03'!$D:$AD,'[2]2023_03'!N$19,FALSE)</f>
        <v>-1785.48</v>
      </c>
      <c r="Z33" s="12">
        <f>VLOOKUP($H33,'[2]2023_03'!$D:$AD,'[2]2023_03'!O$19,FALSE)</f>
        <v>0</v>
      </c>
      <c r="AA33" s="12">
        <f>VLOOKUP($H33,'[2]2023_03'!$D:$AD,'[2]2023_03'!P$19,FALSE)</f>
        <v>0</v>
      </c>
      <c r="AB33" s="12">
        <f>VLOOKUP($H33,'[2]2023_03'!$D:$AD,'[2]2023_03'!Q$19,FALSE)</f>
        <v>17108.439999999999</v>
      </c>
      <c r="AC33">
        <f t="shared" si="2"/>
        <v>17108.439999999999</v>
      </c>
      <c r="AD33">
        <f t="shared" si="3"/>
        <v>0</v>
      </c>
    </row>
    <row r="34" spans="1:30" x14ac:dyDescent="0.25">
      <c r="A34" s="9" t="str">
        <f t="shared" si="0"/>
        <v>H041 2023 Março</v>
      </c>
      <c r="B34" s="9" t="str">
        <f>VLOOKUP(H34,[1]Auxiliar_referencia!E:F,2,FALSE)</f>
        <v>Medidor faturado pela UFSC</v>
      </c>
      <c r="C34" s="9">
        <v>2023</v>
      </c>
      <c r="D34" s="9" t="s">
        <v>128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VLOOKUP($H34,'[2]2023_03'!$D:$AD,'[2]2023_03'!Z$19,FALSE)</f>
        <v>1</v>
      </c>
      <c r="M34" s="12">
        <f>VLOOKUP($H34,'[2]2023_03'!$D:$AD,'[2]2023_03'!AA$19,FALSE)</f>
        <v>0</v>
      </c>
      <c r="N34" s="12">
        <f>VLOOKUP($H34,'[2]2023_03'!$D:$AD,'[2]2023_03'!AB$19,FALSE)</f>
        <v>1</v>
      </c>
      <c r="O34" s="12">
        <f>VLOOKUP($H34,'[2]2023_03'!$D:$AD,'[2]2023_03'!AC$19,FALSE)</f>
        <v>0</v>
      </c>
      <c r="P34" s="12">
        <f>VLOOKUP($H34,'[2]2023_03'!$D:$AD,'[2]2023_03'!AD$19,FALSE)</f>
        <v>2</v>
      </c>
      <c r="Q34" s="13">
        <f>VLOOKUP(H34,'2023_02'!H:R,11,FALSE)</f>
        <v>14858</v>
      </c>
      <c r="R34" s="14">
        <f>VLOOKUP($H34,'[2]2023_03'!$D:$AD,'[2]2023_03'!J$19,FALSE)</f>
        <v>15073</v>
      </c>
      <c r="S34" s="15">
        <f t="shared" si="1"/>
        <v>215</v>
      </c>
      <c r="T34" s="12">
        <f>VLOOKUP($H34,'[2]2023_03'!$D:$AD,'[2]2023_03'!K$19,FALSE)</f>
        <v>215</v>
      </c>
      <c r="U34" s="16" t="str">
        <f>VLOOKUP($H34,'[2]2023_03'!$D:$AD,'[2]2023_03'!T$19,FALSE)</f>
        <v>LIDO/REVISÃO</v>
      </c>
      <c r="V34" s="17" t="str">
        <f>VLOOKUP($H34,'[2]2023_03'!$D:$AD,'[2]2023_03'!U$19,FALSE)</f>
        <v>CONFIRMAÇÃO LEITURA</v>
      </c>
      <c r="W34" s="12">
        <f>VLOOKUP($H34,'[2]2023_03'!$D:$AD,'[2]2023_03'!L$19,FALSE)</f>
        <v>3213.97</v>
      </c>
      <c r="X34" s="12">
        <f>VLOOKUP($H34,'[2]2023_03'!$D:$AD,'[2]2023_03'!M$19,FALSE)</f>
        <v>3213.97</v>
      </c>
      <c r="Y34" s="18">
        <f>VLOOKUP($H34,'[2]2023_03'!$D:$AD,'[2]2023_03'!N$19,FALSE)</f>
        <v>-607.44000000000005</v>
      </c>
      <c r="Z34" s="12">
        <f>VLOOKUP($H34,'[2]2023_03'!$D:$AD,'[2]2023_03'!O$19,FALSE)</f>
        <v>0</v>
      </c>
      <c r="AA34" s="12">
        <f>VLOOKUP($H34,'[2]2023_03'!$D:$AD,'[2]2023_03'!P$19,FALSE)</f>
        <v>0</v>
      </c>
      <c r="AB34" s="12">
        <f>VLOOKUP($H34,'[2]2023_03'!$D:$AD,'[2]2023_03'!Q$19,FALSE)</f>
        <v>5820.5</v>
      </c>
      <c r="AC34">
        <f t="shared" si="2"/>
        <v>5820.5</v>
      </c>
      <c r="AD34">
        <f t="shared" si="3"/>
        <v>0</v>
      </c>
    </row>
    <row r="35" spans="1:30" x14ac:dyDescent="0.25">
      <c r="A35" s="9" t="str">
        <f t="shared" si="0"/>
        <v>H042 2023 Março</v>
      </c>
      <c r="B35" s="9" t="str">
        <f>VLOOKUP(H35,[1]Auxiliar_referencia!E:F,2,FALSE)</f>
        <v>Medidor faturado pela UFSC</v>
      </c>
      <c r="C35" s="9">
        <v>2023</v>
      </c>
      <c r="D35" s="9" t="s">
        <v>128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VLOOKUP($H35,'[2]2023_03'!$D:$AD,'[2]2023_03'!Z$19,FALSE)</f>
        <v>1</v>
      </c>
      <c r="M35" s="12">
        <f>VLOOKUP($H35,'[2]2023_03'!$D:$AD,'[2]2023_03'!AA$19,FALSE)</f>
        <v>0</v>
      </c>
      <c r="N35" s="12">
        <f>VLOOKUP($H35,'[2]2023_03'!$D:$AD,'[2]2023_03'!AB$19,FALSE)</f>
        <v>0</v>
      </c>
      <c r="O35" s="12">
        <f>VLOOKUP($H35,'[2]2023_03'!$D:$AD,'[2]2023_03'!AC$19,FALSE)</f>
        <v>0</v>
      </c>
      <c r="P35" s="12">
        <f>VLOOKUP($H35,'[2]2023_03'!$D:$AD,'[2]2023_03'!AD$19,FALSE)</f>
        <v>1</v>
      </c>
      <c r="Q35" s="13">
        <f>VLOOKUP(H35,'2023_02'!H:R,11,FALSE)</f>
        <v>9290</v>
      </c>
      <c r="R35" s="14">
        <f>VLOOKUP($H35,'[2]2023_03'!$D:$AD,'[2]2023_03'!J$19,FALSE)</f>
        <v>9288</v>
      </c>
      <c r="S35" s="15">
        <f t="shared" si="1"/>
        <v>-2</v>
      </c>
      <c r="T35" s="12">
        <f>VLOOKUP($H35,'[2]2023_03'!$D:$AD,'[2]2023_03'!K$19,FALSE)</f>
        <v>0</v>
      </c>
      <c r="U35" s="16" t="str">
        <f>VLOOKUP($H35,'[2]2023_03'!$D:$AD,'[2]2023_03'!T$19,FALSE)</f>
        <v>LIDO/REVISÃO</v>
      </c>
      <c r="V35" s="17" t="str">
        <f>VLOOKUP($H35,'[2]2023_03'!$D:$AD,'[2]2023_03'!U$19,FALSE)</f>
        <v>CONFIRMAÇÃO LEITURA</v>
      </c>
      <c r="W35" s="12">
        <f>VLOOKUP($H35,'[2]2023_03'!$D:$AD,'[2]2023_03'!L$19,FALSE)</f>
        <v>35.08</v>
      </c>
      <c r="X35" s="12">
        <f>VLOOKUP($H35,'[2]2023_03'!$D:$AD,'[2]2023_03'!M$19,FALSE)</f>
        <v>35.08</v>
      </c>
      <c r="Y35" s="18">
        <f>VLOOKUP($H35,'[2]2023_03'!$D:$AD,'[2]2023_03'!N$19,FALSE)</f>
        <v>-6.63</v>
      </c>
      <c r="Z35" s="12">
        <f>VLOOKUP($H35,'[2]2023_03'!$D:$AD,'[2]2023_03'!O$19,FALSE)</f>
        <v>0</v>
      </c>
      <c r="AA35" s="12">
        <f>VLOOKUP($H35,'[2]2023_03'!$D:$AD,'[2]2023_03'!P$19,FALSE)</f>
        <v>0</v>
      </c>
      <c r="AB35" s="12">
        <f>VLOOKUP($H35,'[2]2023_03'!$D:$AD,'[2]2023_03'!Q$19,FALSE)</f>
        <v>63.53</v>
      </c>
      <c r="AC35">
        <f t="shared" si="2"/>
        <v>63.529999999999994</v>
      </c>
      <c r="AD35">
        <f t="shared" si="3"/>
        <v>0</v>
      </c>
    </row>
    <row r="36" spans="1:30" x14ac:dyDescent="0.25">
      <c r="A36" s="9" t="str">
        <f t="shared" si="0"/>
        <v>H043 2023 Março</v>
      </c>
      <c r="B36" s="9" t="str">
        <f>VLOOKUP(H36,[1]Auxiliar_referencia!E:F,2,FALSE)</f>
        <v>Medidor faturado pela UFSC</v>
      </c>
      <c r="C36" s="9">
        <v>2023</v>
      </c>
      <c r="D36" s="9" t="s">
        <v>128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VLOOKUP($H36,'[2]2023_03'!$D:$AD,'[2]2023_03'!Z$19,FALSE)</f>
        <v>1</v>
      </c>
      <c r="M36" s="12">
        <f>VLOOKUP($H36,'[2]2023_03'!$D:$AD,'[2]2023_03'!AA$19,FALSE)</f>
        <v>0</v>
      </c>
      <c r="N36" s="12">
        <f>VLOOKUP($H36,'[2]2023_03'!$D:$AD,'[2]2023_03'!AB$19,FALSE)</f>
        <v>0</v>
      </c>
      <c r="O36" s="12">
        <f>VLOOKUP($H36,'[2]2023_03'!$D:$AD,'[2]2023_03'!AC$19,FALSE)</f>
        <v>0</v>
      </c>
      <c r="P36" s="12">
        <f>VLOOKUP($H36,'[2]2023_03'!$D:$AD,'[2]2023_03'!AD$19,FALSE)</f>
        <v>1</v>
      </c>
      <c r="Q36" s="13">
        <f>VLOOKUP(H36,'2023_02'!H:R,11,FALSE)</f>
        <v>29</v>
      </c>
      <c r="R36" s="14">
        <f>VLOOKUP($H36,'[2]2023_03'!$D:$AD,'[2]2023_03'!J$19,FALSE)</f>
        <v>32</v>
      </c>
      <c r="S36" s="15">
        <f t="shared" si="1"/>
        <v>3</v>
      </c>
      <c r="T36" s="12">
        <f>VLOOKUP($H36,'[2]2023_03'!$D:$AD,'[2]2023_03'!K$19,FALSE)</f>
        <v>3</v>
      </c>
      <c r="U36" s="16" t="str">
        <f>VLOOKUP($H36,'[2]2023_03'!$D:$AD,'[2]2023_03'!T$19,FALSE)</f>
        <v>LIDO</v>
      </c>
      <c r="V36" s="17" t="str">
        <f>VLOOKUP($H36,'[2]2023_03'!$D:$AD,'[2]2023_03'!U$19,FALSE)</f>
        <v>OK</v>
      </c>
      <c r="W36" s="12">
        <f>VLOOKUP($H36,'[2]2023_03'!$D:$AD,'[2]2023_03'!L$19,FALSE)</f>
        <v>50.56</v>
      </c>
      <c r="X36" s="12">
        <f>VLOOKUP($H36,'[2]2023_03'!$D:$AD,'[2]2023_03'!M$19,FALSE)</f>
        <v>50.56</v>
      </c>
      <c r="Y36" s="18">
        <f>VLOOKUP($H36,'[2]2023_03'!$D:$AD,'[2]2023_03'!N$19,FALSE)</f>
        <v>-9.5500000000000007</v>
      </c>
      <c r="Z36" s="12">
        <f>VLOOKUP($H36,'[2]2023_03'!$D:$AD,'[2]2023_03'!O$19,FALSE)</f>
        <v>0</v>
      </c>
      <c r="AA36" s="12">
        <f>VLOOKUP($H36,'[2]2023_03'!$D:$AD,'[2]2023_03'!P$19,FALSE)</f>
        <v>0</v>
      </c>
      <c r="AB36" s="12">
        <f>VLOOKUP($H36,'[2]2023_03'!$D:$AD,'[2]2023_03'!Q$19,FALSE)</f>
        <v>91.57</v>
      </c>
      <c r="AC36">
        <f t="shared" si="2"/>
        <v>91.570000000000007</v>
      </c>
      <c r="AD36">
        <f t="shared" si="3"/>
        <v>0</v>
      </c>
    </row>
    <row r="37" spans="1:30" x14ac:dyDescent="0.25">
      <c r="A37" s="9" t="str">
        <f t="shared" si="0"/>
        <v>H044 2023 Março</v>
      </c>
      <c r="B37" s="9" t="str">
        <f>VLOOKUP(H37,[1]Auxiliar_referencia!E:F,2,FALSE)</f>
        <v>Medidor faturado pela UFSC</v>
      </c>
      <c r="C37" s="9">
        <v>2023</v>
      </c>
      <c r="D37" s="9" t="s">
        <v>128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VLOOKUP($H37,'[2]2023_03'!$D:$AD,'[2]2023_03'!Z$19,FALSE)</f>
        <v>1</v>
      </c>
      <c r="M37" s="12">
        <f>VLOOKUP($H37,'[2]2023_03'!$D:$AD,'[2]2023_03'!AA$19,FALSE)</f>
        <v>0</v>
      </c>
      <c r="N37" s="12">
        <f>VLOOKUP($H37,'[2]2023_03'!$D:$AD,'[2]2023_03'!AB$19,FALSE)</f>
        <v>0</v>
      </c>
      <c r="O37" s="12">
        <f>VLOOKUP($H37,'[2]2023_03'!$D:$AD,'[2]2023_03'!AC$19,FALSE)</f>
        <v>0</v>
      </c>
      <c r="P37" s="12">
        <f>VLOOKUP($H37,'[2]2023_03'!$D:$AD,'[2]2023_03'!AD$19,FALSE)</f>
        <v>1</v>
      </c>
      <c r="Q37" s="13">
        <f>VLOOKUP(H37,'2023_02'!H:R,11,FALSE)</f>
        <v>5352</v>
      </c>
      <c r="R37" s="14">
        <f>VLOOKUP($H37,'[2]2023_03'!$D:$AD,'[2]2023_03'!J$19,FALSE)</f>
        <v>45</v>
      </c>
      <c r="S37" s="15">
        <f t="shared" si="1"/>
        <v>-5307</v>
      </c>
      <c r="T37" s="12">
        <f>VLOOKUP($H37,'[2]2023_03'!$D:$AD,'[2]2023_03'!K$19,FALSE)</f>
        <v>18</v>
      </c>
      <c r="U37" s="16" t="str">
        <f>VLOOKUP($H37,'[2]2023_03'!$D:$AD,'[2]2023_03'!T$19,FALSE)</f>
        <v>LIDO/REVISÃO</v>
      </c>
      <c r="V37" s="17" t="str">
        <f>VLOOKUP($H37,'[2]2023_03'!$D:$AD,'[2]2023_03'!U$19,FALSE)</f>
        <v>CONFIRMAÇÃO LEITURA</v>
      </c>
      <c r="W37" s="12">
        <f>VLOOKUP($H37,'[2]2023_03'!$D:$AD,'[2]2023_03'!L$19,FALSE)</f>
        <v>202.6</v>
      </c>
      <c r="X37" s="12">
        <f>VLOOKUP($H37,'[2]2023_03'!$D:$AD,'[2]2023_03'!M$19,FALSE)</f>
        <v>202.6</v>
      </c>
      <c r="Y37" s="18">
        <f>VLOOKUP($H37,'[2]2023_03'!$D:$AD,'[2]2023_03'!N$19,FALSE)</f>
        <v>-38.29</v>
      </c>
      <c r="Z37" s="12">
        <f>VLOOKUP($H37,'[2]2023_03'!$D:$AD,'[2]2023_03'!O$19,FALSE)</f>
        <v>0</v>
      </c>
      <c r="AA37" s="12">
        <f>VLOOKUP($H37,'[2]2023_03'!$D:$AD,'[2]2023_03'!P$19,FALSE)</f>
        <v>0</v>
      </c>
      <c r="AB37" s="12">
        <f>VLOOKUP($H37,'[2]2023_03'!$D:$AD,'[2]2023_03'!Q$19,FALSE)</f>
        <v>366.91</v>
      </c>
      <c r="AC37">
        <f t="shared" si="2"/>
        <v>366.90999999999997</v>
      </c>
      <c r="AD37">
        <f t="shared" si="3"/>
        <v>0</v>
      </c>
    </row>
    <row r="38" spans="1:30" x14ac:dyDescent="0.25">
      <c r="A38" s="9" t="str">
        <f t="shared" si="0"/>
        <v>H045 2023 Março</v>
      </c>
      <c r="B38" s="9" t="str">
        <f>VLOOKUP(H38,[1]Auxiliar_referencia!E:F,2,FALSE)</f>
        <v>Medidor faturado pela UFSC</v>
      </c>
      <c r="C38" s="9">
        <v>2023</v>
      </c>
      <c r="D38" s="9" t="s">
        <v>128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VLOOKUP($H38,'[2]2023_03'!$D:$AD,'[2]2023_03'!Z$19,FALSE)</f>
        <v>1</v>
      </c>
      <c r="M38" s="12">
        <f>VLOOKUP($H38,'[2]2023_03'!$D:$AD,'[2]2023_03'!AA$19,FALSE)</f>
        <v>0</v>
      </c>
      <c r="N38" s="12">
        <f>VLOOKUP($H38,'[2]2023_03'!$D:$AD,'[2]2023_03'!AB$19,FALSE)</f>
        <v>0</v>
      </c>
      <c r="O38" s="12">
        <f>VLOOKUP($H38,'[2]2023_03'!$D:$AD,'[2]2023_03'!AC$19,FALSE)</f>
        <v>0</v>
      </c>
      <c r="P38" s="12">
        <f>VLOOKUP($H38,'[2]2023_03'!$D:$AD,'[2]2023_03'!AD$19,FALSE)</f>
        <v>1</v>
      </c>
      <c r="Q38" s="13">
        <f>VLOOKUP(H38,'2023_02'!H:R,11,FALSE)</f>
        <v>409</v>
      </c>
      <c r="R38" s="14">
        <f>VLOOKUP($H38,'[2]2023_03'!$D:$AD,'[2]2023_03'!J$19,FALSE)</f>
        <v>516</v>
      </c>
      <c r="S38" s="15">
        <f t="shared" si="1"/>
        <v>107</v>
      </c>
      <c r="T38" s="12">
        <f>VLOOKUP($H38,'[2]2023_03'!$D:$AD,'[2]2023_03'!K$19,FALSE)</f>
        <v>107</v>
      </c>
      <c r="U38" s="16" t="str">
        <f>VLOOKUP($H38,'[2]2023_03'!$D:$AD,'[2]2023_03'!T$19,FALSE)</f>
        <v>LIDO/REVISÃO</v>
      </c>
      <c r="V38" s="17" t="str">
        <f>VLOOKUP($H38,'[2]2023_03'!$D:$AD,'[2]2023_03'!U$19,FALSE)</f>
        <v>ALTO CONSUMO</v>
      </c>
      <c r="W38" s="12">
        <f>VLOOKUP($H38,'[2]2023_03'!$D:$AD,'[2]2023_03'!L$19,FALSE)</f>
        <v>1492.21</v>
      </c>
      <c r="X38" s="12">
        <f>VLOOKUP($H38,'[2]2023_03'!$D:$AD,'[2]2023_03'!M$19,FALSE)</f>
        <v>1492.21</v>
      </c>
      <c r="Y38" s="18">
        <f>VLOOKUP($H38,'[2]2023_03'!$D:$AD,'[2]2023_03'!N$19,FALSE)</f>
        <v>-282.02</v>
      </c>
      <c r="Z38" s="12">
        <f>VLOOKUP($H38,'[2]2023_03'!$D:$AD,'[2]2023_03'!O$19,FALSE)</f>
        <v>0</v>
      </c>
      <c r="AA38" s="12">
        <f>VLOOKUP($H38,'[2]2023_03'!$D:$AD,'[2]2023_03'!P$19,FALSE)</f>
        <v>0</v>
      </c>
      <c r="AB38" s="12">
        <f>VLOOKUP($H38,'[2]2023_03'!$D:$AD,'[2]2023_03'!Q$19,FALSE)</f>
        <v>2702.4</v>
      </c>
      <c r="AC38">
        <f t="shared" si="2"/>
        <v>2702.4</v>
      </c>
      <c r="AD38">
        <f t="shared" si="3"/>
        <v>0</v>
      </c>
    </row>
    <row r="39" spans="1:30" x14ac:dyDescent="0.25">
      <c r="A39" s="9" t="str">
        <f t="shared" si="0"/>
        <v>H046 2023 Março</v>
      </c>
      <c r="B39" s="9" t="str">
        <f>VLOOKUP(H39,[1]Auxiliar_referencia!E:F,2,FALSE)</f>
        <v>Medidor faturado pela UFSC</v>
      </c>
      <c r="C39" s="9">
        <v>2023</v>
      </c>
      <c r="D39" s="9" t="s">
        <v>128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VLOOKUP($H39,'[2]2023_03'!$D:$AD,'[2]2023_03'!Z$19,FALSE)</f>
        <v>1</v>
      </c>
      <c r="M39" s="12">
        <f>VLOOKUP($H39,'[2]2023_03'!$D:$AD,'[2]2023_03'!AA$19,FALSE)</f>
        <v>0</v>
      </c>
      <c r="N39" s="12">
        <f>VLOOKUP($H39,'[2]2023_03'!$D:$AD,'[2]2023_03'!AB$19,FALSE)</f>
        <v>0</v>
      </c>
      <c r="O39" s="12">
        <f>VLOOKUP($H39,'[2]2023_03'!$D:$AD,'[2]2023_03'!AC$19,FALSE)</f>
        <v>0</v>
      </c>
      <c r="P39" s="12">
        <f>VLOOKUP($H39,'[2]2023_03'!$D:$AD,'[2]2023_03'!AD$19,FALSE)</f>
        <v>1</v>
      </c>
      <c r="Q39" s="13">
        <f>VLOOKUP(H39,'2023_02'!H:R,11,FALSE)</f>
        <v>312</v>
      </c>
      <c r="R39" s="14">
        <f>VLOOKUP($H39,'[2]2023_03'!$D:$AD,'[2]2023_03'!J$19,FALSE)</f>
        <v>425</v>
      </c>
      <c r="S39" s="15">
        <f t="shared" si="1"/>
        <v>113</v>
      </c>
      <c r="T39" s="12">
        <f>VLOOKUP($H39,'[2]2023_03'!$D:$AD,'[2]2023_03'!K$19,FALSE)</f>
        <v>113</v>
      </c>
      <c r="U39" s="16" t="str">
        <f>VLOOKUP($H39,'[2]2023_03'!$D:$AD,'[2]2023_03'!T$19,FALSE)</f>
        <v>LIDO</v>
      </c>
      <c r="V39" s="17" t="str">
        <f>VLOOKUP($H39,'[2]2023_03'!$D:$AD,'[2]2023_03'!U$19,FALSE)</f>
        <v>OK</v>
      </c>
      <c r="W39" s="12">
        <f>VLOOKUP($H39,'[2]2023_03'!$D:$AD,'[2]2023_03'!L$19,FALSE)</f>
        <v>1579.15</v>
      </c>
      <c r="X39" s="12">
        <f>VLOOKUP($H39,'[2]2023_03'!$D:$AD,'[2]2023_03'!M$19,FALSE)</f>
        <v>1579.15</v>
      </c>
      <c r="Y39" s="18">
        <f>VLOOKUP($H39,'[2]2023_03'!$D:$AD,'[2]2023_03'!N$19,FALSE)</f>
        <v>-298.45999999999998</v>
      </c>
      <c r="Z39" s="12">
        <f>VLOOKUP($H39,'[2]2023_03'!$D:$AD,'[2]2023_03'!O$19,FALSE)</f>
        <v>0</v>
      </c>
      <c r="AA39" s="12">
        <f>VLOOKUP($H39,'[2]2023_03'!$D:$AD,'[2]2023_03'!P$19,FALSE)</f>
        <v>0</v>
      </c>
      <c r="AB39" s="12">
        <f>VLOOKUP($H39,'[2]2023_03'!$D:$AD,'[2]2023_03'!Q$19,FALSE)</f>
        <v>2859.84</v>
      </c>
      <c r="AC39">
        <f t="shared" si="2"/>
        <v>2859.84</v>
      </c>
      <c r="AD39">
        <f t="shared" si="3"/>
        <v>0</v>
      </c>
    </row>
    <row r="40" spans="1:30" x14ac:dyDescent="0.25">
      <c r="A40" s="9" t="str">
        <f t="shared" si="0"/>
        <v>H047 2023 Março</v>
      </c>
      <c r="B40" s="9" t="str">
        <f>VLOOKUP(H40,[1]Auxiliar_referencia!E:F,2,FALSE)</f>
        <v>Medidor faturado pela UFSC</v>
      </c>
      <c r="C40" s="9">
        <v>2023</v>
      </c>
      <c r="D40" s="9" t="s">
        <v>128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VLOOKUP($H40,'[2]2023_03'!$D:$AD,'[2]2023_03'!Z$19,FALSE)</f>
        <v>1</v>
      </c>
      <c r="M40" s="12">
        <f>VLOOKUP($H40,'[2]2023_03'!$D:$AD,'[2]2023_03'!AA$19,FALSE)</f>
        <v>0</v>
      </c>
      <c r="N40" s="12">
        <f>VLOOKUP($H40,'[2]2023_03'!$D:$AD,'[2]2023_03'!AB$19,FALSE)</f>
        <v>0</v>
      </c>
      <c r="O40" s="12">
        <f>VLOOKUP($H40,'[2]2023_03'!$D:$AD,'[2]2023_03'!AC$19,FALSE)</f>
        <v>0</v>
      </c>
      <c r="P40" s="12">
        <f>VLOOKUP($H40,'[2]2023_03'!$D:$AD,'[2]2023_03'!AD$19,FALSE)</f>
        <v>1</v>
      </c>
      <c r="Q40" s="13">
        <f>VLOOKUP(H40,'2023_02'!H:R,11,FALSE)</f>
        <v>14949</v>
      </c>
      <c r="R40" s="14">
        <f>VLOOKUP($H40,'[2]2023_03'!$D:$AD,'[2]2023_03'!J$19,FALSE)</f>
        <v>15166</v>
      </c>
      <c r="S40" s="15">
        <f t="shared" si="1"/>
        <v>217</v>
      </c>
      <c r="T40" s="12">
        <f>VLOOKUP($H40,'[2]2023_03'!$D:$AD,'[2]2023_03'!K$19,FALSE)</f>
        <v>217</v>
      </c>
      <c r="U40" s="16" t="str">
        <f>VLOOKUP($H40,'[2]2023_03'!$D:$AD,'[2]2023_03'!T$19,FALSE)</f>
        <v>LIDO</v>
      </c>
      <c r="V40" s="17" t="str">
        <f>VLOOKUP($H40,'[2]2023_03'!$D:$AD,'[2]2023_03'!U$19,FALSE)</f>
        <v>OK</v>
      </c>
      <c r="W40" s="12">
        <f>VLOOKUP($H40,'[2]2023_03'!$D:$AD,'[2]2023_03'!L$19,FALSE)</f>
        <v>3086.11</v>
      </c>
      <c r="X40" s="12">
        <f>VLOOKUP($H40,'[2]2023_03'!$D:$AD,'[2]2023_03'!M$19,FALSE)</f>
        <v>3086.11</v>
      </c>
      <c r="Y40" s="18">
        <f>VLOOKUP($H40,'[2]2023_03'!$D:$AD,'[2]2023_03'!N$19,FALSE)</f>
        <v>-583.28</v>
      </c>
      <c r="Z40" s="12">
        <f>VLOOKUP($H40,'[2]2023_03'!$D:$AD,'[2]2023_03'!O$19,FALSE)</f>
        <v>0</v>
      </c>
      <c r="AA40" s="12">
        <f>VLOOKUP($H40,'[2]2023_03'!$D:$AD,'[2]2023_03'!P$19,FALSE)</f>
        <v>0</v>
      </c>
      <c r="AB40" s="12">
        <f>VLOOKUP($H40,'[2]2023_03'!$D:$AD,'[2]2023_03'!Q$19,FALSE)</f>
        <v>5588.94</v>
      </c>
      <c r="AC40">
        <f t="shared" si="2"/>
        <v>5588.9400000000005</v>
      </c>
      <c r="AD40">
        <f t="shared" si="3"/>
        <v>0</v>
      </c>
    </row>
    <row r="41" spans="1:30" x14ac:dyDescent="0.25">
      <c r="A41" s="9" t="str">
        <f t="shared" si="0"/>
        <v>H048 2023 Março</v>
      </c>
      <c r="B41" s="9" t="str">
        <f>VLOOKUP(H41,[1]Auxiliar_referencia!E:F,2,FALSE)</f>
        <v>Medidor faturado pela UFSC</v>
      </c>
      <c r="C41" s="9">
        <v>2023</v>
      </c>
      <c r="D41" s="9" t="s">
        <v>128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VLOOKUP($H41,'[2]2023_03'!$D:$AD,'[2]2023_03'!Z$19,FALSE)</f>
        <v>1</v>
      </c>
      <c r="M41" s="12">
        <f>VLOOKUP($H41,'[2]2023_03'!$D:$AD,'[2]2023_03'!AA$19,FALSE)</f>
        <v>0</v>
      </c>
      <c r="N41" s="12">
        <f>VLOOKUP($H41,'[2]2023_03'!$D:$AD,'[2]2023_03'!AB$19,FALSE)</f>
        <v>0</v>
      </c>
      <c r="O41" s="12">
        <f>VLOOKUP($H41,'[2]2023_03'!$D:$AD,'[2]2023_03'!AC$19,FALSE)</f>
        <v>0</v>
      </c>
      <c r="P41" s="12">
        <f>VLOOKUP($H41,'[2]2023_03'!$D:$AD,'[2]2023_03'!AD$19,FALSE)</f>
        <v>1</v>
      </c>
      <c r="Q41" s="13">
        <f>VLOOKUP(H41,'2023_02'!H:R,11,FALSE)</f>
        <v>31065</v>
      </c>
      <c r="R41" s="14">
        <f>VLOOKUP($H41,'[2]2023_03'!$D:$AD,'[2]2023_03'!J$19,FALSE)</f>
        <v>31134</v>
      </c>
      <c r="S41" s="15">
        <f t="shared" si="1"/>
        <v>69</v>
      </c>
      <c r="T41" s="12">
        <f>VLOOKUP($H41,'[2]2023_03'!$D:$AD,'[2]2023_03'!K$19,FALSE)</f>
        <v>69</v>
      </c>
      <c r="U41" s="16" t="str">
        <f>VLOOKUP($H41,'[2]2023_03'!$D:$AD,'[2]2023_03'!T$19,FALSE)</f>
        <v>LIDO/REVISÃO</v>
      </c>
      <c r="V41" s="17" t="str">
        <f>VLOOKUP($H41,'[2]2023_03'!$D:$AD,'[2]2023_03'!U$19,FALSE)</f>
        <v>CONFIRMAÇÃO LEITURA</v>
      </c>
      <c r="W41" s="12">
        <f>VLOOKUP($H41,'[2]2023_03'!$D:$AD,'[2]2023_03'!L$19,FALSE)</f>
        <v>941.59</v>
      </c>
      <c r="X41" s="12">
        <f>VLOOKUP($H41,'[2]2023_03'!$D:$AD,'[2]2023_03'!M$19,FALSE)</f>
        <v>941.59</v>
      </c>
      <c r="Y41" s="18">
        <f>VLOOKUP($H41,'[2]2023_03'!$D:$AD,'[2]2023_03'!N$19,FALSE)</f>
        <v>-177.96</v>
      </c>
      <c r="Z41" s="12">
        <f>VLOOKUP($H41,'[2]2023_03'!$D:$AD,'[2]2023_03'!O$19,FALSE)</f>
        <v>0</v>
      </c>
      <c r="AA41" s="12">
        <f>VLOOKUP($H41,'[2]2023_03'!$D:$AD,'[2]2023_03'!P$19,FALSE)</f>
        <v>0</v>
      </c>
      <c r="AB41" s="12">
        <f>VLOOKUP($H41,'[2]2023_03'!$D:$AD,'[2]2023_03'!Q$19,FALSE)</f>
        <v>1705.22</v>
      </c>
      <c r="AC41">
        <f t="shared" si="2"/>
        <v>1705.22</v>
      </c>
      <c r="AD41">
        <f t="shared" si="3"/>
        <v>0</v>
      </c>
    </row>
    <row r="42" spans="1:30" x14ac:dyDescent="0.25">
      <c r="A42" s="9" t="str">
        <f t="shared" si="0"/>
        <v>H049 2023 Março</v>
      </c>
      <c r="B42" s="9" t="str">
        <f>VLOOKUP(H42,[1]Auxiliar_referencia!E:F,2,FALSE)</f>
        <v>Medidor faturado pela UFSC</v>
      </c>
      <c r="C42" s="9">
        <v>2023</v>
      </c>
      <c r="D42" s="9" t="s">
        <v>128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VLOOKUP($H42,'[2]2023_03'!$D:$AD,'[2]2023_03'!Z$19,FALSE)</f>
        <v>1</v>
      </c>
      <c r="M42" s="12">
        <f>VLOOKUP($H42,'[2]2023_03'!$D:$AD,'[2]2023_03'!AA$19,FALSE)</f>
        <v>0</v>
      </c>
      <c r="N42" s="12">
        <f>VLOOKUP($H42,'[2]2023_03'!$D:$AD,'[2]2023_03'!AB$19,FALSE)</f>
        <v>0</v>
      </c>
      <c r="O42" s="12">
        <f>VLOOKUP($H42,'[2]2023_03'!$D:$AD,'[2]2023_03'!AC$19,FALSE)</f>
        <v>0</v>
      </c>
      <c r="P42" s="12">
        <f>VLOOKUP($H42,'[2]2023_03'!$D:$AD,'[2]2023_03'!AD$19,FALSE)</f>
        <v>1</v>
      </c>
      <c r="Q42" s="13">
        <f>VLOOKUP(H42,'2023_02'!H:R,11,FALSE)</f>
        <v>1075</v>
      </c>
      <c r="R42" s="14">
        <f>VLOOKUP($H42,'[2]2023_03'!$D:$AD,'[2]2023_03'!J$19,FALSE)</f>
        <v>1258</v>
      </c>
      <c r="S42" s="15">
        <f t="shared" si="1"/>
        <v>183</v>
      </c>
      <c r="T42" s="12">
        <f>VLOOKUP($H42,'[2]2023_03'!$D:$AD,'[2]2023_03'!K$19,FALSE)</f>
        <v>183</v>
      </c>
      <c r="U42" s="16" t="str">
        <f>VLOOKUP($H42,'[2]2023_03'!$D:$AD,'[2]2023_03'!T$19,FALSE)</f>
        <v>MÉDIO</v>
      </c>
      <c r="V42" s="17" t="str">
        <f>VLOOKUP($H42,'[2]2023_03'!$D:$AD,'[2]2023_03'!U$19,FALSE)</f>
        <v>ELIMINE A ANORMALIDADE CONSTRUINDO O ABRIGO PADRÃO NA TESTADA DO IMÓVEL</v>
      </c>
      <c r="W42" s="12">
        <f>VLOOKUP($H42,'[2]2023_03'!$D:$AD,'[2]2023_03'!L$19,FALSE)</f>
        <v>2593.4499999999998</v>
      </c>
      <c r="X42" s="12">
        <f>VLOOKUP($H42,'[2]2023_03'!$D:$AD,'[2]2023_03'!M$19,FALSE)</f>
        <v>2593.4499999999998</v>
      </c>
      <c r="Y42" s="18">
        <f>VLOOKUP($H42,'[2]2023_03'!$D:$AD,'[2]2023_03'!N$19,FALSE)</f>
        <v>-490.16</v>
      </c>
      <c r="Z42" s="12">
        <f>VLOOKUP($H42,'[2]2023_03'!$D:$AD,'[2]2023_03'!O$19,FALSE)</f>
        <v>0</v>
      </c>
      <c r="AA42" s="12">
        <f>VLOOKUP($H42,'[2]2023_03'!$D:$AD,'[2]2023_03'!P$19,FALSE)</f>
        <v>0</v>
      </c>
      <c r="AB42" s="12">
        <f>VLOOKUP($H42,'[2]2023_03'!$D:$AD,'[2]2023_03'!Q$19,FALSE)</f>
        <v>4696.74</v>
      </c>
      <c r="AC42">
        <f t="shared" si="2"/>
        <v>4696.74</v>
      </c>
      <c r="AD42">
        <f t="shared" si="3"/>
        <v>0</v>
      </c>
    </row>
    <row r="43" spans="1:30" x14ac:dyDescent="0.25">
      <c r="A43" s="9" t="str">
        <f t="shared" si="0"/>
        <v>H050 2023 Março</v>
      </c>
      <c r="B43" s="9" t="str">
        <f>VLOOKUP(H43,[1]Auxiliar_referencia!E:F,2,FALSE)</f>
        <v>Medidor faturado pela UFSC</v>
      </c>
      <c r="C43" s="9">
        <v>2023</v>
      </c>
      <c r="D43" s="9" t="s">
        <v>128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VLOOKUP($H43,'[2]2023_03'!$D:$AD,'[2]2023_03'!Z$19,FALSE)</f>
        <v>1</v>
      </c>
      <c r="M43" s="12">
        <f>VLOOKUP($H43,'[2]2023_03'!$D:$AD,'[2]2023_03'!AA$19,FALSE)</f>
        <v>0</v>
      </c>
      <c r="N43" s="12">
        <f>VLOOKUP($H43,'[2]2023_03'!$D:$AD,'[2]2023_03'!AB$19,FALSE)</f>
        <v>0</v>
      </c>
      <c r="O43" s="12">
        <f>VLOOKUP($H43,'[2]2023_03'!$D:$AD,'[2]2023_03'!AC$19,FALSE)</f>
        <v>0</v>
      </c>
      <c r="P43" s="12">
        <f>VLOOKUP($H43,'[2]2023_03'!$D:$AD,'[2]2023_03'!AD$19,FALSE)</f>
        <v>1</v>
      </c>
      <c r="Q43" s="13">
        <f>VLOOKUP(H43,'2023_02'!H:R,11,FALSE)</f>
        <v>5106</v>
      </c>
      <c r="R43" s="14">
        <f>VLOOKUP($H43,'[2]2023_03'!$D:$AD,'[2]2023_03'!J$19,FALSE)</f>
        <v>5253</v>
      </c>
      <c r="S43" s="15">
        <f t="shared" si="1"/>
        <v>147</v>
      </c>
      <c r="T43" s="12">
        <f>VLOOKUP($H43,'[2]2023_03'!$D:$AD,'[2]2023_03'!K$19,FALSE)</f>
        <v>147</v>
      </c>
      <c r="U43" s="16" t="str">
        <f>VLOOKUP($H43,'[2]2023_03'!$D:$AD,'[2]2023_03'!T$19,FALSE)</f>
        <v>MÉDIO</v>
      </c>
      <c r="V43" s="17" t="str">
        <f>VLOOKUP($H43,'[2]2023_03'!$D:$AD,'[2]2023_03'!U$19,FALSE)</f>
        <v>ELIMINE A ANORMALIDADE CONSTRUINDO O ABRIGO PADRÃO NA TESTADA DO IMÓVEL</v>
      </c>
      <c r="W43" s="12">
        <f>VLOOKUP($H43,'[2]2023_03'!$D:$AD,'[2]2023_03'!L$19,FALSE)</f>
        <v>2071.81</v>
      </c>
      <c r="X43" s="12">
        <f>VLOOKUP($H43,'[2]2023_03'!$D:$AD,'[2]2023_03'!M$19,FALSE)</f>
        <v>2071.81</v>
      </c>
      <c r="Y43" s="18">
        <f>VLOOKUP($H43,'[2]2023_03'!$D:$AD,'[2]2023_03'!N$19,FALSE)</f>
        <v>-391.57</v>
      </c>
      <c r="Z43" s="12">
        <f>VLOOKUP($H43,'[2]2023_03'!$D:$AD,'[2]2023_03'!O$19,FALSE)</f>
        <v>0</v>
      </c>
      <c r="AA43" s="12">
        <f>VLOOKUP($H43,'[2]2023_03'!$D:$AD,'[2]2023_03'!P$19,FALSE)</f>
        <v>0</v>
      </c>
      <c r="AB43" s="12">
        <f>VLOOKUP($H43,'[2]2023_03'!$D:$AD,'[2]2023_03'!Q$19,FALSE)</f>
        <v>3752.05</v>
      </c>
      <c r="AC43">
        <f t="shared" si="2"/>
        <v>3752.0499999999997</v>
      </c>
      <c r="AD43">
        <f t="shared" si="3"/>
        <v>0</v>
      </c>
    </row>
    <row r="44" spans="1:30" x14ac:dyDescent="0.25">
      <c r="A44" s="9" t="str">
        <f t="shared" si="0"/>
        <v>H051 2023 Março</v>
      </c>
      <c r="B44" s="9" t="str">
        <f>VLOOKUP(H44,[1]Auxiliar_referencia!E:F,2,FALSE)</f>
        <v>Medidor faturado pela UFSC</v>
      </c>
      <c r="C44" s="9">
        <v>2023</v>
      </c>
      <c r="D44" s="9" t="s">
        <v>128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VLOOKUP($H44,'[2]2023_03'!$D:$AD,'[2]2023_03'!Z$19,FALSE)</f>
        <v>1</v>
      </c>
      <c r="M44" s="12">
        <f>VLOOKUP($H44,'[2]2023_03'!$D:$AD,'[2]2023_03'!AA$19,FALSE)</f>
        <v>0</v>
      </c>
      <c r="N44" s="12">
        <f>VLOOKUP($H44,'[2]2023_03'!$D:$AD,'[2]2023_03'!AB$19,FALSE)</f>
        <v>4</v>
      </c>
      <c r="O44" s="12">
        <f>VLOOKUP($H44,'[2]2023_03'!$D:$AD,'[2]2023_03'!AC$19,FALSE)</f>
        <v>0</v>
      </c>
      <c r="P44" s="12">
        <f>VLOOKUP($H44,'[2]2023_03'!$D:$AD,'[2]2023_03'!AD$19,FALSE)</f>
        <v>5</v>
      </c>
      <c r="Q44" s="13">
        <f>VLOOKUP(H44,'2023_02'!H:R,11,FALSE)</f>
        <v>499</v>
      </c>
      <c r="R44" s="14">
        <f>VLOOKUP($H44,'[2]2023_03'!$D:$AD,'[2]2023_03'!J$19,FALSE)</f>
        <v>505</v>
      </c>
      <c r="S44" s="15">
        <f t="shared" si="1"/>
        <v>6</v>
      </c>
      <c r="T44" s="12">
        <f>VLOOKUP($H44,'[2]2023_03'!$D:$AD,'[2]2023_03'!K$19,FALSE)</f>
        <v>6</v>
      </c>
      <c r="U44" s="16" t="str">
        <f>VLOOKUP($H44,'[2]2023_03'!$D:$AD,'[2]2023_03'!T$19,FALSE)</f>
        <v>LIDO</v>
      </c>
      <c r="V44" s="17" t="str">
        <f>VLOOKUP($H44,'[2]2023_03'!$D:$AD,'[2]2023_03'!U$19,FALSE)</f>
        <v>OK</v>
      </c>
      <c r="W44" s="12">
        <f>VLOOKUP($H44,'[2]2023_03'!$D:$AD,'[2]2023_03'!L$19,FALSE)</f>
        <v>206.36</v>
      </c>
      <c r="X44" s="12">
        <f>VLOOKUP($H44,'[2]2023_03'!$D:$AD,'[2]2023_03'!M$19,FALSE)</f>
        <v>206.36</v>
      </c>
      <c r="Y44" s="18">
        <f>VLOOKUP($H44,'[2]2023_03'!$D:$AD,'[2]2023_03'!N$19,FALSE)</f>
        <v>-39</v>
      </c>
      <c r="Z44" s="12">
        <f>VLOOKUP($H44,'[2]2023_03'!$D:$AD,'[2]2023_03'!O$19,FALSE)</f>
        <v>0</v>
      </c>
      <c r="AA44" s="12">
        <f>VLOOKUP($H44,'[2]2023_03'!$D:$AD,'[2]2023_03'!P$19,FALSE)</f>
        <v>0</v>
      </c>
      <c r="AB44" s="12">
        <f>VLOOKUP($H44,'[2]2023_03'!$D:$AD,'[2]2023_03'!Q$19,FALSE)</f>
        <v>373.72</v>
      </c>
      <c r="AC44">
        <f t="shared" si="2"/>
        <v>373.72</v>
      </c>
      <c r="AD44">
        <f t="shared" si="3"/>
        <v>0</v>
      </c>
    </row>
    <row r="45" spans="1:30" x14ac:dyDescent="0.25">
      <c r="A45" s="9" t="str">
        <f t="shared" si="0"/>
        <v>H053 2023 Março</v>
      </c>
      <c r="B45" s="9" t="str">
        <f>VLOOKUP(H45,[1]Auxiliar_referencia!E:F,2,FALSE)</f>
        <v>Medidor faturado pela UFSC</v>
      </c>
      <c r="C45" s="9">
        <v>2023</v>
      </c>
      <c r="D45" s="9" t="s">
        <v>128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VLOOKUP($H45,'[2]2023_03'!$D:$AD,'[2]2023_03'!Z$19,FALSE)</f>
        <v>1</v>
      </c>
      <c r="M45" s="12">
        <f>VLOOKUP($H45,'[2]2023_03'!$D:$AD,'[2]2023_03'!AA$19,FALSE)</f>
        <v>0</v>
      </c>
      <c r="N45" s="12">
        <f>VLOOKUP($H45,'[2]2023_03'!$D:$AD,'[2]2023_03'!AB$19,FALSE)</f>
        <v>0</v>
      </c>
      <c r="O45" s="12">
        <f>VLOOKUP($H45,'[2]2023_03'!$D:$AD,'[2]2023_03'!AC$19,FALSE)</f>
        <v>0</v>
      </c>
      <c r="P45" s="12">
        <f>VLOOKUP($H45,'[2]2023_03'!$D:$AD,'[2]2023_03'!AD$19,FALSE)</f>
        <v>1</v>
      </c>
      <c r="Q45" s="13">
        <f>VLOOKUP(H45,'2023_02'!H:R,11,FALSE)</f>
        <v>18018</v>
      </c>
      <c r="R45" s="14">
        <f>VLOOKUP($H45,'[2]2023_03'!$D:$AD,'[2]2023_03'!J$19,FALSE)</f>
        <v>19138</v>
      </c>
      <c r="S45" s="15">
        <f t="shared" si="1"/>
        <v>1120</v>
      </c>
      <c r="T45" s="12">
        <f>VLOOKUP($H45,'[2]2023_03'!$D:$AD,'[2]2023_03'!K$19,FALSE)</f>
        <v>1120</v>
      </c>
      <c r="U45" s="16" t="str">
        <f>VLOOKUP($H45,'[2]2023_03'!$D:$AD,'[2]2023_03'!T$19,FALSE)</f>
        <v>LIDO/REVISÃO</v>
      </c>
      <c r="V45" s="17" t="str">
        <f>VLOOKUP($H45,'[2]2023_03'!$D:$AD,'[2]2023_03'!U$19,FALSE)</f>
        <v>ALTO CONSUMO</v>
      </c>
      <c r="W45" s="12">
        <f>VLOOKUP($H45,'[2]2023_03'!$D:$AD,'[2]2023_03'!L$19,FALSE)</f>
        <v>16170.58</v>
      </c>
      <c r="X45" s="12">
        <f>VLOOKUP($H45,'[2]2023_03'!$D:$AD,'[2]2023_03'!M$19,FALSE)</f>
        <v>16170.58</v>
      </c>
      <c r="Y45" s="18">
        <f>VLOOKUP($H45,'[2]2023_03'!$D:$AD,'[2]2023_03'!N$19,FALSE)</f>
        <v>-3056.24</v>
      </c>
      <c r="Z45" s="12">
        <f>VLOOKUP($H45,'[2]2023_03'!$D:$AD,'[2]2023_03'!O$19,FALSE)</f>
        <v>0</v>
      </c>
      <c r="AA45" s="12">
        <f>VLOOKUP($H45,'[2]2023_03'!$D:$AD,'[2]2023_03'!P$19,FALSE)</f>
        <v>0</v>
      </c>
      <c r="AB45" s="12">
        <f>VLOOKUP($H45,'[2]2023_03'!$D:$AD,'[2]2023_03'!Q$19,FALSE)</f>
        <v>29284.92</v>
      </c>
      <c r="AC45">
        <f t="shared" si="2"/>
        <v>29284.92</v>
      </c>
      <c r="AD45">
        <f t="shared" si="3"/>
        <v>0</v>
      </c>
    </row>
    <row r="46" spans="1:30" x14ac:dyDescent="0.25">
      <c r="A46" s="9" t="str">
        <f t="shared" si="0"/>
        <v>H054 2023 Março</v>
      </c>
      <c r="B46" s="9" t="str">
        <f>VLOOKUP(H46,[1]Auxiliar_referencia!E:F,2,FALSE)</f>
        <v>Medidor faturado pela UFSC</v>
      </c>
      <c r="C46" s="9">
        <v>2023</v>
      </c>
      <c r="D46" s="9" t="s">
        <v>128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VLOOKUP($H46,'[2]2023_03'!$D:$AD,'[2]2023_03'!Z$19,FALSE)</f>
        <v>1</v>
      </c>
      <c r="M46" s="12">
        <f>VLOOKUP($H46,'[2]2023_03'!$D:$AD,'[2]2023_03'!AA$19,FALSE)</f>
        <v>0</v>
      </c>
      <c r="N46" s="12">
        <f>VLOOKUP($H46,'[2]2023_03'!$D:$AD,'[2]2023_03'!AB$19,FALSE)</f>
        <v>0</v>
      </c>
      <c r="O46" s="12">
        <f>VLOOKUP($H46,'[2]2023_03'!$D:$AD,'[2]2023_03'!AC$19,FALSE)</f>
        <v>0</v>
      </c>
      <c r="P46" s="12">
        <f>VLOOKUP($H46,'[2]2023_03'!$D:$AD,'[2]2023_03'!AD$19,FALSE)</f>
        <v>1</v>
      </c>
      <c r="Q46" s="13">
        <f>VLOOKUP(H46,'2023_02'!H:R,11,FALSE)</f>
        <v>2325</v>
      </c>
      <c r="R46" s="14">
        <f>VLOOKUP($H46,'[2]2023_03'!$D:$AD,'[2]2023_03'!J$19,FALSE)</f>
        <v>2476</v>
      </c>
      <c r="S46" s="15">
        <f t="shared" si="1"/>
        <v>151</v>
      </c>
      <c r="T46" s="12">
        <f>VLOOKUP($H46,'[2]2023_03'!$D:$AD,'[2]2023_03'!K$19,FALSE)</f>
        <v>151</v>
      </c>
      <c r="U46" s="16" t="str">
        <f>VLOOKUP($H46,'[2]2023_03'!$D:$AD,'[2]2023_03'!T$19,FALSE)</f>
        <v>LIDO</v>
      </c>
      <c r="V46" s="17" t="str">
        <f>VLOOKUP($H46,'[2]2023_03'!$D:$AD,'[2]2023_03'!U$19,FALSE)</f>
        <v>OK</v>
      </c>
      <c r="W46" s="12">
        <f>VLOOKUP($H46,'[2]2023_03'!$D:$AD,'[2]2023_03'!L$19,FALSE)</f>
        <v>2129.77</v>
      </c>
      <c r="X46" s="12">
        <f>VLOOKUP($H46,'[2]2023_03'!$D:$AD,'[2]2023_03'!M$19,FALSE)</f>
        <v>2129.77</v>
      </c>
      <c r="Y46" s="18">
        <f>VLOOKUP($H46,'[2]2023_03'!$D:$AD,'[2]2023_03'!N$19,FALSE)</f>
        <v>-402.54</v>
      </c>
      <c r="Z46" s="12">
        <f>VLOOKUP($H46,'[2]2023_03'!$D:$AD,'[2]2023_03'!O$19,FALSE)</f>
        <v>0</v>
      </c>
      <c r="AA46" s="12">
        <f>VLOOKUP($H46,'[2]2023_03'!$D:$AD,'[2]2023_03'!P$19,FALSE)</f>
        <v>0</v>
      </c>
      <c r="AB46" s="12">
        <f>VLOOKUP($H46,'[2]2023_03'!$D:$AD,'[2]2023_03'!Q$19,FALSE)</f>
        <v>3857</v>
      </c>
      <c r="AC46">
        <f t="shared" si="2"/>
        <v>3857</v>
      </c>
      <c r="AD46">
        <f t="shared" si="3"/>
        <v>0</v>
      </c>
    </row>
    <row r="47" spans="1:30" x14ac:dyDescent="0.25">
      <c r="A47" s="9" t="str">
        <f t="shared" si="0"/>
        <v>H055 2023 Março</v>
      </c>
      <c r="B47" s="9" t="str">
        <f>VLOOKUP(H47,[1]Auxiliar_referencia!E:F,2,FALSE)</f>
        <v>Medidor faturado pela UFSC</v>
      </c>
      <c r="C47" s="9">
        <v>2023</v>
      </c>
      <c r="D47" s="9" t="s">
        <v>128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VLOOKUP($H47,'[2]2023_03'!$D:$AD,'[2]2023_03'!Z$19,FALSE)</f>
        <v>1</v>
      </c>
      <c r="M47" s="12">
        <f>VLOOKUP($H47,'[2]2023_03'!$D:$AD,'[2]2023_03'!AA$19,FALSE)</f>
        <v>0</v>
      </c>
      <c r="N47" s="12">
        <f>VLOOKUP($H47,'[2]2023_03'!$D:$AD,'[2]2023_03'!AB$19,FALSE)</f>
        <v>1</v>
      </c>
      <c r="O47" s="12">
        <f>VLOOKUP($H47,'[2]2023_03'!$D:$AD,'[2]2023_03'!AC$19,FALSE)</f>
        <v>0</v>
      </c>
      <c r="P47" s="12">
        <f>VLOOKUP($H47,'[2]2023_03'!$D:$AD,'[2]2023_03'!AD$19,FALSE)</f>
        <v>2</v>
      </c>
      <c r="Q47" s="13">
        <f>VLOOKUP(H47,'2023_02'!H:R,11,FALSE)</f>
        <v>30520</v>
      </c>
      <c r="R47" s="14">
        <f>VLOOKUP($H47,'[2]2023_03'!$D:$AD,'[2]2023_03'!J$19,FALSE)</f>
        <v>31139</v>
      </c>
      <c r="S47" s="15">
        <f t="shared" si="1"/>
        <v>619</v>
      </c>
      <c r="T47" s="12">
        <f>VLOOKUP($H47,'[2]2023_03'!$D:$AD,'[2]2023_03'!K$19,FALSE)</f>
        <v>619</v>
      </c>
      <c r="U47" s="16" t="str">
        <f>VLOOKUP($H47,'[2]2023_03'!$D:$AD,'[2]2023_03'!T$19,FALSE)</f>
        <v>LIDO/REVISÃO</v>
      </c>
      <c r="V47" s="17" t="str">
        <f>VLOOKUP($H47,'[2]2023_03'!$D:$AD,'[2]2023_03'!U$19,FALSE)</f>
        <v>CONFIRMAÇÃO LEITURA</v>
      </c>
      <c r="W47" s="12">
        <f>VLOOKUP($H47,'[2]2023_03'!$D:$AD,'[2]2023_03'!L$19,FALSE)</f>
        <v>9379.34</v>
      </c>
      <c r="X47" s="12">
        <f>VLOOKUP($H47,'[2]2023_03'!$D:$AD,'[2]2023_03'!M$19,FALSE)</f>
        <v>9379.34</v>
      </c>
      <c r="Y47" s="18">
        <f>VLOOKUP($H47,'[2]2023_03'!$D:$AD,'[2]2023_03'!N$19,FALSE)</f>
        <v>-1772.7</v>
      </c>
      <c r="Z47" s="12">
        <f>VLOOKUP($H47,'[2]2023_03'!$D:$AD,'[2]2023_03'!O$19,FALSE)</f>
        <v>0</v>
      </c>
      <c r="AA47" s="12">
        <f>VLOOKUP($H47,'[2]2023_03'!$D:$AD,'[2]2023_03'!P$19,FALSE)</f>
        <v>0</v>
      </c>
      <c r="AB47" s="12">
        <f>VLOOKUP($H47,'[2]2023_03'!$D:$AD,'[2]2023_03'!Q$19,FALSE)</f>
        <v>16985.98</v>
      </c>
      <c r="AC47">
        <f t="shared" si="2"/>
        <v>16985.98</v>
      </c>
      <c r="AD47">
        <f t="shared" si="3"/>
        <v>0</v>
      </c>
    </row>
    <row r="48" spans="1:30" x14ac:dyDescent="0.25">
      <c r="A48" s="9" t="str">
        <f t="shared" si="0"/>
        <v>H056 2023 Março</v>
      </c>
      <c r="B48" s="9" t="str">
        <f>VLOOKUP(H48,[1]Auxiliar_referencia!E:F,2,FALSE)</f>
        <v>Medidor faturado pela UFSC</v>
      </c>
      <c r="C48" s="9">
        <v>2023</v>
      </c>
      <c r="D48" s="9" t="s">
        <v>128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VLOOKUP($H48,'[2]2023_03'!$D:$AD,'[2]2023_03'!Z$19,FALSE)</f>
        <v>1</v>
      </c>
      <c r="M48" s="12">
        <f>VLOOKUP($H48,'[2]2023_03'!$D:$AD,'[2]2023_03'!AA$19,FALSE)</f>
        <v>0</v>
      </c>
      <c r="N48" s="12">
        <f>VLOOKUP($H48,'[2]2023_03'!$D:$AD,'[2]2023_03'!AB$19,FALSE)</f>
        <v>1</v>
      </c>
      <c r="O48" s="12">
        <f>VLOOKUP($H48,'[2]2023_03'!$D:$AD,'[2]2023_03'!AC$19,FALSE)</f>
        <v>0</v>
      </c>
      <c r="P48" s="12">
        <f>VLOOKUP($H48,'[2]2023_03'!$D:$AD,'[2]2023_03'!AD$19,FALSE)</f>
        <v>2</v>
      </c>
      <c r="Q48" s="13">
        <f>VLOOKUP(H48,'2023_02'!H:R,11,FALSE)</f>
        <v>95117</v>
      </c>
      <c r="R48" s="14">
        <f>VLOOKUP($H48,'[2]2023_03'!$D:$AD,'[2]2023_03'!J$19,FALSE)</f>
        <v>96835</v>
      </c>
      <c r="S48" s="15">
        <f t="shared" si="1"/>
        <v>1718</v>
      </c>
      <c r="T48" s="12">
        <f>VLOOKUP($H48,'[2]2023_03'!$D:$AD,'[2]2023_03'!K$19,FALSE)</f>
        <v>1718</v>
      </c>
      <c r="U48" s="16" t="str">
        <f>VLOOKUP($H48,'[2]2023_03'!$D:$AD,'[2]2023_03'!T$19,FALSE)</f>
        <v>LIDO/REVISÃO</v>
      </c>
      <c r="V48" s="17" t="str">
        <f>VLOOKUP($H48,'[2]2023_03'!$D:$AD,'[2]2023_03'!U$19,FALSE)</f>
        <v>CONFIRMAÇÃO LEITURA</v>
      </c>
      <c r="W48" s="12">
        <f>VLOOKUP($H48,'[2]2023_03'!$D:$AD,'[2]2023_03'!L$19,FALSE)</f>
        <v>27803.040000000001</v>
      </c>
      <c r="X48" s="12">
        <f>VLOOKUP($H48,'[2]2023_03'!$D:$AD,'[2]2023_03'!M$19,FALSE)</f>
        <v>27803.040000000001</v>
      </c>
      <c r="Y48" s="18">
        <f>VLOOKUP($H48,'[2]2023_03'!$D:$AD,'[2]2023_03'!N$19,FALSE)</f>
        <v>-5254.77</v>
      </c>
      <c r="Z48" s="12">
        <f>VLOOKUP($H48,'[2]2023_03'!$D:$AD,'[2]2023_03'!O$19,FALSE)</f>
        <v>0</v>
      </c>
      <c r="AA48" s="12">
        <f>VLOOKUP($H48,'[2]2023_03'!$D:$AD,'[2]2023_03'!P$19,FALSE)</f>
        <v>0</v>
      </c>
      <c r="AB48" s="12">
        <f>VLOOKUP($H48,'[2]2023_03'!$D:$AD,'[2]2023_03'!Q$19,FALSE)</f>
        <v>50351.31</v>
      </c>
      <c r="AC48">
        <f t="shared" si="2"/>
        <v>50351.31</v>
      </c>
      <c r="AD48">
        <f t="shared" si="3"/>
        <v>0</v>
      </c>
    </row>
    <row r="49" spans="1:30" x14ac:dyDescent="0.25">
      <c r="A49" s="9" t="str">
        <f t="shared" si="0"/>
        <v>H057 2023 Março</v>
      </c>
      <c r="B49" s="9" t="str">
        <f>VLOOKUP(H49,[1]Auxiliar_referencia!E:F,2,FALSE)</f>
        <v>Medidor faturado pela UFSC</v>
      </c>
      <c r="C49" s="9">
        <v>2023</v>
      </c>
      <c r="D49" s="9" t="s">
        <v>128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VLOOKUP($H49,'[2]2023_03'!$D:$AD,'[2]2023_03'!Z$19,FALSE)</f>
        <v>1</v>
      </c>
      <c r="M49" s="12">
        <f>VLOOKUP($H49,'[2]2023_03'!$D:$AD,'[2]2023_03'!AA$19,FALSE)</f>
        <v>0</v>
      </c>
      <c r="N49" s="12">
        <f>VLOOKUP($H49,'[2]2023_03'!$D:$AD,'[2]2023_03'!AB$19,FALSE)</f>
        <v>0</v>
      </c>
      <c r="O49" s="12">
        <f>VLOOKUP($H49,'[2]2023_03'!$D:$AD,'[2]2023_03'!AC$19,FALSE)</f>
        <v>0</v>
      </c>
      <c r="P49" s="12">
        <f>VLOOKUP($H49,'[2]2023_03'!$D:$AD,'[2]2023_03'!AD$19,FALSE)</f>
        <v>1</v>
      </c>
      <c r="Q49" s="13">
        <f>VLOOKUP(H49,'2023_02'!H:R,11,FALSE)</f>
        <v>1403</v>
      </c>
      <c r="R49" s="14">
        <f>VLOOKUP($H49,'[2]2023_03'!$D:$AD,'[2]2023_03'!J$19,FALSE)</f>
        <v>1485</v>
      </c>
      <c r="S49" s="15">
        <f t="shared" si="1"/>
        <v>82</v>
      </c>
      <c r="T49" s="12">
        <f>VLOOKUP($H49,'[2]2023_03'!$D:$AD,'[2]2023_03'!K$19,FALSE)</f>
        <v>82</v>
      </c>
      <c r="U49" s="16" t="str">
        <f>VLOOKUP($H49,'[2]2023_03'!$D:$AD,'[2]2023_03'!T$19,FALSE)</f>
        <v>LIDO</v>
      </c>
      <c r="V49" s="17" t="str">
        <f>VLOOKUP($H49,'[2]2023_03'!$D:$AD,'[2]2023_03'!U$19,FALSE)</f>
        <v>ALTO CONSUMO</v>
      </c>
      <c r="W49" s="12">
        <f>VLOOKUP($H49,'[2]2023_03'!$D:$AD,'[2]2023_03'!L$19,FALSE)</f>
        <v>1129.96</v>
      </c>
      <c r="X49" s="12">
        <f>VLOOKUP($H49,'[2]2023_03'!$D:$AD,'[2]2023_03'!M$19,FALSE)</f>
        <v>0</v>
      </c>
      <c r="Y49" s="18">
        <f>VLOOKUP($H49,'[2]2023_03'!$D:$AD,'[2]2023_03'!N$19,FALSE)</f>
        <v>-106.78</v>
      </c>
      <c r="Z49" s="12">
        <f>VLOOKUP($H49,'[2]2023_03'!$D:$AD,'[2]2023_03'!O$19,FALSE)</f>
        <v>0</v>
      </c>
      <c r="AA49" s="12">
        <f>VLOOKUP($H49,'[2]2023_03'!$D:$AD,'[2]2023_03'!P$19,FALSE)</f>
        <v>0</v>
      </c>
      <c r="AB49" s="12">
        <f>VLOOKUP($H49,'[2]2023_03'!$D:$AD,'[2]2023_03'!Q$19,FALSE)</f>
        <v>1023.18</v>
      </c>
      <c r="AC49">
        <f t="shared" si="2"/>
        <v>1023.1800000000001</v>
      </c>
      <c r="AD49">
        <f t="shared" si="3"/>
        <v>0</v>
      </c>
    </row>
    <row r="50" spans="1:30" x14ac:dyDescent="0.25">
      <c r="A50" s="9" t="str">
        <f t="shared" si="0"/>
        <v>H058 2023 Março</v>
      </c>
      <c r="B50" s="9" t="str">
        <f>VLOOKUP(H50,[1]Auxiliar_referencia!E:F,2,FALSE)</f>
        <v>Medidor faturado pela UFSC</v>
      </c>
      <c r="C50" s="9">
        <v>2023</v>
      </c>
      <c r="D50" s="9" t="s">
        <v>128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VLOOKUP($H50,'[2]2023_03'!$D:$AD,'[2]2023_03'!Z$19,FALSE)</f>
        <v>1</v>
      </c>
      <c r="M50" s="12">
        <f>VLOOKUP($H50,'[2]2023_03'!$D:$AD,'[2]2023_03'!AA$19,FALSE)</f>
        <v>0</v>
      </c>
      <c r="N50" s="12">
        <f>VLOOKUP($H50,'[2]2023_03'!$D:$AD,'[2]2023_03'!AB$19,FALSE)</f>
        <v>0</v>
      </c>
      <c r="O50" s="12">
        <f>VLOOKUP($H50,'[2]2023_03'!$D:$AD,'[2]2023_03'!AC$19,FALSE)</f>
        <v>0</v>
      </c>
      <c r="P50" s="12">
        <f>VLOOKUP($H50,'[2]2023_03'!$D:$AD,'[2]2023_03'!AD$19,FALSE)</f>
        <v>1</v>
      </c>
      <c r="Q50" s="13">
        <f>VLOOKUP(H50,'2023_02'!H:R,11,FALSE)</f>
        <v>9281</v>
      </c>
      <c r="R50" s="14">
        <f>VLOOKUP($H50,'[2]2023_03'!$D:$AD,'[2]2023_03'!J$19,FALSE)</f>
        <v>9731</v>
      </c>
      <c r="S50" s="15">
        <f t="shared" si="1"/>
        <v>450</v>
      </c>
      <c r="T50" s="12">
        <f>VLOOKUP($H50,'[2]2023_03'!$D:$AD,'[2]2023_03'!K$19,FALSE)</f>
        <v>450</v>
      </c>
      <c r="U50" s="16" t="str">
        <f>VLOOKUP($H50,'[2]2023_03'!$D:$AD,'[2]2023_03'!T$19,FALSE)</f>
        <v>LIDO/REVISÃO</v>
      </c>
      <c r="V50" s="17" t="str">
        <f>VLOOKUP($H50,'[2]2023_03'!$D:$AD,'[2]2023_03'!U$19,FALSE)</f>
        <v>CONFIRMACAO LEITURA</v>
      </c>
      <c r="W50" s="12">
        <f>VLOOKUP($H50,'[2]2023_03'!$D:$AD,'[2]2023_03'!L$19,FALSE)</f>
        <v>6462.28</v>
      </c>
      <c r="X50" s="12">
        <f>VLOOKUP($H50,'[2]2023_03'!$D:$AD,'[2]2023_03'!M$19,FALSE)</f>
        <v>6462.28</v>
      </c>
      <c r="Y50" s="18">
        <f>VLOOKUP($H50,'[2]2023_03'!$D:$AD,'[2]2023_03'!N$19,FALSE)</f>
        <v>-1221.3800000000001</v>
      </c>
      <c r="Z50" s="12">
        <f>VLOOKUP($H50,'[2]2023_03'!$D:$AD,'[2]2023_03'!O$19,FALSE)</f>
        <v>0</v>
      </c>
      <c r="AA50" s="12">
        <f>VLOOKUP($H50,'[2]2023_03'!$D:$AD,'[2]2023_03'!P$19,FALSE)</f>
        <v>0</v>
      </c>
      <c r="AB50" s="12">
        <f>VLOOKUP($H50,'[2]2023_03'!$D:$AD,'[2]2023_03'!Q$19,FALSE)</f>
        <v>11703.18</v>
      </c>
      <c r="AC50">
        <f t="shared" si="2"/>
        <v>11703.18</v>
      </c>
      <c r="AD50">
        <f t="shared" si="3"/>
        <v>0</v>
      </c>
    </row>
    <row r="51" spans="1:30" x14ac:dyDescent="0.25">
      <c r="A51" s="9" t="str">
        <f t="shared" si="0"/>
        <v>H059 2023 Março</v>
      </c>
      <c r="B51" s="9" t="str">
        <f>VLOOKUP(H51,[1]Auxiliar_referencia!E:F,2,FALSE)</f>
        <v>Medidor faturado pela UFSC</v>
      </c>
      <c r="C51" s="9">
        <v>2023</v>
      </c>
      <c r="D51" s="9" t="s">
        <v>128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VLOOKUP($H51,'[2]2023_03'!$D:$AD,'[2]2023_03'!Z$19,FALSE)</f>
        <v>1</v>
      </c>
      <c r="M51" s="12">
        <f>VLOOKUP($H51,'[2]2023_03'!$D:$AD,'[2]2023_03'!AA$19,FALSE)</f>
        <v>0</v>
      </c>
      <c r="N51" s="12">
        <f>VLOOKUP($H51,'[2]2023_03'!$D:$AD,'[2]2023_03'!AB$19,FALSE)</f>
        <v>0</v>
      </c>
      <c r="O51" s="12">
        <f>VLOOKUP($H51,'[2]2023_03'!$D:$AD,'[2]2023_03'!AC$19,FALSE)</f>
        <v>0</v>
      </c>
      <c r="P51" s="12">
        <f>VLOOKUP($H51,'[2]2023_03'!$D:$AD,'[2]2023_03'!AD$19,FALSE)</f>
        <v>1</v>
      </c>
      <c r="Q51" s="13">
        <f>VLOOKUP(H51,'2023_02'!H:R,11,FALSE)</f>
        <v>412</v>
      </c>
      <c r="R51" s="14">
        <f>VLOOKUP($H51,'[2]2023_03'!$D:$AD,'[2]2023_03'!J$19,FALSE)</f>
        <v>451</v>
      </c>
      <c r="S51" s="15">
        <f t="shared" si="1"/>
        <v>39</v>
      </c>
      <c r="T51" s="12">
        <f>VLOOKUP($H51,'[2]2023_03'!$D:$AD,'[2]2023_03'!K$19,FALSE)</f>
        <v>39</v>
      </c>
      <c r="U51" s="16" t="str">
        <f>VLOOKUP($H51,'[2]2023_03'!$D:$AD,'[2]2023_03'!T$19,FALSE)</f>
        <v>LIDO</v>
      </c>
      <c r="V51" s="17" t="str">
        <f>VLOOKUP($H51,'[2]2023_03'!$D:$AD,'[2]2023_03'!U$19,FALSE)</f>
        <v>ALTO CONSUMO</v>
      </c>
      <c r="W51" s="12">
        <f>VLOOKUP($H51,'[2]2023_03'!$D:$AD,'[2]2023_03'!L$19,FALSE)</f>
        <v>506.89</v>
      </c>
      <c r="X51" s="12">
        <f>VLOOKUP($H51,'[2]2023_03'!$D:$AD,'[2]2023_03'!M$19,FALSE)</f>
        <v>506.89</v>
      </c>
      <c r="Y51" s="18">
        <f>VLOOKUP($H51,'[2]2023_03'!$D:$AD,'[2]2023_03'!N$19,FALSE)</f>
        <v>-95.8</v>
      </c>
      <c r="Z51" s="12">
        <f>VLOOKUP($H51,'[2]2023_03'!$D:$AD,'[2]2023_03'!O$19,FALSE)</f>
        <v>0</v>
      </c>
      <c r="AA51" s="12">
        <f>VLOOKUP($H51,'[2]2023_03'!$D:$AD,'[2]2023_03'!P$19,FALSE)</f>
        <v>0</v>
      </c>
      <c r="AB51" s="12">
        <f>VLOOKUP($H51,'[2]2023_03'!$D:$AD,'[2]2023_03'!Q$19,FALSE)</f>
        <v>917.98</v>
      </c>
      <c r="AC51">
        <f t="shared" si="2"/>
        <v>917.98</v>
      </c>
      <c r="AD51">
        <f t="shared" si="3"/>
        <v>0</v>
      </c>
    </row>
    <row r="52" spans="1:30" x14ac:dyDescent="0.25">
      <c r="A52" s="9" t="str">
        <f t="shared" si="0"/>
        <v>H060 2023 Março</v>
      </c>
      <c r="B52" s="9" t="str">
        <f>VLOOKUP(H52,[1]Auxiliar_referencia!E:F,2,FALSE)</f>
        <v>Medidor faturado pela UFSC</v>
      </c>
      <c r="C52" s="9">
        <v>2023</v>
      </c>
      <c r="D52" s="9" t="s">
        <v>128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VLOOKUP($H52,'[2]2023_03'!$D:$AD,'[2]2023_03'!Z$19,FALSE)</f>
        <v>1</v>
      </c>
      <c r="M52" s="12">
        <f>VLOOKUP($H52,'[2]2023_03'!$D:$AD,'[2]2023_03'!AA$19,FALSE)</f>
        <v>0</v>
      </c>
      <c r="N52" s="12">
        <f>VLOOKUP($H52,'[2]2023_03'!$D:$AD,'[2]2023_03'!AB$19,FALSE)</f>
        <v>0</v>
      </c>
      <c r="O52" s="12">
        <f>VLOOKUP($H52,'[2]2023_03'!$D:$AD,'[2]2023_03'!AC$19,FALSE)</f>
        <v>0</v>
      </c>
      <c r="P52" s="12">
        <f>VLOOKUP($H52,'[2]2023_03'!$D:$AD,'[2]2023_03'!AD$19,FALSE)</f>
        <v>1</v>
      </c>
      <c r="Q52" s="13">
        <f>VLOOKUP(H52,'2023_02'!H:R,11,FALSE)</f>
        <v>618</v>
      </c>
      <c r="R52" s="14">
        <f>VLOOKUP($H52,'[2]2023_03'!$D:$AD,'[2]2023_03'!J$19,FALSE)</f>
        <v>693</v>
      </c>
      <c r="S52" s="15">
        <f t="shared" si="1"/>
        <v>75</v>
      </c>
      <c r="T52" s="12">
        <f>VLOOKUP($H52,'[2]2023_03'!$D:$AD,'[2]2023_03'!K$19,FALSE)</f>
        <v>75</v>
      </c>
      <c r="U52" s="16" t="str">
        <f>VLOOKUP($H52,'[2]2023_03'!$D:$AD,'[2]2023_03'!T$19,FALSE)</f>
        <v>LIDO</v>
      </c>
      <c r="V52" s="17" t="str">
        <f>VLOOKUP($H52,'[2]2023_03'!$D:$AD,'[2]2023_03'!U$19,FALSE)</f>
        <v>OK</v>
      </c>
      <c r="W52" s="12">
        <f>VLOOKUP($H52,'[2]2023_03'!$D:$AD,'[2]2023_03'!L$19,FALSE)</f>
        <v>1028.53</v>
      </c>
      <c r="X52" s="12">
        <f>VLOOKUP($H52,'[2]2023_03'!$D:$AD,'[2]2023_03'!M$19,FALSE)</f>
        <v>1028.53</v>
      </c>
      <c r="Y52" s="18">
        <f>VLOOKUP($H52,'[2]2023_03'!$D:$AD,'[2]2023_03'!N$19,FALSE)</f>
        <v>-194.39</v>
      </c>
      <c r="Z52" s="12">
        <f>VLOOKUP($H52,'[2]2023_03'!$D:$AD,'[2]2023_03'!O$19,FALSE)</f>
        <v>0</v>
      </c>
      <c r="AA52" s="12">
        <f>VLOOKUP($H52,'[2]2023_03'!$D:$AD,'[2]2023_03'!P$19,FALSE)</f>
        <v>0</v>
      </c>
      <c r="AB52" s="12">
        <f>VLOOKUP($H52,'[2]2023_03'!$D:$AD,'[2]2023_03'!Q$19,FALSE)</f>
        <v>1862.67</v>
      </c>
      <c r="AC52">
        <f t="shared" si="2"/>
        <v>1862.67</v>
      </c>
      <c r="AD52">
        <f t="shared" si="3"/>
        <v>0</v>
      </c>
    </row>
    <row r="53" spans="1:30" x14ac:dyDescent="0.25">
      <c r="A53" s="9" t="str">
        <f t="shared" si="0"/>
        <v>H061 2023 Março</v>
      </c>
      <c r="B53" s="9" t="str">
        <f>VLOOKUP(H53,[1]Auxiliar_referencia!E:F,2,FALSE)</f>
        <v>Medidor faturado pela UFSC</v>
      </c>
      <c r="C53" s="9">
        <v>2023</v>
      </c>
      <c r="D53" s="9" t="s">
        <v>128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VLOOKUP($H53,'[2]2023_03'!$D:$AD,'[2]2023_03'!Z$19,FALSE)</f>
        <v>1</v>
      </c>
      <c r="M53" s="12">
        <f>VLOOKUP($H53,'[2]2023_03'!$D:$AD,'[2]2023_03'!AA$19,FALSE)</f>
        <v>0</v>
      </c>
      <c r="N53" s="12">
        <f>VLOOKUP($H53,'[2]2023_03'!$D:$AD,'[2]2023_03'!AB$19,FALSE)</f>
        <v>1</v>
      </c>
      <c r="O53" s="12">
        <f>VLOOKUP($H53,'[2]2023_03'!$D:$AD,'[2]2023_03'!AC$19,FALSE)</f>
        <v>0</v>
      </c>
      <c r="P53" s="12">
        <f>VLOOKUP($H53,'[2]2023_03'!$D:$AD,'[2]2023_03'!AD$19,FALSE)</f>
        <v>2</v>
      </c>
      <c r="Q53" s="13">
        <f>VLOOKUP(H53,'2023_02'!H:R,11,FALSE)</f>
        <v>2549</v>
      </c>
      <c r="R53" s="14">
        <f>VLOOKUP($H53,'[2]2023_03'!$D:$AD,'[2]2023_03'!J$19,FALSE)</f>
        <v>2547</v>
      </c>
      <c r="S53" s="15">
        <f t="shared" si="1"/>
        <v>-2</v>
      </c>
      <c r="T53" s="12">
        <f>VLOOKUP($H53,'[2]2023_03'!$D:$AD,'[2]2023_03'!K$19,FALSE)</f>
        <v>0</v>
      </c>
      <c r="U53" s="16" t="str">
        <f>VLOOKUP($H53,'[2]2023_03'!$D:$AD,'[2]2023_03'!T$19,FALSE)</f>
        <v>LIDO/REVISÃO</v>
      </c>
      <c r="V53" s="17" t="str">
        <f>VLOOKUP($H53,'[2]2023_03'!$D:$AD,'[2]2023_03'!U$19,FALSE)</f>
        <v>CONFIRMACAO LEITURA</v>
      </c>
      <c r="W53" s="12">
        <f>VLOOKUP($H53,'[2]2023_03'!$D:$AD,'[2]2023_03'!L$19,FALSE)</f>
        <v>70.16</v>
      </c>
      <c r="X53" s="12">
        <f>VLOOKUP($H53,'[2]2023_03'!$D:$AD,'[2]2023_03'!M$19,FALSE)</f>
        <v>70.16</v>
      </c>
      <c r="Y53" s="18">
        <f>VLOOKUP($H53,'[2]2023_03'!$D:$AD,'[2]2023_03'!N$19,FALSE)</f>
        <v>-13.26</v>
      </c>
      <c r="Z53" s="12">
        <f>VLOOKUP($H53,'[2]2023_03'!$D:$AD,'[2]2023_03'!O$19,FALSE)</f>
        <v>0</v>
      </c>
      <c r="AA53" s="12">
        <f>VLOOKUP($H53,'[2]2023_03'!$D:$AD,'[2]2023_03'!P$19,FALSE)</f>
        <v>0</v>
      </c>
      <c r="AB53" s="12">
        <f>VLOOKUP($H53,'[2]2023_03'!$D:$AD,'[2]2023_03'!Q$19,FALSE)</f>
        <v>127.06</v>
      </c>
      <c r="AC53">
        <f t="shared" si="2"/>
        <v>127.05999999999999</v>
      </c>
      <c r="AD53">
        <f t="shared" si="3"/>
        <v>0</v>
      </c>
    </row>
    <row r="54" spans="1:30" x14ac:dyDescent="0.25">
      <c r="A54" s="9" t="str">
        <f t="shared" si="0"/>
        <v>H062 2023 Março</v>
      </c>
      <c r="B54" s="9" t="str">
        <f>VLOOKUP(H54,[1]Auxiliar_referencia!E:F,2,FALSE)</f>
        <v>Medidor faturado pela UFSC</v>
      </c>
      <c r="C54" s="9">
        <v>2023</v>
      </c>
      <c r="D54" s="9" t="s">
        <v>128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VLOOKUP($H54,'[2]2023_03'!$D:$AD,'[2]2023_03'!Z$19,FALSE)</f>
        <v>1</v>
      </c>
      <c r="M54" s="12">
        <f>VLOOKUP($H54,'[2]2023_03'!$D:$AD,'[2]2023_03'!AA$19,FALSE)</f>
        <v>0</v>
      </c>
      <c r="N54" s="12">
        <f>VLOOKUP($H54,'[2]2023_03'!$D:$AD,'[2]2023_03'!AB$19,FALSE)</f>
        <v>0</v>
      </c>
      <c r="O54" s="12">
        <f>VLOOKUP($H54,'[2]2023_03'!$D:$AD,'[2]2023_03'!AC$19,FALSE)</f>
        <v>0</v>
      </c>
      <c r="P54" s="12">
        <f>VLOOKUP($H54,'[2]2023_03'!$D:$AD,'[2]2023_03'!AD$19,FALSE)</f>
        <v>1</v>
      </c>
      <c r="Q54" s="13">
        <f>VLOOKUP(H54,'2023_02'!H:R,11,FALSE)</f>
        <v>8977</v>
      </c>
      <c r="R54" s="14">
        <f>VLOOKUP($H54,'[2]2023_03'!$D:$AD,'[2]2023_03'!J$19,FALSE)</f>
        <v>9467</v>
      </c>
      <c r="S54" s="15">
        <f t="shared" si="1"/>
        <v>490</v>
      </c>
      <c r="T54" s="12">
        <f>VLOOKUP($H54,'[2]2023_03'!$D:$AD,'[2]2023_03'!K$19,FALSE)</f>
        <v>490</v>
      </c>
      <c r="U54" s="16" t="str">
        <f>VLOOKUP($H54,'[2]2023_03'!$D:$AD,'[2]2023_03'!T$19,FALSE)</f>
        <v>LIDO</v>
      </c>
      <c r="V54" s="17" t="str">
        <f>VLOOKUP($H54,'[2]2023_03'!$D:$AD,'[2]2023_03'!U$19,FALSE)</f>
        <v>OK</v>
      </c>
      <c r="W54" s="12">
        <f>VLOOKUP($H54,'[2]2023_03'!$D:$AD,'[2]2023_03'!L$19,FALSE)</f>
        <v>7041.88</v>
      </c>
      <c r="X54" s="12">
        <f>VLOOKUP($H54,'[2]2023_03'!$D:$AD,'[2]2023_03'!M$19,FALSE)</f>
        <v>7041.88</v>
      </c>
      <c r="Y54" s="18">
        <f>VLOOKUP($H54,'[2]2023_03'!$D:$AD,'[2]2023_03'!N$19,FALSE)</f>
        <v>-1330.91</v>
      </c>
      <c r="Z54" s="12">
        <f>VLOOKUP($H54,'[2]2023_03'!$D:$AD,'[2]2023_03'!O$19,FALSE)</f>
        <v>0</v>
      </c>
      <c r="AA54" s="12">
        <f>VLOOKUP($H54,'[2]2023_03'!$D:$AD,'[2]2023_03'!P$19,FALSE)</f>
        <v>0</v>
      </c>
      <c r="AB54" s="12">
        <f>VLOOKUP($H54,'[2]2023_03'!$D:$AD,'[2]2023_03'!Q$19,FALSE)</f>
        <v>12752.85</v>
      </c>
      <c r="AC54">
        <f t="shared" si="2"/>
        <v>12752.85</v>
      </c>
      <c r="AD54">
        <f t="shared" si="3"/>
        <v>0</v>
      </c>
    </row>
    <row r="55" spans="1:30" x14ac:dyDescent="0.25">
      <c r="A55" s="9" t="str">
        <f>H55&amp;" "&amp;C55&amp;" "&amp;D55</f>
        <v>H066 2023 Março</v>
      </c>
      <c r="B55" s="9" t="str">
        <f>VLOOKUP(H55,[1]Auxiliar_referencia!E:F,2,FALSE)</f>
        <v>Medidor faturado pela UFSC</v>
      </c>
      <c r="C55" s="9">
        <v>2023</v>
      </c>
      <c r="D55" s="9" t="s">
        <v>128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VLOOKUP($H55,'[2]2023_03'!$D:$AD,'[2]2023_03'!Z$19,FALSE)</f>
        <v>1</v>
      </c>
      <c r="M55" s="12">
        <f>VLOOKUP($H55,'[2]2023_03'!$D:$AD,'[2]2023_03'!AA$19,FALSE)</f>
        <v>0</v>
      </c>
      <c r="N55" s="12">
        <f>VLOOKUP($H55,'[2]2023_03'!$D:$AD,'[2]2023_03'!AB$19,FALSE)</f>
        <v>0</v>
      </c>
      <c r="O55" s="12">
        <f>VLOOKUP($H55,'[2]2023_03'!$D:$AD,'[2]2023_03'!AC$19,FALSE)</f>
        <v>0</v>
      </c>
      <c r="P55" s="12">
        <f>VLOOKUP($H55,'[2]2023_03'!$D:$AD,'[2]2023_03'!AD$19,FALSE)</f>
        <v>1</v>
      </c>
      <c r="Q55" s="13">
        <f>VLOOKUP(H55,'2023_02'!H:R,11,FALSE)</f>
        <v>12299</v>
      </c>
      <c r="R55" s="14">
        <f>VLOOKUP($H55,'[2]2023_03'!$D:$AD,'[2]2023_03'!J$19,FALSE)</f>
        <v>15096</v>
      </c>
      <c r="S55" s="15">
        <f t="shared" si="1"/>
        <v>2797</v>
      </c>
      <c r="T55" s="12">
        <f>VLOOKUP($H55,'[2]2023_03'!$D:$AD,'[2]2023_03'!K$19,FALSE)</f>
        <v>2797</v>
      </c>
      <c r="U55" s="16" t="str">
        <f>VLOOKUP($H55,'[2]2023_03'!$D:$AD,'[2]2023_03'!T$19,FALSE)</f>
        <v>LIDO/REVISÃO</v>
      </c>
      <c r="V55" s="17" t="str">
        <f>VLOOKUP($H55,'[2]2023_03'!$D:$AD,'[2]2023_03'!U$19,FALSE)</f>
        <v>ALTO CONSUMO</v>
      </c>
      <c r="W55" s="12">
        <f>VLOOKUP($H55,'[2]2023_03'!$D:$AD,'[2]2023_03'!L$19,FALSE)</f>
        <v>40470.31</v>
      </c>
      <c r="X55" s="12">
        <f>VLOOKUP($H55,'[2]2023_03'!$D:$AD,'[2]2023_03'!M$19,FALSE)</f>
        <v>0</v>
      </c>
      <c r="Y55" s="18">
        <f>VLOOKUP($H55,'[2]2023_03'!$D:$AD,'[2]2023_03'!N$19,FALSE)</f>
        <v>-3824.44</v>
      </c>
      <c r="Z55" s="12">
        <f>VLOOKUP($H55,'[2]2023_03'!$D:$AD,'[2]2023_03'!O$19,FALSE)</f>
        <v>0</v>
      </c>
      <c r="AA55" s="12">
        <f>VLOOKUP($H55,'[2]2023_03'!$D:$AD,'[2]2023_03'!P$19,FALSE)</f>
        <v>0</v>
      </c>
      <c r="AB55" s="12">
        <f>VLOOKUP($H55,'[2]2023_03'!$D:$AD,'[2]2023_03'!Q$19,FALSE)</f>
        <v>36645.870000000003</v>
      </c>
      <c r="AC55">
        <f t="shared" si="2"/>
        <v>36645.869999999995</v>
      </c>
      <c r="AD55">
        <f t="shared" si="3"/>
        <v>0</v>
      </c>
    </row>
    <row r="56" spans="1:30" x14ac:dyDescent="0.25">
      <c r="A56" s="9" t="str">
        <f t="shared" si="0"/>
        <v>H072 2023 Março</v>
      </c>
      <c r="B56" s="9" t="str">
        <f>VLOOKUP(H56,[1]Auxiliar_referencia!E:F,2,FALSE)</f>
        <v>Medidor faturado pela UFSC</v>
      </c>
      <c r="C56" s="9">
        <v>2023</v>
      </c>
      <c r="D56" s="9" t="s">
        <v>128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VLOOKUP($H56,'[2]2023_03'!$D:$AD,'[2]2023_03'!Z$19,FALSE)</f>
        <v>1</v>
      </c>
      <c r="M56" s="12">
        <f>VLOOKUP($H56,'[2]2023_03'!$D:$AD,'[2]2023_03'!AA$19,FALSE)</f>
        <v>0</v>
      </c>
      <c r="N56" s="12">
        <f>VLOOKUP($H56,'[2]2023_03'!$D:$AD,'[2]2023_03'!AB$19,FALSE)</f>
        <v>0</v>
      </c>
      <c r="O56" s="12">
        <f>VLOOKUP($H56,'[2]2023_03'!$D:$AD,'[2]2023_03'!AC$19,FALSE)</f>
        <v>0</v>
      </c>
      <c r="P56" s="12">
        <f>VLOOKUP($H56,'[2]2023_03'!$D:$AD,'[2]2023_03'!AD$19,FALSE)</f>
        <v>1</v>
      </c>
      <c r="Q56" s="13">
        <f>VLOOKUP(H56,'2023_02'!H:R,11,FALSE)</f>
        <v>8769</v>
      </c>
      <c r="R56" s="14">
        <f>VLOOKUP($H56,'[2]2023_03'!$D:$AD,'[2]2023_03'!J$19,FALSE)</f>
        <v>9025</v>
      </c>
      <c r="S56" s="15">
        <f t="shared" si="1"/>
        <v>256</v>
      </c>
      <c r="T56" s="12">
        <f>VLOOKUP($H56,'[2]2023_03'!$D:$AD,'[2]2023_03'!K$19,FALSE)</f>
        <v>256</v>
      </c>
      <c r="U56" s="16" t="str">
        <f>VLOOKUP($H56,'[2]2023_03'!$D:$AD,'[2]2023_03'!T$19,FALSE)</f>
        <v>MÉDIO</v>
      </c>
      <c r="V56" s="17" t="str">
        <f>VLOOKUP($H56,'[2]2023_03'!$D:$AD,'[2]2023_03'!U$19,FALSE)</f>
        <v>VIDRO DO HIDROMETRO SUADO</v>
      </c>
      <c r="W56" s="12">
        <f>VLOOKUP($H56,'[2]2023_03'!$D:$AD,'[2]2023_03'!L$19,FALSE)</f>
        <v>3651.22</v>
      </c>
      <c r="X56" s="12">
        <f>VLOOKUP($H56,'[2]2023_03'!$D:$AD,'[2]2023_03'!M$19,FALSE)</f>
        <v>0</v>
      </c>
      <c r="Y56" s="18">
        <f>VLOOKUP($H56,'[2]2023_03'!$D:$AD,'[2]2023_03'!N$19,FALSE)</f>
        <v>-345.04</v>
      </c>
      <c r="Z56" s="12">
        <f>VLOOKUP($H56,'[2]2023_03'!$D:$AD,'[2]2023_03'!O$19,FALSE)</f>
        <v>0</v>
      </c>
      <c r="AA56" s="12">
        <f>VLOOKUP($H56,'[2]2023_03'!$D:$AD,'[2]2023_03'!P$19,FALSE)</f>
        <v>0</v>
      </c>
      <c r="AB56" s="12">
        <f>VLOOKUP($H56,'[2]2023_03'!$D:$AD,'[2]2023_03'!Q$19,FALSE)</f>
        <v>3306.18</v>
      </c>
      <c r="AC56">
        <f t="shared" si="2"/>
        <v>3306.18</v>
      </c>
      <c r="AD56">
        <f t="shared" si="3"/>
        <v>0</v>
      </c>
    </row>
    <row r="57" spans="1:30" x14ac:dyDescent="0.25">
      <c r="A57" s="9" t="str">
        <f t="shared" si="0"/>
        <v>H073 2023 Março</v>
      </c>
      <c r="B57" s="9" t="str">
        <f>VLOOKUP(H57,[1]Auxiliar_referencia!E:F,2,FALSE)</f>
        <v>Medidor faturado pela UFSC</v>
      </c>
      <c r="C57" s="9">
        <v>2023</v>
      </c>
      <c r="D57" s="9" t="s">
        <v>128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VLOOKUP($H57,'[2]2023_03'!$D:$AD,'[2]2023_03'!Z$19,FALSE)</f>
        <v>1</v>
      </c>
      <c r="M57" s="12">
        <f>VLOOKUP($H57,'[2]2023_03'!$D:$AD,'[2]2023_03'!AA$19,FALSE)</f>
        <v>0</v>
      </c>
      <c r="N57" s="12">
        <f>VLOOKUP($H57,'[2]2023_03'!$D:$AD,'[2]2023_03'!AB$19,FALSE)</f>
        <v>0</v>
      </c>
      <c r="O57" s="12">
        <f>VLOOKUP($H57,'[2]2023_03'!$D:$AD,'[2]2023_03'!AC$19,FALSE)</f>
        <v>0</v>
      </c>
      <c r="P57" s="12">
        <f>VLOOKUP($H57,'[2]2023_03'!$D:$AD,'[2]2023_03'!AD$19,FALSE)</f>
        <v>1</v>
      </c>
      <c r="Q57" s="13">
        <f>VLOOKUP(H57,'2023_02'!H:R,11,FALSE)</f>
        <v>3090</v>
      </c>
      <c r="R57" s="14">
        <f>VLOOKUP($H57,'[2]2023_03'!$D:$AD,'[2]2023_03'!J$19,FALSE)</f>
        <v>3240</v>
      </c>
      <c r="S57" s="15">
        <f t="shared" si="1"/>
        <v>150</v>
      </c>
      <c r="T57" s="12">
        <f>VLOOKUP($H57,'[2]2023_03'!$D:$AD,'[2]2023_03'!K$19,FALSE)</f>
        <v>150</v>
      </c>
      <c r="U57" s="16" t="str">
        <f>VLOOKUP($H57,'[2]2023_03'!$D:$AD,'[2]2023_03'!T$19,FALSE)</f>
        <v>MÉDIO</v>
      </c>
      <c r="V57" s="17" t="str">
        <f>VLOOKUP($H57,'[2]2023_03'!$D:$AD,'[2]2023_03'!U$19,FALSE)</f>
        <v>ELIMINE A ANORMALIDADE CONSTRUINDO O ABRIGO PADRÃO NA TESTADA DO IMÓVEL</v>
      </c>
      <c r="W57" s="12">
        <f>VLOOKUP($H57,'[2]2023_03'!$D:$AD,'[2]2023_03'!L$19,FALSE)</f>
        <v>2115.2800000000002</v>
      </c>
      <c r="X57" s="12">
        <f>VLOOKUP($H57,'[2]2023_03'!$D:$AD,'[2]2023_03'!M$19,FALSE)</f>
        <v>0</v>
      </c>
      <c r="Y57" s="18">
        <f>VLOOKUP($H57,'[2]2023_03'!$D:$AD,'[2]2023_03'!N$19,FALSE)</f>
        <v>-199.89</v>
      </c>
      <c r="Z57" s="12">
        <f>VLOOKUP($H57,'[2]2023_03'!$D:$AD,'[2]2023_03'!O$19,FALSE)</f>
        <v>0</v>
      </c>
      <c r="AA57" s="12">
        <f>VLOOKUP($H57,'[2]2023_03'!$D:$AD,'[2]2023_03'!P$19,FALSE)</f>
        <v>0</v>
      </c>
      <c r="AB57" s="12">
        <f>VLOOKUP($H57,'[2]2023_03'!$D:$AD,'[2]2023_03'!Q$19,FALSE)</f>
        <v>1915.39</v>
      </c>
      <c r="AC57">
        <f t="shared" si="2"/>
        <v>1915.3900000000003</v>
      </c>
      <c r="AD57">
        <f t="shared" si="3"/>
        <v>0</v>
      </c>
    </row>
    <row r="58" spans="1:30" x14ac:dyDescent="0.25">
      <c r="A58" s="9" t="str">
        <f t="shared" si="0"/>
        <v>H074 2023 Março</v>
      </c>
      <c r="B58" s="9" t="str">
        <f>VLOOKUP(H58,[1]Auxiliar_referencia!E:F,2,FALSE)</f>
        <v>Medidor faturado pela UFSC</v>
      </c>
      <c r="C58" s="9">
        <v>2023</v>
      </c>
      <c r="D58" s="9" t="s">
        <v>128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VLOOKUP($H58,'[2]2023_03'!$D:$AD,'[2]2023_03'!Z$19,FALSE)</f>
        <v>1</v>
      </c>
      <c r="M58" s="12">
        <f>VLOOKUP($H58,'[2]2023_03'!$D:$AD,'[2]2023_03'!AA$19,FALSE)</f>
        <v>0</v>
      </c>
      <c r="N58" s="12">
        <f>VLOOKUP($H58,'[2]2023_03'!$D:$AD,'[2]2023_03'!AB$19,FALSE)</f>
        <v>0</v>
      </c>
      <c r="O58" s="12">
        <f>VLOOKUP($H58,'[2]2023_03'!$D:$AD,'[2]2023_03'!AC$19,FALSE)</f>
        <v>0</v>
      </c>
      <c r="P58" s="12">
        <f>VLOOKUP($H58,'[2]2023_03'!$D:$AD,'[2]2023_03'!AD$19,FALSE)</f>
        <v>1</v>
      </c>
      <c r="Q58" s="13">
        <f>VLOOKUP(H58,'2023_02'!H:R,11,FALSE)</f>
        <v>39005</v>
      </c>
      <c r="R58" s="14">
        <f>VLOOKUP($H58,'[2]2023_03'!$D:$AD,'[2]2023_03'!J$19,FALSE)</f>
        <v>39580</v>
      </c>
      <c r="S58" s="15">
        <f t="shared" si="1"/>
        <v>575</v>
      </c>
      <c r="T58" s="12">
        <f>VLOOKUP($H58,'[2]2023_03'!$D:$AD,'[2]2023_03'!K$19,FALSE)</f>
        <v>575</v>
      </c>
      <c r="U58" s="16" t="str">
        <f>VLOOKUP($H58,'[2]2023_03'!$D:$AD,'[2]2023_03'!T$19,FALSE)</f>
        <v>MÉDIO</v>
      </c>
      <c r="V58" s="17" t="str">
        <f>VLOOKUP($H58,'[2]2023_03'!$D:$AD,'[2]2023_03'!U$19,FALSE)</f>
        <v>VIDRO DO HIDROMETRO SUADO</v>
      </c>
      <c r="W58" s="12">
        <f>VLOOKUP($H58,'[2]2023_03'!$D:$AD,'[2]2023_03'!L$19,FALSE)</f>
        <v>8273.5300000000007</v>
      </c>
      <c r="X58" s="12">
        <f>VLOOKUP($H58,'[2]2023_03'!$D:$AD,'[2]2023_03'!M$19,FALSE)</f>
        <v>0</v>
      </c>
      <c r="Y58" s="18">
        <f>VLOOKUP($H58,'[2]2023_03'!$D:$AD,'[2]2023_03'!N$19,FALSE)</f>
        <v>-781.86</v>
      </c>
      <c r="Z58" s="12">
        <f>VLOOKUP($H58,'[2]2023_03'!$D:$AD,'[2]2023_03'!O$19,FALSE)</f>
        <v>0</v>
      </c>
      <c r="AA58" s="12">
        <f>VLOOKUP($H58,'[2]2023_03'!$D:$AD,'[2]2023_03'!P$19,FALSE)</f>
        <v>0</v>
      </c>
      <c r="AB58" s="12">
        <f>VLOOKUP($H58,'[2]2023_03'!$D:$AD,'[2]2023_03'!Q$19,FALSE)</f>
        <v>7491.67</v>
      </c>
      <c r="AC58">
        <f t="shared" si="2"/>
        <v>7491.670000000001</v>
      </c>
      <c r="AD58">
        <f t="shared" si="3"/>
        <v>0</v>
      </c>
    </row>
    <row r="59" spans="1:30" x14ac:dyDescent="0.25">
      <c r="A59" s="9" t="str">
        <f t="shared" si="0"/>
        <v>H076 2023 Março</v>
      </c>
      <c r="B59" s="9" t="str">
        <f>VLOOKUP(H59,[1]Auxiliar_referencia!E:F,2,FALSE)</f>
        <v>Medidor faturado pela UFSC</v>
      </c>
      <c r="C59" s="9">
        <v>2023</v>
      </c>
      <c r="D59" s="9" t="s">
        <v>128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VLOOKUP($H59,'[2]2023_03'!$D:$AD,'[2]2023_03'!Z$19,FALSE)</f>
        <v>1</v>
      </c>
      <c r="M59" s="12">
        <f>VLOOKUP($H59,'[2]2023_03'!$D:$AD,'[2]2023_03'!AA$19,FALSE)</f>
        <v>0</v>
      </c>
      <c r="N59" s="12">
        <f>VLOOKUP($H59,'[2]2023_03'!$D:$AD,'[2]2023_03'!AB$19,FALSE)</f>
        <v>0</v>
      </c>
      <c r="O59" s="12">
        <f>VLOOKUP($H59,'[2]2023_03'!$D:$AD,'[2]2023_03'!AC$19,FALSE)</f>
        <v>0</v>
      </c>
      <c r="P59" s="12">
        <f>VLOOKUP($H59,'[2]2023_03'!$D:$AD,'[2]2023_03'!AD$19,FALSE)</f>
        <v>1</v>
      </c>
      <c r="Q59" s="13">
        <f>VLOOKUP(H59,'2023_02'!H:R,11,FALSE)</f>
        <v>927</v>
      </c>
      <c r="R59" s="14">
        <f>VLOOKUP($H59,'[2]2023_03'!$D:$AD,'[2]2023_03'!J$19,FALSE)</f>
        <v>931</v>
      </c>
      <c r="S59" s="15">
        <f t="shared" si="1"/>
        <v>4</v>
      </c>
      <c r="T59" s="12">
        <f>VLOOKUP($H59,'[2]2023_03'!$D:$AD,'[2]2023_03'!K$19,FALSE)</f>
        <v>4</v>
      </c>
      <c r="U59" s="16" t="str">
        <f>VLOOKUP($H59,'[2]2023_03'!$D:$AD,'[2]2023_03'!T$19,FALSE)</f>
        <v>LIDO/REVISÃO</v>
      </c>
      <c r="V59" s="17" t="str">
        <f>VLOOKUP($H59,'[2]2023_03'!$D:$AD,'[2]2023_03'!U$19,FALSE)</f>
        <v>CONFIRMACAO LEITURA</v>
      </c>
      <c r="W59" s="12">
        <f>VLOOKUP($H59,'[2]2023_03'!$D:$AD,'[2]2023_03'!L$19,FALSE)</f>
        <v>55.72</v>
      </c>
      <c r="X59" s="12">
        <f>VLOOKUP($H59,'[2]2023_03'!$D:$AD,'[2]2023_03'!M$19,FALSE)</f>
        <v>0</v>
      </c>
      <c r="Y59" s="18">
        <f>VLOOKUP($H59,'[2]2023_03'!$D:$AD,'[2]2023_03'!N$19,FALSE)</f>
        <v>-5.26</v>
      </c>
      <c r="Z59" s="12">
        <f>VLOOKUP($H59,'[2]2023_03'!$D:$AD,'[2]2023_03'!O$19,FALSE)</f>
        <v>0</v>
      </c>
      <c r="AA59" s="12">
        <f>VLOOKUP($H59,'[2]2023_03'!$D:$AD,'[2]2023_03'!P$19,FALSE)</f>
        <v>0</v>
      </c>
      <c r="AB59" s="12">
        <f>VLOOKUP($H59,'[2]2023_03'!$D:$AD,'[2]2023_03'!Q$19,FALSE)</f>
        <v>50.46</v>
      </c>
      <c r="AC59">
        <f t="shared" si="2"/>
        <v>50.46</v>
      </c>
      <c r="AD59">
        <f t="shared" si="3"/>
        <v>0</v>
      </c>
    </row>
    <row r="60" spans="1:30" x14ac:dyDescent="0.25">
      <c r="A60" s="9" t="str">
        <f t="shared" si="0"/>
        <v>H081 2023 Março</v>
      </c>
      <c r="B60" s="9" t="str">
        <f>VLOOKUP(H60,[1]Auxiliar_referencia!E:F,2,FALSE)</f>
        <v>Medidor faturado pela UFSC</v>
      </c>
      <c r="C60" s="9">
        <v>2023</v>
      </c>
      <c r="D60" s="9" t="s">
        <v>128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VLOOKUP($H60,'[2]2023_03'!$D:$AD,'[2]2023_03'!Z$19,FALSE)</f>
        <v>1</v>
      </c>
      <c r="M60" s="12">
        <f>VLOOKUP($H60,'[2]2023_03'!$D:$AD,'[2]2023_03'!AA$19,FALSE)</f>
        <v>0</v>
      </c>
      <c r="N60" s="12">
        <f>VLOOKUP($H60,'[2]2023_03'!$D:$AD,'[2]2023_03'!AB$19,FALSE)</f>
        <v>0</v>
      </c>
      <c r="O60" s="12">
        <f>VLOOKUP($H60,'[2]2023_03'!$D:$AD,'[2]2023_03'!AC$19,FALSE)</f>
        <v>0</v>
      </c>
      <c r="P60" s="12">
        <f>VLOOKUP($H60,'[2]2023_03'!$D:$AD,'[2]2023_03'!AD$19,FALSE)</f>
        <v>1</v>
      </c>
      <c r="Q60" s="13">
        <f>VLOOKUP(H60,'2023_02'!H:R,11,FALSE)</f>
        <v>1728</v>
      </c>
      <c r="R60" s="14">
        <f>VLOOKUP($H60,'[2]2023_03'!$D:$AD,'[2]2023_03'!J$19,FALSE)</f>
        <v>1795</v>
      </c>
      <c r="S60" s="15">
        <f t="shared" si="1"/>
        <v>67</v>
      </c>
      <c r="T60" s="12">
        <f>VLOOKUP($H60,'[2]2023_03'!$D:$AD,'[2]2023_03'!K$19,FALSE)</f>
        <v>67</v>
      </c>
      <c r="U60" s="16" t="str">
        <f>VLOOKUP($H60,'[2]2023_03'!$D:$AD,'[2]2023_03'!T$19,FALSE)</f>
        <v>LIDO</v>
      </c>
      <c r="V60" s="17" t="str">
        <f>VLOOKUP($H60,'[2]2023_03'!$D:$AD,'[2]2023_03'!U$19,FALSE)</f>
        <v>OK</v>
      </c>
      <c r="W60" s="12">
        <f>VLOOKUP($H60,'[2]2023_03'!$D:$AD,'[2]2023_03'!L$19,FALSE)</f>
        <v>912.61</v>
      </c>
      <c r="X60" s="12">
        <f>VLOOKUP($H60,'[2]2023_03'!$D:$AD,'[2]2023_03'!M$19,FALSE)</f>
        <v>912.61</v>
      </c>
      <c r="Y60" s="18">
        <f>VLOOKUP($H60,'[2]2023_03'!$D:$AD,'[2]2023_03'!N$19,FALSE)</f>
        <v>-172.48</v>
      </c>
      <c r="Z60" s="12">
        <f>VLOOKUP($H60,'[2]2023_03'!$D:$AD,'[2]2023_03'!O$19,FALSE)</f>
        <v>0</v>
      </c>
      <c r="AA60" s="12">
        <f>VLOOKUP($H60,'[2]2023_03'!$D:$AD,'[2]2023_03'!P$19,FALSE)</f>
        <v>0</v>
      </c>
      <c r="AB60" s="12">
        <f>VLOOKUP($H60,'[2]2023_03'!$D:$AD,'[2]2023_03'!Q$19,FALSE)</f>
        <v>1652.74</v>
      </c>
      <c r="AC60">
        <f t="shared" si="2"/>
        <v>1652.74</v>
      </c>
      <c r="AD60">
        <f t="shared" si="3"/>
        <v>0</v>
      </c>
    </row>
    <row r="61" spans="1:30" x14ac:dyDescent="0.25">
      <c r="A61" s="9" t="str">
        <f t="shared" si="0"/>
        <v>H082 2023 Março</v>
      </c>
      <c r="B61" s="9" t="str">
        <f>VLOOKUP(H61,[1]Auxiliar_referencia!E:F,2,FALSE)</f>
        <v>Medidor faturado pela UFSC</v>
      </c>
      <c r="C61" s="9">
        <v>2023</v>
      </c>
      <c r="D61" s="9" t="s">
        <v>128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VLOOKUP($H61,'[2]2023_03'!$D:$AD,'[2]2023_03'!Z$19,FALSE)</f>
        <v>1</v>
      </c>
      <c r="M61" s="12">
        <f>VLOOKUP($H61,'[2]2023_03'!$D:$AD,'[2]2023_03'!AA$19,FALSE)</f>
        <v>0</v>
      </c>
      <c r="N61" s="12">
        <f>VLOOKUP($H61,'[2]2023_03'!$D:$AD,'[2]2023_03'!AB$19,FALSE)</f>
        <v>0</v>
      </c>
      <c r="O61" s="12">
        <f>VLOOKUP($H61,'[2]2023_03'!$D:$AD,'[2]2023_03'!AC$19,FALSE)</f>
        <v>0</v>
      </c>
      <c r="P61" s="12">
        <f>VLOOKUP($H61,'[2]2023_03'!$D:$AD,'[2]2023_03'!AD$19,FALSE)</f>
        <v>1</v>
      </c>
      <c r="Q61" s="13">
        <f>VLOOKUP(H61,'2023_02'!H:R,11,FALSE)</f>
        <v>21804</v>
      </c>
      <c r="R61" s="14">
        <f>VLOOKUP($H61,'[2]2023_03'!$D:$AD,'[2]2023_03'!J$19,FALSE)</f>
        <v>22035</v>
      </c>
      <c r="S61" s="15">
        <f t="shared" si="1"/>
        <v>231</v>
      </c>
      <c r="T61" s="12">
        <f>VLOOKUP($H61,'[2]2023_03'!$D:$AD,'[2]2023_03'!K$19,FALSE)</f>
        <v>231</v>
      </c>
      <c r="U61" s="16" t="str">
        <f>VLOOKUP($H61,'[2]2023_03'!$D:$AD,'[2]2023_03'!T$19,FALSE)</f>
        <v>LIDO</v>
      </c>
      <c r="V61" s="17" t="str">
        <f>VLOOKUP($H61,'[2]2023_03'!$D:$AD,'[2]2023_03'!U$19,FALSE)</f>
        <v>OK</v>
      </c>
      <c r="W61" s="12">
        <f>VLOOKUP($H61,'[2]2023_03'!$D:$AD,'[2]2023_03'!L$19,FALSE)</f>
        <v>3288.97</v>
      </c>
      <c r="X61" s="12">
        <f>VLOOKUP($H61,'[2]2023_03'!$D:$AD,'[2]2023_03'!M$19,FALSE)</f>
        <v>0</v>
      </c>
      <c r="Y61" s="18">
        <f>VLOOKUP($H61,'[2]2023_03'!$D:$AD,'[2]2023_03'!N$19,FALSE)</f>
        <v>-310.81</v>
      </c>
      <c r="Z61" s="12">
        <f>VLOOKUP($H61,'[2]2023_03'!$D:$AD,'[2]2023_03'!O$19,FALSE)</f>
        <v>0</v>
      </c>
      <c r="AA61" s="12">
        <f>VLOOKUP($H61,'[2]2023_03'!$D:$AD,'[2]2023_03'!P$19,FALSE)</f>
        <v>0</v>
      </c>
      <c r="AB61" s="12">
        <f>VLOOKUP($H61,'[2]2023_03'!$D:$AD,'[2]2023_03'!Q$19,FALSE)</f>
        <v>2978.16</v>
      </c>
      <c r="AC61">
        <f t="shared" si="2"/>
        <v>2978.16</v>
      </c>
      <c r="AD61">
        <f t="shared" si="3"/>
        <v>0</v>
      </c>
    </row>
    <row r="62" spans="1:30" x14ac:dyDescent="0.25">
      <c r="A62" s="9" t="str">
        <f t="shared" si="0"/>
        <v>H083 2023 Março</v>
      </c>
      <c r="B62" s="9" t="str">
        <f>VLOOKUP(H62,[1]Auxiliar_referencia!E:F,2,FALSE)</f>
        <v>Medidor faturado pela UFSC</v>
      </c>
      <c r="C62" s="9">
        <v>2023</v>
      </c>
      <c r="D62" s="9" t="s">
        <v>128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VLOOKUP($H62,'[2]2023_03'!$D:$AD,'[2]2023_03'!Z$19,FALSE)</f>
        <v>1</v>
      </c>
      <c r="M62" s="12">
        <f>VLOOKUP($H62,'[2]2023_03'!$D:$AD,'[2]2023_03'!AA$19,FALSE)</f>
        <v>0</v>
      </c>
      <c r="N62" s="12">
        <f>VLOOKUP($H62,'[2]2023_03'!$D:$AD,'[2]2023_03'!AB$19,FALSE)</f>
        <v>0</v>
      </c>
      <c r="O62" s="12">
        <f>VLOOKUP($H62,'[2]2023_03'!$D:$AD,'[2]2023_03'!AC$19,FALSE)</f>
        <v>0</v>
      </c>
      <c r="P62" s="12">
        <f>VLOOKUP($H62,'[2]2023_03'!$D:$AD,'[2]2023_03'!AD$19,FALSE)</f>
        <v>1</v>
      </c>
      <c r="Q62" s="13">
        <f>VLOOKUP(H62,'2023_02'!H:R,11,FALSE)</f>
        <v>351</v>
      </c>
      <c r="R62" s="14">
        <f>VLOOKUP($H62,'[2]2023_03'!$D:$AD,'[2]2023_03'!J$19,FALSE)</f>
        <v>355</v>
      </c>
      <c r="S62" s="15">
        <f t="shared" si="1"/>
        <v>4</v>
      </c>
      <c r="T62" s="12">
        <f>VLOOKUP($H62,'[2]2023_03'!$D:$AD,'[2]2023_03'!K$19,FALSE)</f>
        <v>4</v>
      </c>
      <c r="U62" s="16" t="str">
        <f>VLOOKUP($H62,'[2]2023_03'!$D:$AD,'[2]2023_03'!T$19,FALSE)</f>
        <v>LIDO</v>
      </c>
      <c r="V62" s="17" t="str">
        <f>VLOOKUP($H62,'[2]2023_03'!$D:$AD,'[2]2023_03'!U$19,FALSE)</f>
        <v>OK</v>
      </c>
      <c r="W62" s="12">
        <f>VLOOKUP($H62,'[2]2023_03'!$D:$AD,'[2]2023_03'!L$19,FALSE)</f>
        <v>55.72</v>
      </c>
      <c r="X62" s="12">
        <f>VLOOKUP($H62,'[2]2023_03'!$D:$AD,'[2]2023_03'!M$19,FALSE)</f>
        <v>55.72</v>
      </c>
      <c r="Y62" s="18">
        <f>VLOOKUP($H62,'[2]2023_03'!$D:$AD,'[2]2023_03'!N$19,FALSE)</f>
        <v>-10.52</v>
      </c>
      <c r="Z62" s="12">
        <f>VLOOKUP($H62,'[2]2023_03'!$D:$AD,'[2]2023_03'!O$19,FALSE)</f>
        <v>0</v>
      </c>
      <c r="AA62" s="12">
        <f>VLOOKUP($H62,'[2]2023_03'!$D:$AD,'[2]2023_03'!P$19,FALSE)</f>
        <v>0</v>
      </c>
      <c r="AB62" s="12">
        <f>VLOOKUP($H62,'[2]2023_03'!$D:$AD,'[2]2023_03'!Q$19,FALSE)</f>
        <v>100.92</v>
      </c>
      <c r="AC62">
        <f t="shared" si="2"/>
        <v>100.92</v>
      </c>
      <c r="AD62">
        <f t="shared" si="3"/>
        <v>0</v>
      </c>
    </row>
    <row r="63" spans="1:30" x14ac:dyDescent="0.25">
      <c r="A63" s="9" t="str">
        <f t="shared" si="0"/>
        <v>H084 2023 Março</v>
      </c>
      <c r="B63" s="9" t="str">
        <f>VLOOKUP(H63,[1]Auxiliar_referencia!E:F,2,FALSE)</f>
        <v>Medidor faturado pela UFSC</v>
      </c>
      <c r="C63" s="9">
        <v>2023</v>
      </c>
      <c r="D63" s="9" t="s">
        <v>128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VLOOKUP($H63,'[2]2023_03'!$D:$AD,'[2]2023_03'!Z$19,FALSE)</f>
        <v>1</v>
      </c>
      <c r="M63" s="12">
        <f>VLOOKUP($H63,'[2]2023_03'!$D:$AD,'[2]2023_03'!AA$19,FALSE)</f>
        <v>0</v>
      </c>
      <c r="N63" s="12">
        <f>VLOOKUP($H63,'[2]2023_03'!$D:$AD,'[2]2023_03'!AB$19,FALSE)</f>
        <v>0</v>
      </c>
      <c r="O63" s="12">
        <f>VLOOKUP($H63,'[2]2023_03'!$D:$AD,'[2]2023_03'!AC$19,FALSE)</f>
        <v>0</v>
      </c>
      <c r="P63" s="12">
        <f>VLOOKUP($H63,'[2]2023_03'!$D:$AD,'[2]2023_03'!AD$19,FALSE)</f>
        <v>1</v>
      </c>
      <c r="Q63" s="13">
        <f>VLOOKUP(H63,'2023_02'!H:R,11,FALSE)</f>
        <v>8620</v>
      </c>
      <c r="R63" s="14">
        <f>VLOOKUP($H63,'[2]2023_03'!$D:$AD,'[2]2023_03'!J$19,FALSE)</f>
        <v>8830</v>
      </c>
      <c r="S63" s="15">
        <f t="shared" si="1"/>
        <v>210</v>
      </c>
      <c r="T63" s="12">
        <f>VLOOKUP($H63,'[2]2023_03'!$D:$AD,'[2]2023_03'!K$19,FALSE)</f>
        <v>210</v>
      </c>
      <c r="U63" s="16" t="str">
        <f>VLOOKUP($H63,'[2]2023_03'!$D:$AD,'[2]2023_03'!T$19,FALSE)</f>
        <v>LIDO</v>
      </c>
      <c r="V63" s="17" t="str">
        <f>VLOOKUP($H63,'[2]2023_03'!$D:$AD,'[2]2023_03'!U$19,FALSE)</f>
        <v>OK</v>
      </c>
      <c r="W63" s="12">
        <f>VLOOKUP($H63,'[2]2023_03'!$D:$AD,'[2]2023_03'!L$19,FALSE)</f>
        <v>2984.68</v>
      </c>
      <c r="X63" s="12">
        <f>VLOOKUP($H63,'[2]2023_03'!$D:$AD,'[2]2023_03'!M$19,FALSE)</f>
        <v>2984.68</v>
      </c>
      <c r="Y63" s="18">
        <f>VLOOKUP($H63,'[2]2023_03'!$D:$AD,'[2]2023_03'!N$19,FALSE)</f>
        <v>-564.1</v>
      </c>
      <c r="Z63" s="12">
        <f>VLOOKUP($H63,'[2]2023_03'!$D:$AD,'[2]2023_03'!O$19,FALSE)</f>
        <v>0</v>
      </c>
      <c r="AA63" s="12">
        <f>VLOOKUP($H63,'[2]2023_03'!$D:$AD,'[2]2023_03'!P$19,FALSE)</f>
        <v>0</v>
      </c>
      <c r="AB63" s="12">
        <f>VLOOKUP($H63,'[2]2023_03'!$D:$AD,'[2]2023_03'!Q$19,FALSE)</f>
        <v>5405.26</v>
      </c>
      <c r="AC63">
        <f t="shared" si="2"/>
        <v>5405.2599999999993</v>
      </c>
      <c r="AD63">
        <f t="shared" si="3"/>
        <v>0</v>
      </c>
    </row>
    <row r="64" spans="1:30" x14ac:dyDescent="0.25">
      <c r="A64" s="9" t="str">
        <f t="shared" si="0"/>
        <v>H085 2023 Março</v>
      </c>
      <c r="B64" s="9" t="str">
        <f>VLOOKUP(H64,[1]Auxiliar_referencia!E:F,2,FALSE)</f>
        <v>Medidor faturado pela UFSC</v>
      </c>
      <c r="C64" s="9">
        <v>2023</v>
      </c>
      <c r="D64" s="9" t="s">
        <v>128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VLOOKUP($H64,'[2]2023_03'!$D:$AD,'[2]2023_03'!Z$19,FALSE)</f>
        <v>1</v>
      </c>
      <c r="M64" s="12">
        <f>VLOOKUP($H64,'[2]2023_03'!$D:$AD,'[2]2023_03'!AA$19,FALSE)</f>
        <v>0</v>
      </c>
      <c r="N64" s="12">
        <f>VLOOKUP($H64,'[2]2023_03'!$D:$AD,'[2]2023_03'!AB$19,FALSE)</f>
        <v>0</v>
      </c>
      <c r="O64" s="12">
        <f>VLOOKUP($H64,'[2]2023_03'!$D:$AD,'[2]2023_03'!AC$19,FALSE)</f>
        <v>0</v>
      </c>
      <c r="P64" s="12">
        <f>VLOOKUP($H64,'[2]2023_03'!$D:$AD,'[2]2023_03'!AD$19,FALSE)</f>
        <v>1</v>
      </c>
      <c r="Q64" s="13">
        <f>VLOOKUP(H64,'2023_02'!H:R,11,FALSE)</f>
        <v>1357</v>
      </c>
      <c r="R64" s="14">
        <f>VLOOKUP($H64,'[2]2023_03'!$D:$AD,'[2]2023_03'!J$19,FALSE)</f>
        <v>1350</v>
      </c>
      <c r="S64" s="15">
        <f t="shared" si="1"/>
        <v>-7</v>
      </c>
      <c r="T64" s="12">
        <f>VLOOKUP($H64,'[2]2023_03'!$D:$AD,'[2]2023_03'!K$19,FALSE)</f>
        <v>0</v>
      </c>
      <c r="U64" s="16" t="str">
        <f>VLOOKUP($H64,'[2]2023_03'!$D:$AD,'[2]2023_03'!T$19,FALSE)</f>
        <v>LIDO/REVISÃO</v>
      </c>
      <c r="V64" s="17" t="str">
        <f>VLOOKUP($H64,'[2]2023_03'!$D:$AD,'[2]2023_03'!U$19,FALSE)</f>
        <v>CONFIRMACAO LEITURA</v>
      </c>
      <c r="W64" s="12">
        <f>VLOOKUP($H64,'[2]2023_03'!$D:$AD,'[2]2023_03'!L$19,FALSE)</f>
        <v>35.08</v>
      </c>
      <c r="X64" s="12">
        <f>VLOOKUP($H64,'[2]2023_03'!$D:$AD,'[2]2023_03'!M$19,FALSE)</f>
        <v>0</v>
      </c>
      <c r="Y64" s="18">
        <f>VLOOKUP($H64,'[2]2023_03'!$D:$AD,'[2]2023_03'!N$19,FALSE)</f>
        <v>-3.31</v>
      </c>
      <c r="Z64" s="12">
        <f>VLOOKUP($H64,'[2]2023_03'!$D:$AD,'[2]2023_03'!O$19,FALSE)</f>
        <v>0</v>
      </c>
      <c r="AA64" s="12">
        <f>VLOOKUP($H64,'[2]2023_03'!$D:$AD,'[2]2023_03'!P$19,FALSE)</f>
        <v>0</v>
      </c>
      <c r="AB64" s="12">
        <f>VLOOKUP($H64,'[2]2023_03'!$D:$AD,'[2]2023_03'!Q$19,FALSE)</f>
        <v>31.77</v>
      </c>
      <c r="AC64">
        <f t="shared" si="2"/>
        <v>31.77</v>
      </c>
      <c r="AD64">
        <f t="shared" si="3"/>
        <v>0</v>
      </c>
    </row>
    <row r="65" spans="1:30" x14ac:dyDescent="0.25">
      <c r="A65" s="9" t="str">
        <f t="shared" si="0"/>
        <v>H086 2023 Março</v>
      </c>
      <c r="B65" s="9" t="str">
        <f>VLOOKUP(H65,[1]Auxiliar_referencia!E:F,2,FALSE)</f>
        <v>Medidor faturado pela UFSC</v>
      </c>
      <c r="C65" s="9">
        <v>2023</v>
      </c>
      <c r="D65" s="9" t="s">
        <v>128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VLOOKUP($H65,'[2]2023_03'!$D:$AD,'[2]2023_03'!Z$19,FALSE)</f>
        <v>1</v>
      </c>
      <c r="M65" s="12">
        <f>VLOOKUP($H65,'[2]2023_03'!$D:$AD,'[2]2023_03'!AA$19,FALSE)</f>
        <v>0</v>
      </c>
      <c r="N65" s="12">
        <f>VLOOKUP($H65,'[2]2023_03'!$D:$AD,'[2]2023_03'!AB$19,FALSE)</f>
        <v>0</v>
      </c>
      <c r="O65" s="12">
        <f>VLOOKUP($H65,'[2]2023_03'!$D:$AD,'[2]2023_03'!AC$19,FALSE)</f>
        <v>0</v>
      </c>
      <c r="P65" s="12">
        <f>VLOOKUP($H65,'[2]2023_03'!$D:$AD,'[2]2023_03'!AD$19,FALSE)</f>
        <v>1</v>
      </c>
      <c r="Q65" s="13">
        <f>VLOOKUP(H65,'2023_02'!H:R,11,FALSE)</f>
        <v>508</v>
      </c>
      <c r="R65" s="14">
        <f>VLOOKUP($H65,'[2]2023_03'!$D:$AD,'[2]2023_03'!J$19,FALSE)</f>
        <v>493</v>
      </c>
      <c r="S65" s="15">
        <f t="shared" si="1"/>
        <v>-15</v>
      </c>
      <c r="T65" s="12">
        <f>VLOOKUP($H65,'[2]2023_03'!$D:$AD,'[2]2023_03'!K$19,FALSE)</f>
        <v>0</v>
      </c>
      <c r="U65" s="16" t="str">
        <f>VLOOKUP($H65,'[2]2023_03'!$D:$AD,'[2]2023_03'!T$19,FALSE)</f>
        <v>LIDO/REVISÃO</v>
      </c>
      <c r="V65" s="17" t="str">
        <f>VLOOKUP($H65,'[2]2023_03'!$D:$AD,'[2]2023_03'!U$19,FALSE)</f>
        <v>CONFIRMACAO LEITURA</v>
      </c>
      <c r="W65" s="12">
        <f>VLOOKUP($H65,'[2]2023_03'!$D:$AD,'[2]2023_03'!L$19,FALSE)</f>
        <v>35.08</v>
      </c>
      <c r="X65" s="12">
        <f>VLOOKUP($H65,'[2]2023_03'!$D:$AD,'[2]2023_03'!M$19,FALSE)</f>
        <v>0</v>
      </c>
      <c r="Y65" s="18">
        <f>VLOOKUP($H65,'[2]2023_03'!$D:$AD,'[2]2023_03'!N$19,FALSE)</f>
        <v>-3.31</v>
      </c>
      <c r="Z65" s="12">
        <f>VLOOKUP($H65,'[2]2023_03'!$D:$AD,'[2]2023_03'!O$19,FALSE)</f>
        <v>0</v>
      </c>
      <c r="AA65" s="12">
        <f>VLOOKUP($H65,'[2]2023_03'!$D:$AD,'[2]2023_03'!P$19,FALSE)</f>
        <v>0</v>
      </c>
      <c r="AB65" s="12">
        <f>VLOOKUP($H65,'[2]2023_03'!$D:$AD,'[2]2023_03'!Q$19,FALSE)</f>
        <v>31.77</v>
      </c>
      <c r="AC65">
        <f t="shared" si="2"/>
        <v>31.77</v>
      </c>
      <c r="AD65">
        <f t="shared" si="3"/>
        <v>0</v>
      </c>
    </row>
    <row r="66" spans="1:30" x14ac:dyDescent="0.25">
      <c r="A66" s="9" t="str">
        <f t="shared" si="0"/>
        <v>H087 2023 Março</v>
      </c>
      <c r="B66" s="9" t="str">
        <f>VLOOKUP(H66,[1]Auxiliar_referencia!E:F,2,FALSE)</f>
        <v>Medidor faturado pela UFSC</v>
      </c>
      <c r="C66" s="9">
        <v>2023</v>
      </c>
      <c r="D66" s="9" t="s">
        <v>128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VLOOKUP($H66,'[2]2023_03'!$D:$AD,'[2]2023_03'!Z$19,FALSE)</f>
        <v>1</v>
      </c>
      <c r="M66" s="12">
        <f>VLOOKUP($H66,'[2]2023_03'!$D:$AD,'[2]2023_03'!AA$19,FALSE)</f>
        <v>0</v>
      </c>
      <c r="N66" s="12">
        <f>VLOOKUP($H66,'[2]2023_03'!$D:$AD,'[2]2023_03'!AB$19,FALSE)</f>
        <v>0</v>
      </c>
      <c r="O66" s="12">
        <f>VLOOKUP($H66,'[2]2023_03'!$D:$AD,'[2]2023_03'!AC$19,FALSE)</f>
        <v>0</v>
      </c>
      <c r="P66" s="12">
        <f>VLOOKUP($H66,'[2]2023_03'!$D:$AD,'[2]2023_03'!AD$19,FALSE)</f>
        <v>1</v>
      </c>
      <c r="Q66" s="13">
        <f>VLOOKUP(H66,'2023_02'!H:R,11,FALSE)</f>
        <v>1425</v>
      </c>
      <c r="R66" s="14">
        <f>VLOOKUP($H66,'[2]2023_03'!$D:$AD,'[2]2023_03'!J$19,FALSE)</f>
        <v>1442</v>
      </c>
      <c r="S66" s="15">
        <f t="shared" si="1"/>
        <v>17</v>
      </c>
      <c r="T66" s="12">
        <f>VLOOKUP($H66,'[2]2023_03'!$D:$AD,'[2]2023_03'!K$19,FALSE)</f>
        <v>17</v>
      </c>
      <c r="U66" s="16" t="str">
        <f>VLOOKUP($H66,'[2]2023_03'!$D:$AD,'[2]2023_03'!T$19,FALSE)</f>
        <v>LIDO</v>
      </c>
      <c r="V66" s="17" t="str">
        <f>VLOOKUP($H66,'[2]2023_03'!$D:$AD,'[2]2023_03'!U$19,FALSE)</f>
        <v>OK</v>
      </c>
      <c r="W66" s="12">
        <f>VLOOKUP($H66,'[2]2023_03'!$D:$AD,'[2]2023_03'!L$19,FALSE)</f>
        <v>188.11</v>
      </c>
      <c r="X66" s="12">
        <f>VLOOKUP($H66,'[2]2023_03'!$D:$AD,'[2]2023_03'!M$19,FALSE)</f>
        <v>0</v>
      </c>
      <c r="Y66" s="18">
        <f>VLOOKUP($H66,'[2]2023_03'!$D:$AD,'[2]2023_03'!N$19,FALSE)</f>
        <v>-17.77</v>
      </c>
      <c r="Z66" s="12">
        <f>VLOOKUP($H66,'[2]2023_03'!$D:$AD,'[2]2023_03'!O$19,FALSE)</f>
        <v>0</v>
      </c>
      <c r="AA66" s="12">
        <f>VLOOKUP($H66,'[2]2023_03'!$D:$AD,'[2]2023_03'!P$19,FALSE)</f>
        <v>0</v>
      </c>
      <c r="AB66" s="12">
        <f>VLOOKUP($H66,'[2]2023_03'!$D:$AD,'[2]2023_03'!Q$19,FALSE)</f>
        <v>170.34</v>
      </c>
      <c r="AC66">
        <f t="shared" si="2"/>
        <v>170.34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Março</v>
      </c>
      <c r="B67" s="9" t="str">
        <f>VLOOKUP(H67,[1]Auxiliar_referencia!E:F,2,FALSE)</f>
        <v>Medidor faturado pela UFSC</v>
      </c>
      <c r="C67" s="9">
        <v>2023</v>
      </c>
      <c r="D67" s="9" t="s">
        <v>128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VLOOKUP($H67,'[2]2023_03'!$D:$AD,'[2]2023_03'!Z$19,FALSE)</f>
        <v>1</v>
      </c>
      <c r="M67" s="12">
        <f>VLOOKUP($H67,'[2]2023_03'!$D:$AD,'[2]2023_03'!AA$19,FALSE)</f>
        <v>0</v>
      </c>
      <c r="N67" s="12">
        <f>VLOOKUP($H67,'[2]2023_03'!$D:$AD,'[2]2023_03'!AB$19,FALSE)</f>
        <v>0</v>
      </c>
      <c r="O67" s="12">
        <f>VLOOKUP($H67,'[2]2023_03'!$D:$AD,'[2]2023_03'!AC$19,FALSE)</f>
        <v>0</v>
      </c>
      <c r="P67" s="12">
        <f>VLOOKUP($H67,'[2]2023_03'!$D:$AD,'[2]2023_03'!AD$19,FALSE)</f>
        <v>1</v>
      </c>
      <c r="Q67" s="13">
        <f>VLOOKUP(H67,'2023_02'!H:R,11,FALSE)</f>
        <v>122</v>
      </c>
      <c r="R67" s="14">
        <f>VLOOKUP($H67,'[2]2023_03'!$D:$AD,'[2]2023_03'!J$19,FALSE)</f>
        <v>122</v>
      </c>
      <c r="S67" s="15">
        <f t="shared" ref="S67:S84" si="5">R67-Q67</f>
        <v>0</v>
      </c>
      <c r="T67" s="12">
        <f>VLOOKUP($H67,'[2]2023_03'!$D:$AD,'[2]2023_03'!K$19,FALSE)</f>
        <v>0</v>
      </c>
      <c r="U67" s="16" t="str">
        <f>VLOOKUP($H67,'[2]2023_03'!$D:$AD,'[2]2023_03'!T$19,FALSE)</f>
        <v>LIDO</v>
      </c>
      <c r="V67" s="17" t="str">
        <f>VLOOKUP($H67,'[2]2023_03'!$D:$AD,'[2]2023_03'!U$19,FALSE)</f>
        <v>HIDRÔMETRO PARADO</v>
      </c>
      <c r="W67" s="12">
        <f>VLOOKUP($H67,'[2]2023_03'!$D:$AD,'[2]2023_03'!L$19,FALSE)</f>
        <v>35.08</v>
      </c>
      <c r="X67" s="12">
        <f>VLOOKUP($H67,'[2]2023_03'!$D:$AD,'[2]2023_03'!M$19,FALSE)</f>
        <v>35.08</v>
      </c>
      <c r="Y67" s="18">
        <f>VLOOKUP($H67,'[2]2023_03'!$D:$AD,'[2]2023_03'!N$19,FALSE)</f>
        <v>-6.63</v>
      </c>
      <c r="Z67" s="12">
        <f>VLOOKUP($H67,'[2]2023_03'!$D:$AD,'[2]2023_03'!O$19,FALSE)</f>
        <v>0</v>
      </c>
      <c r="AA67" s="12">
        <f>VLOOKUP($H67,'[2]2023_03'!$D:$AD,'[2]2023_03'!P$19,FALSE)</f>
        <v>0</v>
      </c>
      <c r="AB67" s="12">
        <f>VLOOKUP($H67,'[2]2023_03'!$D:$AD,'[2]2023_03'!Q$19,FALSE)</f>
        <v>63.53</v>
      </c>
      <c r="AC67">
        <f t="shared" ref="AC67:AC84" si="6">W67+X67+Y67+Z67+AA67</f>
        <v>63.529999999999994</v>
      </c>
      <c r="AD67">
        <f t="shared" ref="AD67:AD84" si="7">AB67-AC67</f>
        <v>0</v>
      </c>
    </row>
    <row r="68" spans="1:30" x14ac:dyDescent="0.25">
      <c r="A68" s="9" t="str">
        <f t="shared" si="4"/>
        <v>H089 2023 Março</v>
      </c>
      <c r="B68" s="9" t="str">
        <f>VLOOKUP(H68,[1]Auxiliar_referencia!E:F,2,FALSE)</f>
        <v>Medidor faturado pela UFSC</v>
      </c>
      <c r="C68" s="9">
        <v>2023</v>
      </c>
      <c r="D68" s="9" t="s">
        <v>128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VLOOKUP($H68,'[2]2023_03'!$D:$AD,'[2]2023_03'!Z$19,FALSE)</f>
        <v>1</v>
      </c>
      <c r="M68" s="12">
        <f>VLOOKUP($H68,'[2]2023_03'!$D:$AD,'[2]2023_03'!AA$19,FALSE)</f>
        <v>0</v>
      </c>
      <c r="N68" s="12">
        <f>VLOOKUP($H68,'[2]2023_03'!$D:$AD,'[2]2023_03'!AB$19,FALSE)</f>
        <v>0</v>
      </c>
      <c r="O68" s="12">
        <f>VLOOKUP($H68,'[2]2023_03'!$D:$AD,'[2]2023_03'!AC$19,FALSE)</f>
        <v>0</v>
      </c>
      <c r="P68" s="12">
        <f>VLOOKUP($H68,'[2]2023_03'!$D:$AD,'[2]2023_03'!AD$19,FALSE)</f>
        <v>1</v>
      </c>
      <c r="Q68" s="13">
        <f>VLOOKUP(H68,'2023_02'!H:R,11,FALSE)</f>
        <v>5999</v>
      </c>
      <c r="R68" s="14">
        <f>VLOOKUP($H68,'[2]2023_03'!$D:$AD,'[2]2023_03'!J$19,FALSE)</f>
        <v>6133</v>
      </c>
      <c r="S68" s="15">
        <f t="shared" si="5"/>
        <v>134</v>
      </c>
      <c r="T68" s="12">
        <f>VLOOKUP($H68,'[2]2023_03'!$D:$AD,'[2]2023_03'!K$19,FALSE)</f>
        <v>134</v>
      </c>
      <c r="U68" s="16" t="str">
        <f>VLOOKUP($H68,'[2]2023_03'!$D:$AD,'[2]2023_03'!T$19,FALSE)</f>
        <v>LIDO</v>
      </c>
      <c r="V68" s="17" t="str">
        <f>VLOOKUP($H68,'[2]2023_03'!$D:$AD,'[2]2023_03'!U$19,FALSE)</f>
        <v>OK</v>
      </c>
      <c r="W68" s="12">
        <f>VLOOKUP($H68,'[2]2023_03'!$D:$AD,'[2]2023_03'!L$19,FALSE)</f>
        <v>1883.44</v>
      </c>
      <c r="X68" s="12">
        <f>VLOOKUP($H68,'[2]2023_03'!$D:$AD,'[2]2023_03'!M$19,FALSE)</f>
        <v>1883.44</v>
      </c>
      <c r="Y68" s="18">
        <f>VLOOKUP($H68,'[2]2023_03'!$D:$AD,'[2]2023_03'!N$19,FALSE)</f>
        <v>-355.97</v>
      </c>
      <c r="Z68" s="12">
        <f>VLOOKUP($H68,'[2]2023_03'!$D:$AD,'[2]2023_03'!O$19,FALSE)</f>
        <v>0</v>
      </c>
      <c r="AA68" s="12">
        <f>VLOOKUP($H68,'[2]2023_03'!$D:$AD,'[2]2023_03'!P$19,FALSE)</f>
        <v>0</v>
      </c>
      <c r="AB68" s="12">
        <f>VLOOKUP($H68,'[2]2023_03'!$D:$AD,'[2]2023_03'!Q$19,FALSE)</f>
        <v>3410.91</v>
      </c>
      <c r="AC68">
        <f t="shared" si="6"/>
        <v>3410.91</v>
      </c>
      <c r="AD68">
        <f t="shared" si="7"/>
        <v>0</v>
      </c>
    </row>
    <row r="69" spans="1:30" x14ac:dyDescent="0.25">
      <c r="A69" s="9" t="str">
        <f t="shared" si="4"/>
        <v>H090 2023 Março</v>
      </c>
      <c r="B69" s="9" t="str">
        <f>VLOOKUP(H69,[1]Auxiliar_referencia!E:F,2,FALSE)</f>
        <v>Medidor faturado pela UFSC</v>
      </c>
      <c r="C69" s="9">
        <v>2023</v>
      </c>
      <c r="D69" s="9" t="s">
        <v>128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VLOOKUP($H69,'[2]2023_03'!$D:$AD,'[2]2023_03'!Z$19,FALSE)</f>
        <v>1</v>
      </c>
      <c r="M69" s="12">
        <f>VLOOKUP($H69,'[2]2023_03'!$D:$AD,'[2]2023_03'!AA$19,FALSE)</f>
        <v>0</v>
      </c>
      <c r="N69" s="12">
        <f>VLOOKUP($H69,'[2]2023_03'!$D:$AD,'[2]2023_03'!AB$19,FALSE)</f>
        <v>0</v>
      </c>
      <c r="O69" s="12">
        <f>VLOOKUP($H69,'[2]2023_03'!$D:$AD,'[2]2023_03'!AC$19,FALSE)</f>
        <v>0</v>
      </c>
      <c r="P69" s="12">
        <f>VLOOKUP($H69,'[2]2023_03'!$D:$AD,'[2]2023_03'!AD$19,FALSE)</f>
        <v>1</v>
      </c>
      <c r="Q69" s="13">
        <f>VLOOKUP(H69,'2023_02'!H:R,11,FALSE)</f>
        <v>281</v>
      </c>
      <c r="R69" s="14">
        <f>VLOOKUP($H69,'[2]2023_03'!$D:$AD,'[2]2023_03'!J$19,FALSE)</f>
        <v>290</v>
      </c>
      <c r="S69" s="15">
        <f t="shared" si="5"/>
        <v>9</v>
      </c>
      <c r="T69" s="12">
        <f>VLOOKUP($H69,'[2]2023_03'!$D:$AD,'[2]2023_03'!K$19,FALSE)</f>
        <v>9</v>
      </c>
      <c r="U69" s="16" t="str">
        <f>VLOOKUP($H69,'[2]2023_03'!$D:$AD,'[2]2023_03'!T$19,FALSE)</f>
        <v>LIDO</v>
      </c>
      <c r="V69" s="17" t="str">
        <f>VLOOKUP($H69,'[2]2023_03'!$D:$AD,'[2]2023_03'!U$19,FALSE)</f>
        <v>ALTO CONSUMO</v>
      </c>
      <c r="W69" s="12">
        <f>VLOOKUP($H69,'[2]2023_03'!$D:$AD,'[2]2023_03'!L$19,FALSE)</f>
        <v>81.52</v>
      </c>
      <c r="X69" s="12">
        <f>VLOOKUP($H69,'[2]2023_03'!$D:$AD,'[2]2023_03'!M$19,FALSE)</f>
        <v>81.52</v>
      </c>
      <c r="Y69" s="18">
        <f>VLOOKUP($H69,'[2]2023_03'!$D:$AD,'[2]2023_03'!N$19,FALSE)</f>
        <v>-15.41</v>
      </c>
      <c r="Z69" s="12">
        <f>VLOOKUP($H69,'[2]2023_03'!$D:$AD,'[2]2023_03'!O$19,FALSE)</f>
        <v>0</v>
      </c>
      <c r="AA69" s="12">
        <f>VLOOKUP($H69,'[2]2023_03'!$D:$AD,'[2]2023_03'!P$19,FALSE)</f>
        <v>0</v>
      </c>
      <c r="AB69" s="12">
        <f>VLOOKUP($H69,'[2]2023_03'!$D:$AD,'[2]2023_03'!Q$19,FALSE)</f>
        <v>147.63</v>
      </c>
      <c r="AC69">
        <f t="shared" si="6"/>
        <v>147.63</v>
      </c>
      <c r="AD69">
        <f t="shared" si="7"/>
        <v>0</v>
      </c>
    </row>
    <row r="70" spans="1:30" x14ac:dyDescent="0.25">
      <c r="A70" s="9" t="str">
        <f t="shared" si="4"/>
        <v>H106 2023 Março</v>
      </c>
      <c r="B70" s="9" t="str">
        <f>VLOOKUP(H70,[1]Auxiliar_referencia!E:F,2,FALSE)</f>
        <v>Medidor faturado pela UFSC</v>
      </c>
      <c r="C70" s="9">
        <v>2023</v>
      </c>
      <c r="D70" s="9" t="s">
        <v>128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VLOOKUP($H70,'[2]2023_03'!$D:$AD,'[2]2023_03'!Z$19,FALSE)</f>
        <v>1</v>
      </c>
      <c r="M70" s="12">
        <f>VLOOKUP($H70,'[2]2023_03'!$D:$AD,'[2]2023_03'!AA$19,FALSE)</f>
        <v>0</v>
      </c>
      <c r="N70" s="12">
        <f>VLOOKUP($H70,'[2]2023_03'!$D:$AD,'[2]2023_03'!AB$19,FALSE)</f>
        <v>0</v>
      </c>
      <c r="O70" s="12">
        <f>VLOOKUP($H70,'[2]2023_03'!$D:$AD,'[2]2023_03'!AC$19,FALSE)</f>
        <v>0</v>
      </c>
      <c r="P70" s="12">
        <f>VLOOKUP($H70,'[2]2023_03'!$D:$AD,'[2]2023_03'!AD$19,FALSE)</f>
        <v>1</v>
      </c>
      <c r="Q70" s="13">
        <f>VLOOKUP(H70,'2023_02'!H:R,11,FALSE)</f>
        <v>3447</v>
      </c>
      <c r="R70" s="14">
        <f>VLOOKUP($H70,'[2]2023_03'!$D:$AD,'[2]2023_03'!J$19,FALSE)</f>
        <v>3460</v>
      </c>
      <c r="S70" s="15">
        <f t="shared" si="5"/>
        <v>13</v>
      </c>
      <c r="T70" s="12">
        <f>VLOOKUP($H70,'[2]2023_03'!$D:$AD,'[2]2023_03'!K$19,FALSE)</f>
        <v>13</v>
      </c>
      <c r="U70" s="16" t="str">
        <f>VLOOKUP($H70,'[2]2023_03'!$D:$AD,'[2]2023_03'!T$19,FALSE)</f>
        <v>LIDO</v>
      </c>
      <c r="V70" s="17" t="str">
        <f>VLOOKUP($H70,'[2]2023_03'!$D:$AD,'[2]2023_03'!U$19,FALSE)</f>
        <v>OK</v>
      </c>
      <c r="W70" s="12">
        <f>VLOOKUP($H70,'[2]2023_03'!$D:$AD,'[2]2023_03'!L$19,FALSE)</f>
        <v>130.15</v>
      </c>
      <c r="X70" s="12">
        <f>VLOOKUP($H70,'[2]2023_03'!$D:$AD,'[2]2023_03'!M$19,FALSE)</f>
        <v>0</v>
      </c>
      <c r="Y70" s="18">
        <f>VLOOKUP($H70,'[2]2023_03'!$D:$AD,'[2]2023_03'!N$19,FALSE)</f>
        <v>-12.3</v>
      </c>
      <c r="Z70" s="12">
        <f>VLOOKUP($H70,'[2]2023_03'!$D:$AD,'[2]2023_03'!O$19,FALSE)</f>
        <v>0</v>
      </c>
      <c r="AA70" s="12">
        <f>VLOOKUP($H70,'[2]2023_03'!$D:$AD,'[2]2023_03'!P$19,FALSE)</f>
        <v>0</v>
      </c>
      <c r="AB70" s="12">
        <f>VLOOKUP($H70,'[2]2023_03'!$D:$AD,'[2]2023_03'!Q$19,FALSE)</f>
        <v>117.85</v>
      </c>
      <c r="AC70">
        <f t="shared" si="6"/>
        <v>117.85000000000001</v>
      </c>
      <c r="AD70">
        <f t="shared" si="7"/>
        <v>0</v>
      </c>
    </row>
    <row r="71" spans="1:30" x14ac:dyDescent="0.25">
      <c r="A71" s="9" t="str">
        <f t="shared" si="4"/>
        <v>H200 2023 Março</v>
      </c>
      <c r="B71" s="9" t="str">
        <f>VLOOKUP(H71,[1]Auxiliar_referencia!E:F,2,FALSE)</f>
        <v>Medidor faturado pela UFSC</v>
      </c>
      <c r="C71" s="9">
        <v>2023</v>
      </c>
      <c r="D71" s="9" t="s">
        <v>128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VLOOKUP($H71,'[2]2023_03'!$D:$AD,'[2]2023_03'!Z$19,FALSE)</f>
        <v>1</v>
      </c>
      <c r="M71" s="12">
        <f>VLOOKUP($H71,'[2]2023_03'!$D:$AD,'[2]2023_03'!AA$19,FALSE)</f>
        <v>0</v>
      </c>
      <c r="N71" s="12">
        <f>VLOOKUP($H71,'[2]2023_03'!$D:$AD,'[2]2023_03'!AB$19,FALSE)</f>
        <v>0</v>
      </c>
      <c r="O71" s="12">
        <f>VLOOKUP($H71,'[2]2023_03'!$D:$AD,'[2]2023_03'!AC$19,FALSE)</f>
        <v>0</v>
      </c>
      <c r="P71" s="12">
        <f>VLOOKUP($H71,'[2]2023_03'!$D:$AD,'[2]2023_03'!AD$19,FALSE)</f>
        <v>1</v>
      </c>
      <c r="Q71" s="13">
        <f>VLOOKUP(H71,'2023_02'!H:R,11,FALSE)</f>
        <v>1159</v>
      </c>
      <c r="R71" s="14">
        <f>VLOOKUP($H71,'[2]2023_03'!$D:$AD,'[2]2023_03'!J$19,FALSE)</f>
        <v>1256</v>
      </c>
      <c r="S71" s="15">
        <f t="shared" si="5"/>
        <v>97</v>
      </c>
      <c r="T71" s="12">
        <f>VLOOKUP($H71,'[2]2023_03'!$D:$AD,'[2]2023_03'!K$19,FALSE)</f>
        <v>97</v>
      </c>
      <c r="U71" s="16" t="str">
        <f>VLOOKUP($H71,'[2]2023_03'!$D:$AD,'[2]2023_03'!T$19,FALSE)</f>
        <v>LIDO</v>
      </c>
      <c r="V71" s="17" t="str">
        <f>VLOOKUP($H71,'[2]2023_03'!$D:$AD,'[2]2023_03'!U$19,FALSE)</f>
        <v>ALTO CONSUMO</v>
      </c>
      <c r="W71" s="12">
        <f>VLOOKUP($H71,'[2]2023_03'!$D:$AD,'[2]2023_03'!L$19,FALSE)</f>
        <v>1347.31</v>
      </c>
      <c r="X71" s="12">
        <f>VLOOKUP($H71,'[2]2023_03'!$D:$AD,'[2]2023_03'!M$19,FALSE)</f>
        <v>0</v>
      </c>
      <c r="Y71" s="18">
        <f>VLOOKUP($H71,'[2]2023_03'!$D:$AD,'[2]2023_03'!N$19,FALSE)</f>
        <v>-127.32</v>
      </c>
      <c r="Z71" s="12">
        <f>VLOOKUP($H71,'[2]2023_03'!$D:$AD,'[2]2023_03'!O$19,FALSE)</f>
        <v>0</v>
      </c>
      <c r="AA71" s="12">
        <f>VLOOKUP($H71,'[2]2023_03'!$D:$AD,'[2]2023_03'!P$19,FALSE)</f>
        <v>0</v>
      </c>
      <c r="AB71" s="12">
        <f>VLOOKUP($H71,'[2]2023_03'!$D:$AD,'[2]2023_03'!Q$19,FALSE)</f>
        <v>1219.99</v>
      </c>
      <c r="AC71">
        <f t="shared" si="6"/>
        <v>1219.99</v>
      </c>
      <c r="AD71">
        <f t="shared" si="7"/>
        <v>0</v>
      </c>
    </row>
    <row r="72" spans="1:30" x14ac:dyDescent="0.25">
      <c r="A72" s="9" t="str">
        <f t="shared" si="4"/>
        <v>H300 2023 Março</v>
      </c>
      <c r="B72" s="9" t="str">
        <f>VLOOKUP(H72,[1]Auxiliar_referencia!E:F,2,FALSE)</f>
        <v>Medidor faturado pela UFSC</v>
      </c>
      <c r="C72" s="9">
        <v>2023</v>
      </c>
      <c r="D72" s="9" t="s">
        <v>128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VLOOKUP($H72,'[2]2023_03'!$D:$AD,'[2]2023_03'!Z$19,FALSE)</f>
        <v>1</v>
      </c>
      <c r="M72" s="12">
        <f>VLOOKUP($H72,'[2]2023_03'!$D:$AD,'[2]2023_03'!AA$19,FALSE)</f>
        <v>0</v>
      </c>
      <c r="N72" s="12">
        <f>VLOOKUP($H72,'[2]2023_03'!$D:$AD,'[2]2023_03'!AB$19,FALSE)</f>
        <v>0</v>
      </c>
      <c r="O72" s="12">
        <f>VLOOKUP($H72,'[2]2023_03'!$D:$AD,'[2]2023_03'!AC$19,FALSE)</f>
        <v>0</v>
      </c>
      <c r="P72" s="12">
        <f>VLOOKUP($H72,'[2]2023_03'!$D:$AD,'[2]2023_03'!AD$19,FALSE)</f>
        <v>1</v>
      </c>
      <c r="Q72" s="13">
        <f>VLOOKUP(H72,'2023_02'!H:R,11,FALSE)</f>
        <v>3466</v>
      </c>
      <c r="R72" s="14">
        <f>VLOOKUP($H72,'[2]2023_03'!$D:$AD,'[2]2023_03'!J$19,FALSE)</f>
        <v>3567</v>
      </c>
      <c r="S72" s="15">
        <f t="shared" si="5"/>
        <v>101</v>
      </c>
      <c r="T72" s="12">
        <f>VLOOKUP($H72,'[2]2023_03'!$D:$AD,'[2]2023_03'!K$19,FALSE)</f>
        <v>69</v>
      </c>
      <c r="U72" s="16" t="str">
        <f>VLOOKUP($H72,'[2]2023_03'!$D:$AD,'[2]2023_03'!T$19,FALSE)</f>
        <v>lido</v>
      </c>
      <c r="V72" s="17">
        <f>VLOOKUP($H72,'[2]2023_03'!$D:$AD,'[2]2023_03'!U$19,FALSE)</f>
        <v>0</v>
      </c>
      <c r="W72" s="12">
        <f>VLOOKUP($H72,'[2]2023_03'!$D:$AD,'[2]2023_03'!L$19,FALSE)</f>
        <v>996.79</v>
      </c>
      <c r="X72" s="12">
        <f>VLOOKUP($H72,'[2]2023_03'!$D:$AD,'[2]2023_03'!M$19,FALSE)</f>
        <v>0</v>
      </c>
      <c r="Y72" s="18">
        <f>VLOOKUP($H72,'[2]2023_03'!$D:$AD,'[2]2023_03'!N$19,FALSE)</f>
        <v>0</v>
      </c>
      <c r="Z72" s="12">
        <f>VLOOKUP($H72,'[2]2023_03'!$D:$AD,'[2]2023_03'!O$19,FALSE)</f>
        <v>0</v>
      </c>
      <c r="AA72" s="12">
        <f>VLOOKUP($H72,'[2]2023_03'!$D:$AD,'[2]2023_03'!P$19,FALSE)</f>
        <v>0</v>
      </c>
      <c r="AB72" s="12">
        <f>VLOOKUP($H72,'[2]2023_03'!$D:$AD,'[2]2023_03'!Q$19,FALSE)</f>
        <v>996.79</v>
      </c>
      <c r="AC72">
        <f t="shared" si="6"/>
        <v>996.79</v>
      </c>
      <c r="AD72">
        <f t="shared" si="7"/>
        <v>0</v>
      </c>
    </row>
    <row r="73" spans="1:30" x14ac:dyDescent="0.25">
      <c r="A73" s="9" t="str">
        <f t="shared" si="4"/>
        <v>H401 2023 Março</v>
      </c>
      <c r="B73" s="9" t="str">
        <f>VLOOKUP(H73,[1]Auxiliar_referencia!E:F,2,FALSE)</f>
        <v>Medidor faturado pela UFSC</v>
      </c>
      <c r="C73" s="9">
        <v>2023</v>
      </c>
      <c r="D73" s="9" t="s">
        <v>128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VLOOKUP($H73,'[2]2023_03'!$D:$AD,'[2]2023_03'!Z$19,FALSE)</f>
        <v>1</v>
      </c>
      <c r="M73" s="12">
        <f>VLOOKUP($H73,'[2]2023_03'!$D:$AD,'[2]2023_03'!AA$19,FALSE)</f>
        <v>0</v>
      </c>
      <c r="N73" s="12">
        <f>VLOOKUP($H73,'[2]2023_03'!$D:$AD,'[2]2023_03'!AB$19,FALSE)</f>
        <v>0</v>
      </c>
      <c r="O73" s="12">
        <f>VLOOKUP($H73,'[2]2023_03'!$D:$AD,'[2]2023_03'!AC$19,FALSE)</f>
        <v>0</v>
      </c>
      <c r="P73" s="12">
        <f>VLOOKUP($H73,'[2]2023_03'!$D:$AD,'[2]2023_03'!AD$19,FALSE)</f>
        <v>1</v>
      </c>
      <c r="Q73" s="13">
        <f>VLOOKUP(H73,'2023_02'!H:R,11,FALSE)</f>
        <v>1939</v>
      </c>
      <c r="R73" s="14">
        <f>VLOOKUP($H73,'[2]2023_03'!$D:$AD,'[2]2023_03'!J$19,FALSE)</f>
        <v>2057</v>
      </c>
      <c r="S73" s="15">
        <f t="shared" si="5"/>
        <v>118</v>
      </c>
      <c r="T73" s="12">
        <f>VLOOKUP($H73,'[2]2023_03'!$D:$AD,'[2]2023_03'!K$19,FALSE)</f>
        <v>118</v>
      </c>
      <c r="U73" s="16" t="str">
        <f>VLOOKUP($H73,'[2]2023_03'!$D:$AD,'[2]2023_03'!T$19,FALSE)</f>
        <v>LIDO</v>
      </c>
      <c r="V73" s="17" t="str">
        <f>VLOOKUP($H73,'[2]2023_03'!$D:$AD,'[2]2023_03'!U$19,FALSE)</f>
        <v>Consumo fora de faixa</v>
      </c>
      <c r="W73" s="12">
        <f>VLOOKUP($H73,'[2]2023_03'!$D:$AD,'[2]2023_03'!L$19,FALSE)</f>
        <v>862.5</v>
      </c>
      <c r="X73" s="12">
        <f>VLOOKUP($H73,'[2]2023_03'!$D:$AD,'[2]2023_03'!M$19,FALSE)</f>
        <v>960.98</v>
      </c>
      <c r="Y73" s="18">
        <f>VLOOKUP($H73,'[2]2023_03'!$D:$AD,'[2]2023_03'!N$19,FALSE)</f>
        <v>-90.81</v>
      </c>
      <c r="Z73" s="12">
        <f>VLOOKUP($H73,'[2]2023_03'!$D:$AD,'[2]2023_03'!O$19,FALSE)</f>
        <v>0</v>
      </c>
      <c r="AA73" s="12">
        <f>VLOOKUP($H73,'[2]2023_03'!$D:$AD,'[2]2023_03'!P$19,FALSE)</f>
        <v>0</v>
      </c>
      <c r="AB73" s="12">
        <f>VLOOKUP($H73,'[2]2023_03'!$D:$AD,'[2]2023_03'!Q$19,FALSE)</f>
        <v>1732.67</v>
      </c>
      <c r="AC73">
        <f t="shared" si="6"/>
        <v>1732.67</v>
      </c>
      <c r="AD73">
        <f t="shared" si="7"/>
        <v>0</v>
      </c>
    </row>
    <row r="74" spans="1:30" x14ac:dyDescent="0.25">
      <c r="A74" s="9" t="str">
        <f t="shared" si="4"/>
        <v>H402 2023 Março</v>
      </c>
      <c r="B74" s="9" t="str">
        <f>VLOOKUP(H74,[1]Auxiliar_referencia!E:F,2,FALSE)</f>
        <v>Medidor faturado pela UFSC</v>
      </c>
      <c r="C74" s="9">
        <v>2023</v>
      </c>
      <c r="D74" s="9" t="s">
        <v>128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VLOOKUP($H74,'[2]2023_03'!$D:$AD,'[2]2023_03'!Z$19,FALSE)</f>
        <v>1</v>
      </c>
      <c r="M74" s="12">
        <f>VLOOKUP($H74,'[2]2023_03'!$D:$AD,'[2]2023_03'!AA$19,FALSE)</f>
        <v>0</v>
      </c>
      <c r="N74" s="12">
        <f>VLOOKUP($H74,'[2]2023_03'!$D:$AD,'[2]2023_03'!AB$19,FALSE)</f>
        <v>0</v>
      </c>
      <c r="O74" s="12">
        <f>VLOOKUP($H74,'[2]2023_03'!$D:$AD,'[2]2023_03'!AC$19,FALSE)</f>
        <v>0</v>
      </c>
      <c r="P74" s="12">
        <f>VLOOKUP($H74,'[2]2023_03'!$D:$AD,'[2]2023_03'!AD$19,FALSE)</f>
        <v>1</v>
      </c>
      <c r="Q74" s="13">
        <f>VLOOKUP(H74,'2023_02'!H:R,11,FALSE)</f>
        <v>1659</v>
      </c>
      <c r="R74" s="14">
        <f>VLOOKUP($H74,'[2]2023_03'!$D:$AD,'[2]2023_03'!J$19,FALSE)</f>
        <v>1703</v>
      </c>
      <c r="S74" s="15">
        <f t="shared" si="5"/>
        <v>44</v>
      </c>
      <c r="T74" s="12">
        <f>VLOOKUP($H74,'[2]2023_03'!$D:$AD,'[2]2023_03'!K$19,FALSE)</f>
        <v>44</v>
      </c>
      <c r="U74" s="16" t="str">
        <f>VLOOKUP($H74,'[2]2023_03'!$D:$AD,'[2]2023_03'!T$19,FALSE)</f>
        <v>LIDO</v>
      </c>
      <c r="V74" s="17" t="str">
        <f>VLOOKUP($H74,'[2]2023_03'!$D:$AD,'[2]2023_03'!U$19,FALSE)</f>
        <v>Nenhuma</v>
      </c>
      <c r="W74" s="12">
        <f>VLOOKUP($H74,'[2]2023_03'!$D:$AD,'[2]2023_03'!L$19,FALSE)</f>
        <v>298.62</v>
      </c>
      <c r="X74" s="12">
        <f>VLOOKUP($H74,'[2]2023_03'!$D:$AD,'[2]2023_03'!M$19,FALSE)</f>
        <v>332.5</v>
      </c>
      <c r="Y74" s="18">
        <f>VLOOKUP($H74,'[2]2023_03'!$D:$AD,'[2]2023_03'!N$19,FALSE)</f>
        <v>-31.42</v>
      </c>
      <c r="Z74" s="12">
        <f>VLOOKUP($H74,'[2]2023_03'!$D:$AD,'[2]2023_03'!O$19,FALSE)</f>
        <v>0</v>
      </c>
      <c r="AA74" s="12">
        <f>VLOOKUP($H74,'[2]2023_03'!$D:$AD,'[2]2023_03'!P$19,FALSE)</f>
        <v>0</v>
      </c>
      <c r="AB74" s="12">
        <f>VLOOKUP($H74,'[2]2023_03'!$D:$AD,'[2]2023_03'!Q$19,FALSE)</f>
        <v>599.70000000000005</v>
      </c>
      <c r="AC74">
        <f t="shared" si="6"/>
        <v>599.70000000000005</v>
      </c>
      <c r="AD74">
        <f t="shared" si="7"/>
        <v>0</v>
      </c>
    </row>
    <row r="75" spans="1:30" x14ac:dyDescent="0.25">
      <c r="A75" s="9" t="str">
        <f t="shared" si="4"/>
        <v>H014 2023 Março</v>
      </c>
      <c r="B75" s="9" t="str">
        <f>VLOOKUP(H75,[1]Auxiliar_referencia!E:F,2,FALSE)</f>
        <v>Medidor não faturado pela UFSC</v>
      </c>
      <c r="C75" s="9">
        <v>2023</v>
      </c>
      <c r="D75" s="9" t="s">
        <v>128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VLOOKUP($H75,'[2]2023_03'!$D:$AD,'[2]2023_03'!Z$19,FALSE)</f>
        <v>51</v>
      </c>
      <c r="M75" s="12">
        <f>VLOOKUP($H75,'[2]2023_03'!$D:$AD,'[2]2023_03'!AA$19,FALSE)</f>
        <v>0</v>
      </c>
      <c r="N75" s="12">
        <f>VLOOKUP($H75,'[2]2023_03'!$D:$AD,'[2]2023_03'!AB$19,FALSE)</f>
        <v>6</v>
      </c>
      <c r="O75" s="12">
        <f>VLOOKUP($H75,'[2]2023_03'!$D:$AD,'[2]2023_03'!AC$19,FALSE)</f>
        <v>1</v>
      </c>
      <c r="P75" s="12">
        <f>VLOOKUP($H75,'[2]2023_03'!$D:$AD,'[2]2023_03'!AD$19,FALSE)</f>
        <v>58</v>
      </c>
      <c r="Q75" s="13">
        <f>VLOOKUP(H75,'2023_02'!H:R,11,FALSE)</f>
        <v>104829</v>
      </c>
      <c r="R75" s="14">
        <f>VLOOKUP($H75,'[2]2023_03'!$D:$AD,'[2]2023_03'!J$19,FALSE)</f>
        <v>110632</v>
      </c>
      <c r="S75" s="15">
        <f t="shared" si="5"/>
        <v>5803</v>
      </c>
      <c r="T75" s="12">
        <f>VLOOKUP($H75,'[2]2023_03'!$D:$AD,'[2]2023_03'!K$19,FALSE)</f>
        <v>5803</v>
      </c>
      <c r="U75" s="16" t="str">
        <f>VLOOKUP($H75,'[2]2023_03'!$D:$AD,'[2]2023_03'!T$19,FALSE)</f>
        <v>LIDO/REVISÃO</v>
      </c>
      <c r="V75" s="17" t="str">
        <f>VLOOKUP($H75,'[2]2023_03'!$D:$AD,'[2]2023_03'!U$19,FALSE)</f>
        <v>CONFIRMAÇÃO LEITURA</v>
      </c>
      <c r="W75" s="12">
        <f>VLOOKUP($H75,'[2]2023_03'!$D:$AD,'[2]2023_03'!L$19,FALSE)</f>
        <v>81831.87</v>
      </c>
      <c r="X75" s="12">
        <f>VLOOKUP($H75,'[2]2023_03'!$D:$AD,'[2]2023_03'!M$19,FALSE)</f>
        <v>81831.87</v>
      </c>
      <c r="Y75" s="18">
        <f>VLOOKUP($H75,'[2]2023_03'!$D:$AD,'[2]2023_03'!N$19,FALSE)</f>
        <v>-15466.22</v>
      </c>
      <c r="Z75" s="12">
        <f>VLOOKUP($H75,'[2]2023_03'!$D:$AD,'[2]2023_03'!O$19,FALSE)</f>
        <v>0</v>
      </c>
      <c r="AA75" s="12">
        <f>VLOOKUP($H75,'[2]2023_03'!$D:$AD,'[2]2023_03'!P$19,FALSE)</f>
        <v>0</v>
      </c>
      <c r="AB75" s="12">
        <f>VLOOKUP($H75,'[2]2023_03'!$D:$AD,'[2]2023_03'!Q$19,FALSE)</f>
        <v>148197.51999999999</v>
      </c>
      <c r="AC75">
        <f t="shared" si="6"/>
        <v>148197.51999999999</v>
      </c>
      <c r="AD75">
        <f t="shared" si="7"/>
        <v>0</v>
      </c>
    </row>
    <row r="76" spans="1:30" x14ac:dyDescent="0.25">
      <c r="A76" s="9" t="str">
        <f>H76&amp;" "&amp;C76&amp;" "&amp;D76</f>
        <v>H108 2023 Março</v>
      </c>
      <c r="B76" s="9" t="str">
        <f>VLOOKUP(H76,[1]Auxiliar_referencia!E:F,2,FALSE)</f>
        <v>Medidor faturado pela UFSC</v>
      </c>
      <c r="C76" s="9">
        <v>2023</v>
      </c>
      <c r="D76" s="9" t="s">
        <v>128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VLOOKUP($H76,'[2]2023_03'!$D:$AD,'[2]2023_03'!Z$19,FALSE)</f>
        <v>0</v>
      </c>
      <c r="M76" s="12">
        <f>VLOOKUP($H76,'[2]2023_03'!$D:$AD,'[2]2023_03'!AA$19,FALSE)</f>
        <v>0</v>
      </c>
      <c r="N76" s="12">
        <f>VLOOKUP($H76,'[2]2023_03'!$D:$AD,'[2]2023_03'!AB$19,FALSE)</f>
        <v>1</v>
      </c>
      <c r="O76" s="12">
        <f>VLOOKUP($H76,'[2]2023_03'!$D:$AD,'[2]2023_03'!AC$19,FALSE)</f>
        <v>0</v>
      </c>
      <c r="P76" s="12">
        <f>VLOOKUP($H76,'[2]2023_03'!$D:$AD,'[2]2023_03'!AD$19,FALSE)</f>
        <v>1</v>
      </c>
      <c r="Q76" s="13">
        <f>VLOOKUP(H76,'2023_02'!H:R,11,FALSE)</f>
        <v>3256</v>
      </c>
      <c r="R76" s="14">
        <f>VLOOKUP($H76,'[2]2023_03'!$D:$AD,'[2]2023_03'!J$19,FALSE)</f>
        <v>3267.63</v>
      </c>
      <c r="S76" s="15">
        <f t="shared" si="5"/>
        <v>11.630000000000109</v>
      </c>
      <c r="T76" s="12">
        <f>VLOOKUP($H76,'[2]2023_03'!$D:$AD,'[2]2023_03'!K$19,FALSE)</f>
        <v>11.1</v>
      </c>
      <c r="U76" s="16" t="str">
        <f>VLOOKUP($H76,'[2]2023_03'!$D:$AD,'[2]2023_03'!T$19,FALSE)</f>
        <v>LIDO</v>
      </c>
      <c r="V76" s="17">
        <f>VLOOKUP($H76,'[2]2023_03'!$D:$AD,'[2]2023_03'!U$19,FALSE)</f>
        <v>0</v>
      </c>
      <c r="W76" s="12">
        <f>VLOOKUP($H76,'[2]2023_03'!$D:$AD,'[2]2023_03'!L$19,FALSE)</f>
        <v>119.1</v>
      </c>
      <c r="X76" s="12">
        <f>VLOOKUP($H76,'[2]2023_03'!$D:$AD,'[2]2023_03'!M$19,FALSE)</f>
        <v>95.28</v>
      </c>
      <c r="Y76" s="18">
        <f>VLOOKUP($H76,'[2]2023_03'!$D:$AD,'[2]2023_03'!N$19,FALSE)</f>
        <v>0</v>
      </c>
      <c r="Z76" s="12">
        <f>VLOOKUP($H76,'[2]2023_03'!$D:$AD,'[2]2023_03'!O$19,FALSE)</f>
        <v>0</v>
      </c>
      <c r="AA76" s="12">
        <f>VLOOKUP($H76,'[2]2023_03'!$D:$AD,'[2]2023_03'!P$19,FALSE)</f>
        <v>0</v>
      </c>
      <c r="AB76" s="12">
        <f>VLOOKUP($H76,'[2]2023_03'!$D:$AD,'[2]2023_03'!Q$19,FALSE)</f>
        <v>214.38</v>
      </c>
      <c r="AC76">
        <f t="shared" si="6"/>
        <v>214.38</v>
      </c>
      <c r="AD76">
        <f t="shared" si="7"/>
        <v>0</v>
      </c>
    </row>
    <row r="77" spans="1:30" x14ac:dyDescent="0.25">
      <c r="A77" s="9" t="str">
        <f>H77&amp;" "&amp;C77&amp;" "&amp;D77</f>
        <v>H109 2023 Março</v>
      </c>
      <c r="B77" s="9" t="str">
        <f>VLOOKUP(H77,[1]Auxiliar_referencia!E:F,2,FALSE)</f>
        <v>Medidor faturado pela UFSC</v>
      </c>
      <c r="C77" s="9">
        <v>2023</v>
      </c>
      <c r="D77" s="9" t="s">
        <v>128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VLOOKUP($H77,'[2]2023_03'!$D:$AD,'[2]2023_03'!Z$19,FALSE)</f>
        <v>0</v>
      </c>
      <c r="M77" s="12">
        <f>VLOOKUP($H77,'[2]2023_03'!$D:$AD,'[2]2023_03'!AA$19,FALSE)</f>
        <v>0</v>
      </c>
      <c r="N77" s="12">
        <f>VLOOKUP($H77,'[2]2023_03'!$D:$AD,'[2]2023_03'!AB$19,FALSE)</f>
        <v>1</v>
      </c>
      <c r="O77" s="12">
        <f>VLOOKUP($H77,'[2]2023_03'!$D:$AD,'[2]2023_03'!AC$19,FALSE)</f>
        <v>0</v>
      </c>
      <c r="P77" s="12">
        <f>VLOOKUP($H77,'[2]2023_03'!$D:$AD,'[2]2023_03'!AD$19,FALSE)</f>
        <v>1</v>
      </c>
      <c r="Q77" s="13">
        <f>VLOOKUP(H77,'2023_02'!H:R,11,FALSE)</f>
        <v>426</v>
      </c>
      <c r="R77" s="14">
        <f>VLOOKUP($H77,'[2]2023_03'!$D:$AD,'[2]2023_03'!J$19,FALSE)</f>
        <v>473.46</v>
      </c>
      <c r="S77" s="15">
        <f t="shared" si="5"/>
        <v>47.45999999999998</v>
      </c>
      <c r="T77" s="12">
        <f>VLOOKUP($H77,'[2]2023_03'!$D:$AD,'[2]2023_03'!K$19,FALSE)</f>
        <v>47.58</v>
      </c>
      <c r="U77" s="16" t="str">
        <f>VLOOKUP($H77,'[2]2023_03'!$D:$AD,'[2]2023_03'!T$19,FALSE)</f>
        <v>LIDO</v>
      </c>
      <c r="V77" s="17">
        <f>VLOOKUP($H77,'[2]2023_03'!$D:$AD,'[2]2023_03'!U$19,FALSE)</f>
        <v>0</v>
      </c>
      <c r="W77" s="12">
        <f>VLOOKUP($H77,'[2]2023_03'!$D:$AD,'[2]2023_03'!L$19,FALSE)</f>
        <v>507.31</v>
      </c>
      <c r="X77" s="12">
        <f>VLOOKUP($H77,'[2]2023_03'!$D:$AD,'[2]2023_03'!M$19,FALSE)</f>
        <v>405.85</v>
      </c>
      <c r="Y77" s="18">
        <f>VLOOKUP($H77,'[2]2023_03'!$D:$AD,'[2]2023_03'!N$19,FALSE)</f>
        <v>0</v>
      </c>
      <c r="Z77" s="12">
        <f>VLOOKUP($H77,'[2]2023_03'!$D:$AD,'[2]2023_03'!O$19,FALSE)</f>
        <v>0</v>
      </c>
      <c r="AA77" s="12">
        <f>VLOOKUP($H77,'[2]2023_03'!$D:$AD,'[2]2023_03'!P$19,FALSE)</f>
        <v>0</v>
      </c>
      <c r="AB77" s="12">
        <f>VLOOKUP($H77,'[2]2023_03'!$D:$AD,'[2]2023_03'!Q$19,FALSE)</f>
        <v>913.16</v>
      </c>
      <c r="AC77">
        <f t="shared" si="6"/>
        <v>913.16000000000008</v>
      </c>
      <c r="AD77">
        <f t="shared" si="7"/>
        <v>0</v>
      </c>
    </row>
    <row r="78" spans="1:30" x14ac:dyDescent="0.25">
      <c r="A78" s="9" t="str">
        <f>H78&amp;" "&amp;C78&amp;" "&amp;D78</f>
        <v>H110 2023 Março</v>
      </c>
      <c r="B78" s="9" t="str">
        <f>VLOOKUP(H78,[1]Auxiliar_referencia!E:F,2,FALSE)</f>
        <v>Medidor faturado pela UFSC</v>
      </c>
      <c r="C78" s="9">
        <v>2023</v>
      </c>
      <c r="D78" s="9" t="s">
        <v>128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VLOOKUP($H78,'[2]2023_03'!$D:$AD,'[2]2023_03'!Z$19,FALSE)</f>
        <v>0</v>
      </c>
      <c r="M78" s="12">
        <f>VLOOKUP($H78,'[2]2023_03'!$D:$AD,'[2]2023_03'!AA$19,FALSE)</f>
        <v>0</v>
      </c>
      <c r="N78" s="12">
        <f>VLOOKUP($H78,'[2]2023_03'!$D:$AD,'[2]2023_03'!AB$19,FALSE)</f>
        <v>1</v>
      </c>
      <c r="O78" s="12">
        <f>VLOOKUP($H78,'[2]2023_03'!$D:$AD,'[2]2023_03'!AC$19,FALSE)</f>
        <v>0</v>
      </c>
      <c r="P78" s="12">
        <f>VLOOKUP($H78,'[2]2023_03'!$D:$AD,'[2]2023_03'!AD$19,FALSE)</f>
        <v>1</v>
      </c>
      <c r="Q78" s="13">
        <f>VLOOKUP(H78,'2023_02'!H:R,11,FALSE)</f>
        <v>3999</v>
      </c>
      <c r="R78" s="14">
        <f>VLOOKUP($H78,'[2]2023_03'!$D:$AD,'[2]2023_03'!J$19,FALSE)</f>
        <v>4025.42</v>
      </c>
      <c r="S78" s="15">
        <f t="shared" si="5"/>
        <v>26.420000000000073</v>
      </c>
      <c r="T78" s="12">
        <f>VLOOKUP($H78,'[2]2023_03'!$D:$AD,'[2]2023_03'!K$19,FALSE)</f>
        <v>26.07</v>
      </c>
      <c r="U78" s="16" t="str">
        <f>VLOOKUP($H78,'[2]2023_03'!$D:$AD,'[2]2023_03'!T$19,FALSE)</f>
        <v>LIDO</v>
      </c>
      <c r="V78" s="17">
        <f>VLOOKUP($H78,'[2]2023_03'!$D:$AD,'[2]2023_03'!U$19,FALSE)</f>
        <v>0</v>
      </c>
      <c r="W78" s="12">
        <f>VLOOKUP($H78,'[2]2023_03'!$D:$AD,'[2]2023_03'!L$19,FALSE)</f>
        <v>279.73</v>
      </c>
      <c r="X78" s="12">
        <f>VLOOKUP($H78,'[2]2023_03'!$D:$AD,'[2]2023_03'!M$19,FALSE)</f>
        <v>223.78</v>
      </c>
      <c r="Y78" s="18">
        <f>VLOOKUP($H78,'[2]2023_03'!$D:$AD,'[2]2023_03'!N$19,FALSE)</f>
        <v>0</v>
      </c>
      <c r="Z78" s="12">
        <f>VLOOKUP($H78,'[2]2023_03'!$D:$AD,'[2]2023_03'!O$19,FALSE)</f>
        <v>0</v>
      </c>
      <c r="AA78" s="12">
        <f>VLOOKUP($H78,'[2]2023_03'!$D:$AD,'[2]2023_03'!P$19,FALSE)</f>
        <v>0</v>
      </c>
      <c r="AB78" s="12">
        <f>VLOOKUP($H78,'[2]2023_03'!$D:$AD,'[2]2023_03'!Q$19,FALSE)</f>
        <v>503.51</v>
      </c>
      <c r="AC78">
        <f t="shared" si="6"/>
        <v>503.51</v>
      </c>
      <c r="AD78">
        <f t="shared" si="7"/>
        <v>0</v>
      </c>
    </row>
    <row r="79" spans="1:30" x14ac:dyDescent="0.25">
      <c r="A79" s="9" t="str">
        <f>H79&amp;" "&amp;C79&amp;" "&amp;D79</f>
        <v>H111 2023 Março</v>
      </c>
      <c r="B79" s="9" t="str">
        <f>VLOOKUP(H79,[1]Auxiliar_referencia!E:F,2,FALSE)</f>
        <v>Medidor faturado pela UFSC</v>
      </c>
      <c r="C79" s="9">
        <v>2023</v>
      </c>
      <c r="D79" s="9" t="s">
        <v>128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VLOOKUP($H79,'[2]2023_03'!$D:$AD,'[2]2023_03'!Z$19,FALSE)</f>
        <v>0</v>
      </c>
      <c r="M79" s="12">
        <f>VLOOKUP($H79,'[2]2023_03'!$D:$AD,'[2]2023_03'!AA$19,FALSE)</f>
        <v>0</v>
      </c>
      <c r="N79" s="12">
        <f>VLOOKUP($H79,'[2]2023_03'!$D:$AD,'[2]2023_03'!AB$19,FALSE)</f>
        <v>1</v>
      </c>
      <c r="O79" s="12">
        <f>VLOOKUP($H79,'[2]2023_03'!$D:$AD,'[2]2023_03'!AC$19,FALSE)</f>
        <v>0</v>
      </c>
      <c r="P79" s="12">
        <f>VLOOKUP($H79,'[2]2023_03'!$D:$AD,'[2]2023_03'!AD$19,FALSE)</f>
        <v>1</v>
      </c>
      <c r="Q79" s="13">
        <f>VLOOKUP(H79,'2023_02'!H:R,11,FALSE)</f>
        <v>1913</v>
      </c>
      <c r="R79" s="14">
        <f>VLOOKUP($H79,'[2]2023_03'!$D:$AD,'[2]2023_03'!J$19,FALSE)</f>
        <v>2276</v>
      </c>
      <c r="S79" s="15">
        <f t="shared" si="5"/>
        <v>363</v>
      </c>
      <c r="T79" s="12">
        <f>VLOOKUP($H79,'[2]2023_03'!$D:$AD,'[2]2023_03'!K$19,FALSE)</f>
        <v>337</v>
      </c>
      <c r="U79" s="16" t="str">
        <f>VLOOKUP($H79,'[2]2023_03'!$D:$AD,'[2]2023_03'!T$19,FALSE)</f>
        <v>LIDO</v>
      </c>
      <c r="V79" s="17">
        <f>VLOOKUP($H79,'[2]2023_03'!$D:$AD,'[2]2023_03'!U$19,FALSE)</f>
        <v>0</v>
      </c>
      <c r="W79" s="12">
        <f>VLOOKUP($H79,'[2]2023_03'!$D:$AD,'[2]2023_03'!L$19,FALSE)</f>
        <v>3618.69</v>
      </c>
      <c r="X79" s="12">
        <f>VLOOKUP($H79,'[2]2023_03'!$D:$AD,'[2]2023_03'!M$19,FALSE)</f>
        <v>2894.95</v>
      </c>
      <c r="Y79" s="18">
        <f>VLOOKUP($H79,'[2]2023_03'!$D:$AD,'[2]2023_03'!N$19,FALSE)</f>
        <v>0</v>
      </c>
      <c r="Z79" s="12">
        <f>VLOOKUP($H79,'[2]2023_03'!$D:$AD,'[2]2023_03'!O$19,FALSE)</f>
        <v>0</v>
      </c>
      <c r="AA79" s="12">
        <f>VLOOKUP($H79,'[2]2023_03'!$D:$AD,'[2]2023_03'!P$19,FALSE)</f>
        <v>0</v>
      </c>
      <c r="AB79" s="12">
        <f>VLOOKUP($H79,'[2]2023_03'!$D:$AD,'[2]2023_03'!Q$19,FALSE)</f>
        <v>6513.64</v>
      </c>
      <c r="AC79">
        <f t="shared" si="6"/>
        <v>6513.6399999999994</v>
      </c>
      <c r="AD79">
        <f t="shared" si="7"/>
        <v>0</v>
      </c>
    </row>
    <row r="80" spans="1:30" x14ac:dyDescent="0.25">
      <c r="A80" s="9" t="str">
        <f t="shared" ref="A80:A84" si="8">H80&amp;" "&amp;C80&amp;" "&amp;D80</f>
        <v>H201 2023 Março</v>
      </c>
      <c r="B80" s="9" t="str">
        <f>VLOOKUP(H80,[1]Auxiliar_referencia!E:F,2,FALSE)</f>
        <v>Medidor não instalado</v>
      </c>
      <c r="C80" s="9">
        <v>2023</v>
      </c>
      <c r="D80" s="9" t="s">
        <v>128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VLOOKUP($H80,'[2]2023_03'!$D:$AD,'[2]2023_03'!Z$19,FALSE)</f>
        <v>1</v>
      </c>
      <c r="M80" s="12">
        <f>VLOOKUP($H80,'[2]2023_03'!$D:$AD,'[2]2023_03'!AA$19,FALSE)</f>
        <v>0</v>
      </c>
      <c r="N80" s="12">
        <f>VLOOKUP($H80,'[2]2023_03'!$D:$AD,'[2]2023_03'!AB$19,FALSE)</f>
        <v>0</v>
      </c>
      <c r="O80" s="12">
        <f>VLOOKUP($H80,'[2]2023_03'!$D:$AD,'[2]2023_03'!AC$19,FALSE)</f>
        <v>0</v>
      </c>
      <c r="P80" s="12">
        <f>VLOOKUP($H80,'[2]2023_03'!$D:$AD,'[2]2023_03'!AD$19,FALSE)</f>
        <v>1</v>
      </c>
      <c r="Q80" s="13">
        <f>VLOOKUP(H80,'2023_02'!H:R,11,FALSE)</f>
        <v>0</v>
      </c>
      <c r="R80" s="14">
        <f>VLOOKUP($H80,'[2]2023_03'!$D:$AD,'[2]2023_03'!J$19,FALSE)</f>
        <v>0</v>
      </c>
      <c r="S80" s="15">
        <f t="shared" si="5"/>
        <v>0</v>
      </c>
      <c r="T80" s="12">
        <f>VLOOKUP($H80,'[2]2023_03'!$D:$AD,'[2]2023_03'!K$19,FALSE)</f>
        <v>0</v>
      </c>
      <c r="U80" s="16">
        <f>VLOOKUP($H80,'[2]2023_03'!$D:$AD,'[2]2023_03'!T$19,FALSE)</f>
        <v>0</v>
      </c>
      <c r="V80" s="17">
        <f>VLOOKUP($H80,'[2]2023_03'!$D:$AD,'[2]2023_03'!U$19,FALSE)</f>
        <v>0</v>
      </c>
      <c r="W80" s="12">
        <f>VLOOKUP($H80,'[2]2023_03'!$D:$AD,'[2]2023_03'!L$19,FALSE)</f>
        <v>0</v>
      </c>
      <c r="X80" s="12">
        <f>VLOOKUP($H80,'[2]2023_03'!$D:$AD,'[2]2023_03'!M$19,FALSE)</f>
        <v>0</v>
      </c>
      <c r="Y80" s="18">
        <f>VLOOKUP($H80,'[2]2023_03'!$D:$AD,'[2]2023_03'!N$19,FALSE)</f>
        <v>0</v>
      </c>
      <c r="Z80" s="12">
        <f>VLOOKUP($H80,'[2]2023_03'!$D:$AD,'[2]2023_03'!O$19,FALSE)</f>
        <v>0</v>
      </c>
      <c r="AA80" s="12">
        <f>VLOOKUP($H80,'[2]2023_03'!$D:$AD,'[2]2023_03'!P$19,FALSE)</f>
        <v>0</v>
      </c>
      <c r="AB80" s="12">
        <f>VLOOKUP($H80,'[2]2023_03'!$D:$AD,'[2]2023_03'!Q$19,FALSE)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Março</v>
      </c>
      <c r="B81" s="9" t="str">
        <f>VLOOKUP(H81,[1]Auxiliar_referencia!E:F,2,FALSE)</f>
        <v>Medidor não instalado</v>
      </c>
      <c r="C81" s="9">
        <v>2023</v>
      </c>
      <c r="D81" s="9" t="s">
        <v>128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VLOOKUP($H81,'[2]2023_03'!$D:$AD,'[2]2023_03'!Z$19,FALSE)</f>
        <v>0</v>
      </c>
      <c r="M81" s="12">
        <f>VLOOKUP($H81,'[2]2023_03'!$D:$AD,'[2]2023_03'!AA$19,FALSE)</f>
        <v>0</v>
      </c>
      <c r="N81" s="12">
        <f>VLOOKUP($H81,'[2]2023_03'!$D:$AD,'[2]2023_03'!AB$19,FALSE)</f>
        <v>0</v>
      </c>
      <c r="O81" s="12">
        <f>VLOOKUP($H81,'[2]2023_03'!$D:$AD,'[2]2023_03'!AC$19,FALSE)</f>
        <v>0</v>
      </c>
      <c r="P81" s="12">
        <f>VLOOKUP($H81,'[2]2023_03'!$D:$AD,'[2]2023_03'!AD$19,FALSE)</f>
        <v>0</v>
      </c>
      <c r="Q81" s="13">
        <f>VLOOKUP(H81,'2023_02'!H:R,11,FALSE)</f>
        <v>0</v>
      </c>
      <c r="R81" s="14">
        <f>VLOOKUP($H81,'[2]2023_03'!$D:$AD,'[2]2023_03'!J$19,FALSE)</f>
        <v>0</v>
      </c>
      <c r="S81" s="15">
        <f t="shared" si="5"/>
        <v>0</v>
      </c>
      <c r="T81" s="12">
        <f>VLOOKUP($H81,'[2]2023_03'!$D:$AD,'[2]2023_03'!K$19,FALSE)</f>
        <v>0</v>
      </c>
      <c r="U81" s="16">
        <f>VLOOKUP($H81,'[2]2023_03'!$D:$AD,'[2]2023_03'!T$19,FALSE)</f>
        <v>0</v>
      </c>
      <c r="V81" s="17">
        <f>VLOOKUP($H81,'[2]2023_03'!$D:$AD,'[2]2023_03'!U$19,FALSE)</f>
        <v>0</v>
      </c>
      <c r="W81" s="12">
        <f>VLOOKUP($H81,'[2]2023_03'!$D:$AD,'[2]2023_03'!L$19,FALSE)</f>
        <v>0</v>
      </c>
      <c r="X81" s="12">
        <f>VLOOKUP($H81,'[2]2023_03'!$D:$AD,'[2]2023_03'!M$19,FALSE)</f>
        <v>0</v>
      </c>
      <c r="Y81" s="18">
        <f>VLOOKUP($H81,'[2]2023_03'!$D:$AD,'[2]2023_03'!N$19,FALSE)</f>
        <v>0</v>
      </c>
      <c r="Z81" s="12">
        <f>VLOOKUP($H81,'[2]2023_03'!$D:$AD,'[2]2023_03'!O$19,FALSE)</f>
        <v>0</v>
      </c>
      <c r="AA81" s="12">
        <f>VLOOKUP($H81,'[2]2023_03'!$D:$AD,'[2]2023_03'!P$19,FALSE)</f>
        <v>0</v>
      </c>
      <c r="AB81" s="12">
        <f>VLOOKUP($H81,'[2]2023_03'!$D:$AD,'[2]2023_03'!Q$19,FALSE)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Março</v>
      </c>
      <c r="B82" s="9" t="str">
        <f>VLOOKUP(H82,[1]Auxiliar_referencia!E:F,2,FALSE)</f>
        <v>Medidor faturado pela UFSC</v>
      </c>
      <c r="C82" s="9">
        <v>2023</v>
      </c>
      <c r="D82" s="9" t="s">
        <v>128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VLOOKUP($H82,'[2]2023_03'!$D:$AD,'[2]2023_03'!Z$19,FALSE)</f>
        <v>1</v>
      </c>
      <c r="M82" s="12">
        <f>VLOOKUP($H82,'[2]2023_03'!$D:$AD,'[2]2023_03'!AA$19,FALSE)</f>
        <v>0</v>
      </c>
      <c r="N82" s="12">
        <f>VLOOKUP($H82,'[2]2023_03'!$D:$AD,'[2]2023_03'!AB$19,FALSE)</f>
        <v>0</v>
      </c>
      <c r="O82" s="12">
        <f>VLOOKUP($H82,'[2]2023_03'!$D:$AD,'[2]2023_03'!AC$19,FALSE)</f>
        <v>0</v>
      </c>
      <c r="P82" s="12">
        <f>VLOOKUP($H82,'[2]2023_03'!$D:$AD,'[2]2023_03'!AD$19,FALSE)</f>
        <v>1</v>
      </c>
      <c r="Q82" s="13">
        <f>VLOOKUP(H82,'2023_02'!H:R,11,FALSE)</f>
        <v>0</v>
      </c>
      <c r="R82" s="14">
        <f>VLOOKUP($H82,'[2]2023_03'!$D:$AD,'[2]2023_03'!J$19,FALSE)</f>
        <v>0</v>
      </c>
      <c r="S82" s="15">
        <f t="shared" si="5"/>
        <v>0</v>
      </c>
      <c r="T82" s="12">
        <f>VLOOKUP($H82,'[2]2023_03'!$D:$AD,'[2]2023_03'!K$19,FALSE)</f>
        <v>0</v>
      </c>
      <c r="U82" s="16">
        <f>VLOOKUP($H82,'[2]2023_03'!$D:$AD,'[2]2023_03'!T$19,FALSE)</f>
        <v>0</v>
      </c>
      <c r="V82" s="17">
        <f>VLOOKUP($H82,'[2]2023_03'!$D:$AD,'[2]2023_03'!U$19,FALSE)</f>
        <v>0</v>
      </c>
      <c r="W82" s="12">
        <f>VLOOKUP($H82,'[2]2023_03'!$D:$AD,'[2]2023_03'!L$19,FALSE)</f>
        <v>0</v>
      </c>
      <c r="X82" s="12">
        <f>VLOOKUP($H82,'[2]2023_03'!$D:$AD,'[2]2023_03'!M$19,FALSE)</f>
        <v>0</v>
      </c>
      <c r="Y82" s="18">
        <f>VLOOKUP($H82,'[2]2023_03'!$D:$AD,'[2]2023_03'!N$19,FALSE)</f>
        <v>0</v>
      </c>
      <c r="Z82" s="12">
        <f>VLOOKUP($H82,'[2]2023_03'!$D:$AD,'[2]2023_03'!O$19,FALSE)</f>
        <v>0</v>
      </c>
      <c r="AA82" s="12">
        <f>VLOOKUP($H82,'[2]2023_03'!$D:$AD,'[2]2023_03'!P$19,FALSE)</f>
        <v>0</v>
      </c>
      <c r="AB82" s="12">
        <f>VLOOKUP($H82,'[2]2023_03'!$D:$AD,'[2]2023_03'!Q$19,FALSE)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Março</v>
      </c>
      <c r="B83" s="9" t="str">
        <f>VLOOKUP(H83,[1]Auxiliar_referencia!E:F,2,FALSE)</f>
        <v>Medidor faturado pela UFSC</v>
      </c>
      <c r="C83" s="9">
        <v>2023</v>
      </c>
      <c r="D83" s="9" t="s">
        <v>128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VLOOKUP($H83,'[2]2023_03'!$D:$AD,'[2]2023_03'!Z$19,FALSE)</f>
        <v>1</v>
      </c>
      <c r="M83" s="12">
        <f>VLOOKUP($H83,'[2]2023_03'!$D:$AD,'[2]2023_03'!AA$19,FALSE)</f>
        <v>0</v>
      </c>
      <c r="N83" s="12">
        <f>VLOOKUP($H83,'[2]2023_03'!$D:$AD,'[2]2023_03'!AB$19,FALSE)</f>
        <v>0</v>
      </c>
      <c r="O83" s="12">
        <f>VLOOKUP($H83,'[2]2023_03'!$D:$AD,'[2]2023_03'!AC$19,FALSE)</f>
        <v>0</v>
      </c>
      <c r="P83" s="12">
        <f>VLOOKUP($H83,'[2]2023_03'!$D:$AD,'[2]2023_03'!AD$19,FALSE)</f>
        <v>1</v>
      </c>
      <c r="Q83" s="13">
        <f>VLOOKUP(H83,'2023_02'!H:R,11,FALSE)</f>
        <v>0</v>
      </c>
      <c r="R83" s="14">
        <f>VLOOKUP($H83,'[2]2023_03'!$D:$AD,'[2]2023_03'!J$19,FALSE)</f>
        <v>0</v>
      </c>
      <c r="S83" s="15">
        <f t="shared" si="5"/>
        <v>0</v>
      </c>
      <c r="T83" s="12">
        <f>VLOOKUP($H83,'[2]2023_03'!$D:$AD,'[2]2023_03'!K$19,FALSE)</f>
        <v>0</v>
      </c>
      <c r="U83" s="16">
        <f>VLOOKUP($H83,'[2]2023_03'!$D:$AD,'[2]2023_03'!T$19,FALSE)</f>
        <v>0</v>
      </c>
      <c r="V83" s="17">
        <f>VLOOKUP($H83,'[2]2023_03'!$D:$AD,'[2]2023_03'!U$19,FALSE)</f>
        <v>0</v>
      </c>
      <c r="W83" s="12">
        <f>VLOOKUP($H83,'[2]2023_03'!$D:$AD,'[2]2023_03'!L$19,FALSE)</f>
        <v>0</v>
      </c>
      <c r="X83" s="12">
        <f>VLOOKUP($H83,'[2]2023_03'!$D:$AD,'[2]2023_03'!M$19,FALSE)</f>
        <v>0</v>
      </c>
      <c r="Y83" s="18">
        <f>VLOOKUP($H83,'[2]2023_03'!$D:$AD,'[2]2023_03'!N$19,FALSE)</f>
        <v>0</v>
      </c>
      <c r="Z83" s="12">
        <f>VLOOKUP($H83,'[2]2023_03'!$D:$AD,'[2]2023_03'!O$19,FALSE)</f>
        <v>0</v>
      </c>
      <c r="AA83" s="12">
        <f>VLOOKUP($H83,'[2]2023_03'!$D:$AD,'[2]2023_03'!P$19,FALSE)</f>
        <v>0</v>
      </c>
      <c r="AB83" s="12">
        <f>VLOOKUP($H83,'[2]2023_03'!$D:$AD,'[2]2023_03'!Q$19,FALSE)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Março</v>
      </c>
      <c r="B84" s="9" t="str">
        <f>VLOOKUP(H84,[1]Auxiliar_referencia!E:F,2,FALSE)</f>
        <v>Medidor faturado pela UFSC</v>
      </c>
      <c r="C84" s="9">
        <v>2023</v>
      </c>
      <c r="D84" s="9" t="s">
        <v>128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VLOOKUP($H84,'[2]2023_03'!$D:$AD,'[2]2023_03'!Z$19,FALSE)</f>
        <v>0</v>
      </c>
      <c r="M84" s="12">
        <f>VLOOKUP($H84,'[2]2023_03'!$D:$AD,'[2]2023_03'!AA$19,FALSE)</f>
        <v>0</v>
      </c>
      <c r="N84" s="12">
        <f>VLOOKUP($H84,'[2]2023_03'!$D:$AD,'[2]2023_03'!AB$19,FALSE)</f>
        <v>1</v>
      </c>
      <c r="O84" s="12">
        <f>VLOOKUP($H84,'[2]2023_03'!$D:$AD,'[2]2023_03'!AC$19,FALSE)</f>
        <v>0</v>
      </c>
      <c r="P84" s="12">
        <f>VLOOKUP($H84,'[2]2023_03'!$D:$AD,'[2]2023_03'!AD$19,FALSE)</f>
        <v>1</v>
      </c>
      <c r="Q84" s="13">
        <f>VLOOKUP(H84,'2023_02'!H:R,11,FALSE)</f>
        <v>12</v>
      </c>
      <c r="R84" s="14">
        <f>VLOOKUP($H84,'[2]2023_03'!$D:$AD,'[2]2023_03'!J$19,FALSE)</f>
        <v>15.22</v>
      </c>
      <c r="S84" s="15">
        <f t="shared" si="5"/>
        <v>3.2200000000000006</v>
      </c>
      <c r="T84" s="12">
        <f>VLOOKUP($H84,'[2]2023_03'!$D:$AD,'[2]2023_03'!K$19,FALSE)</f>
        <v>3.1</v>
      </c>
      <c r="U84" s="16" t="str">
        <f>VLOOKUP($H84,'[2]2023_03'!$D:$AD,'[2]2023_03'!T$19,FALSE)</f>
        <v>LIDO</v>
      </c>
      <c r="V84" s="17">
        <f>VLOOKUP($H84,'[2]2023_03'!$D:$AD,'[2]2023_03'!U$19,FALSE)</f>
        <v>0</v>
      </c>
      <c r="W84" s="12">
        <f>VLOOKUP($H84,'[2]2023_03'!$D:$AD,'[2]2023_03'!L$19,FALSE)</f>
        <v>107.3</v>
      </c>
      <c r="X84" s="12">
        <f>VLOOKUP($H84,'[2]2023_03'!$D:$AD,'[2]2023_03'!M$19,FALSE)</f>
        <v>85.84</v>
      </c>
      <c r="Y84" s="18">
        <f>VLOOKUP($H84,'[2]2023_03'!$D:$AD,'[2]2023_03'!N$19,FALSE)</f>
        <v>0</v>
      </c>
      <c r="Z84" s="12">
        <f>VLOOKUP($H84,'[2]2023_03'!$D:$AD,'[2]2023_03'!O$19,FALSE)</f>
        <v>0</v>
      </c>
      <c r="AA84" s="12">
        <f>VLOOKUP($H84,'[2]2023_03'!$D:$AD,'[2]2023_03'!P$19,FALSE)</f>
        <v>0</v>
      </c>
      <c r="AB84" s="12">
        <f>VLOOKUP($H84,'[2]2023_03'!$D:$AD,'[2]2023_03'!Q$19,FALSE)</f>
        <v>193.14</v>
      </c>
      <c r="AC84">
        <f t="shared" si="6"/>
        <v>193.14</v>
      </c>
      <c r="AD84">
        <f t="shared" si="7"/>
        <v>0</v>
      </c>
    </row>
    <row r="85" spans="1:30" x14ac:dyDescent="0.25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12"/>
      <c r="M85" s="12"/>
      <c r="N85" s="12"/>
      <c r="O85" s="12"/>
      <c r="P85" s="12"/>
      <c r="Q85" s="19"/>
      <c r="R85" s="20"/>
      <c r="S85" s="15"/>
      <c r="T85" s="12"/>
      <c r="U85" s="12"/>
      <c r="V85" s="17"/>
      <c r="W85" s="12"/>
      <c r="X85" s="12"/>
      <c r="Y85" s="18"/>
      <c r="Z85" s="12"/>
      <c r="AA85" s="12"/>
      <c r="AB85" s="12"/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127</v>
      </c>
      <c r="M95" s="18">
        <f t="shared" ref="M95:P95" si="9">SUM(M2:M94)</f>
        <v>30</v>
      </c>
      <c r="N95" s="18">
        <f t="shared" si="9"/>
        <v>24</v>
      </c>
      <c r="O95" s="18">
        <f t="shared" si="9"/>
        <v>2</v>
      </c>
      <c r="P95" s="18">
        <f t="shared" si="9"/>
        <v>183</v>
      </c>
      <c r="Q95" s="22"/>
      <c r="R95" s="22"/>
      <c r="T95" s="23">
        <f>SUM(T1:T94)</f>
        <v>22824.85</v>
      </c>
      <c r="U95" s="24"/>
      <c r="V95" s="29"/>
      <c r="W95" s="24">
        <f>SUM(W1:W94)</f>
        <v>322375.36999999988</v>
      </c>
      <c r="X95" s="24">
        <f t="shared" ref="X95:AC95" si="10">SUM(X1:X94)</f>
        <v>244792.93</v>
      </c>
      <c r="Y95" s="24">
        <f t="shared" si="10"/>
        <v>-54966.249999999993</v>
      </c>
      <c r="Z95" s="24">
        <f t="shared" si="10"/>
        <v>0</v>
      </c>
      <c r="AA95" s="24">
        <f t="shared" si="10"/>
        <v>0</v>
      </c>
      <c r="AB95" s="24">
        <f t="shared" si="10"/>
        <v>512202.04999999987</v>
      </c>
      <c r="AC95" s="24">
        <f t="shared" si="10"/>
        <v>512202.04999999987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76</v>
      </c>
      <c r="M96" s="26">
        <f>M95-M75</f>
        <v>30</v>
      </c>
      <c r="N96" s="26">
        <f>N95-N75</f>
        <v>18</v>
      </c>
      <c r="O96" s="26">
        <f>O95-O75</f>
        <v>1</v>
      </c>
      <c r="P96" s="26">
        <f>P95-P75</f>
        <v>125</v>
      </c>
      <c r="Q96" s="22"/>
      <c r="R96" s="22"/>
      <c r="V96" s="27"/>
    </row>
    <row r="97" spans="7:19" x14ac:dyDescent="0.25">
      <c r="G97" s="35"/>
      <c r="H97" s="36"/>
      <c r="I97" s="37"/>
      <c r="J97" s="38"/>
      <c r="K97" s="39"/>
      <c r="S97" s="40"/>
    </row>
    <row r="136" spans="1:29" customForma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28"/>
    </row>
  </sheetData>
  <autoFilter ref="A1:AD1" xr:uid="{00000000-0009-0000-0000-00002F000000}">
    <sortState xmlns:xlrd2="http://schemas.microsoft.com/office/spreadsheetml/2017/richdata2" ref="A2:AC76">
      <sortCondition ref="B1"/>
    </sortState>
  </autoFilter>
  <conditionalFormatting sqref="U2:U84">
    <cfRule type="cellIs" dxfId="14" priority="1" operator="equal">
      <formula>"Média"</formula>
    </cfRule>
    <cfRule type="cellIs" dxfId="13" priority="2" operator="equal">
      <formula>"Mínimo"</formula>
    </cfRule>
    <cfRule type="cellIs" dxfId="12" priority="3" operator="equal">
      <formula>"Informado"</formula>
    </cfRule>
    <cfRule type="cellIs" dxfId="11" priority="4" operator="equal">
      <formula>"Lido"</formula>
    </cfRule>
  </conditionalFormatting>
  <conditionalFormatting sqref="AD2:AD136">
    <cfRule type="cellIs" dxfId="1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E2D5-4821-4970-ACA6-9EBD69C7A3D0}">
  <dimension ref="A1:AD134"/>
  <sheetViews>
    <sheetView zoomScale="75" zoomScaleNormal="75" zoomScalePageLayoutView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3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Fevereiro</v>
      </c>
      <c r="B2" s="9" t="str">
        <f>VLOOKUP(H2,[1]Auxiliar_referencia!E:F,2,FALSE)</f>
        <v>Medidor faturado pela UFSC</v>
      </c>
      <c r="C2" s="9">
        <v>2023</v>
      </c>
      <c r="D2" s="9" t="s">
        <v>129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VLOOKUP($H2,'[2]2023_02'!$D:$AD,'[2]2023_02'!Z$19,FALSE)</f>
        <v>1</v>
      </c>
      <c r="M2" s="12">
        <f>VLOOKUP($H2,'[2]2023_02'!$D:$AD,'[2]2023_02'!AA$19,FALSE)</f>
        <v>0</v>
      </c>
      <c r="N2" s="12">
        <f>VLOOKUP($H2,'[2]2023_02'!$D:$AD,'[2]2023_02'!AB$19,FALSE)</f>
        <v>0</v>
      </c>
      <c r="O2" s="12">
        <f>VLOOKUP($H2,'[2]2023_02'!$D:$AD,'[2]2023_02'!AC$19,FALSE)</f>
        <v>0</v>
      </c>
      <c r="P2" s="12">
        <f>VLOOKUP($H2,'[2]2023_02'!$D:$AD,'[2]2023_02'!AD$19,FALSE)</f>
        <v>1</v>
      </c>
      <c r="Q2" s="13">
        <f>VLOOKUP(H2,'2023_01'!H:R,11,FALSE)</f>
        <v>769</v>
      </c>
      <c r="R2" s="14">
        <f>VLOOKUP($H2,'[2]2023_02'!$D:$AD,'[2]2023_02'!J$19,FALSE)</f>
        <v>786</v>
      </c>
      <c r="S2" s="15">
        <f t="shared" ref="S2:S66" si="1">R2-Q2</f>
        <v>17</v>
      </c>
      <c r="T2" s="12">
        <f>VLOOKUP($H2,'[2]2023_02'!$D:$AD,'[2]2023_02'!K$19,FALSE)</f>
        <v>17</v>
      </c>
      <c r="U2" s="16" t="str">
        <f>VLOOKUP($H2,'[2]2023_02'!$D:$AD,'[2]2023_02'!T$19,FALSE)</f>
        <v>LIDO</v>
      </c>
      <c r="V2" s="17">
        <f>VLOOKUP($H2,'[2]2023_02'!$D:$AD,'[2]2023_02'!U$19,FALSE)</f>
        <v>0</v>
      </c>
      <c r="W2" s="12">
        <f>VLOOKUP($H2,'[2]2023_02'!$D:$AD,'[2]2023_02'!L$19,FALSE)</f>
        <v>188.11</v>
      </c>
      <c r="X2" s="12">
        <f>VLOOKUP($H2,'[2]2023_02'!$D:$AD,'[2]2023_02'!M$19,FALSE)</f>
        <v>0</v>
      </c>
      <c r="Y2" s="18">
        <f>VLOOKUP($H2,'[2]2023_02'!$D:$AD,'[2]2023_02'!N$19,FALSE)</f>
        <v>-19.920000000000002</v>
      </c>
      <c r="Z2" s="12">
        <f>VLOOKUP($H2,'[2]2023_02'!$D:$AD,'[2]2023_02'!O$19,FALSE)</f>
        <v>0</v>
      </c>
      <c r="AA2" s="12">
        <f>VLOOKUP($H2,'[2]2023_02'!$D:$AD,'[2]2023_02'!P$19,FALSE)</f>
        <v>22.65</v>
      </c>
      <c r="AB2" s="12">
        <f>VLOOKUP($H2,'[2]2023_02'!$D:$AD,'[2]2023_02'!Q$19,FALSE)</f>
        <v>190.84</v>
      </c>
      <c r="AC2">
        <f t="shared" ref="AC2:AC66" si="2">W2+X2+Y2+Z2+AA2</f>
        <v>190.84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Fevereiro</v>
      </c>
      <c r="B3" s="9" t="str">
        <f>VLOOKUP(H3,[1]Auxiliar_referencia!E:F,2,FALSE)</f>
        <v>Medidor faturado pela UFSC</v>
      </c>
      <c r="C3" s="9">
        <v>2023</v>
      </c>
      <c r="D3" s="9" t="s">
        <v>129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VLOOKUP($H3,'[2]2023_02'!$D:$AD,'[2]2023_02'!Z$19,FALSE)</f>
        <v>1</v>
      </c>
      <c r="M3" s="12">
        <f>VLOOKUP($H3,'[2]2023_02'!$D:$AD,'[2]2023_02'!AA$19,FALSE)</f>
        <v>0</v>
      </c>
      <c r="N3" s="12">
        <f>VLOOKUP($H3,'[2]2023_02'!$D:$AD,'[2]2023_02'!AB$19,FALSE)</f>
        <v>1</v>
      </c>
      <c r="O3" s="12">
        <f>VLOOKUP($H3,'[2]2023_02'!$D:$AD,'[2]2023_02'!AC$19,FALSE)</f>
        <v>0</v>
      </c>
      <c r="P3" s="12">
        <f>VLOOKUP($H3,'[2]2023_02'!$D:$AD,'[2]2023_02'!AD$19,FALSE)</f>
        <v>2</v>
      </c>
      <c r="Q3" s="13">
        <f>VLOOKUP(H3,'2023_01'!H:R,11,FALSE)</f>
        <v>2172</v>
      </c>
      <c r="R3" s="14">
        <f>VLOOKUP($H3,'[2]2023_02'!$D:$AD,'[2]2023_02'!J$19,FALSE)</f>
        <v>2200</v>
      </c>
      <c r="S3" s="15">
        <f t="shared" si="1"/>
        <v>28</v>
      </c>
      <c r="T3" s="12">
        <f>VLOOKUP($H3,'[2]2023_02'!$D:$AD,'[2]2023_02'!K$19,FALSE)</f>
        <v>28</v>
      </c>
      <c r="U3" s="16" t="str">
        <f>VLOOKUP($H3,'[2]2023_02'!$D:$AD,'[2]2023_02'!T$19,FALSE)</f>
        <v>LIDO</v>
      </c>
      <c r="V3" s="17">
        <f>VLOOKUP($H3,'[2]2023_02'!$D:$AD,'[2]2023_02'!U$19,FALSE)</f>
        <v>0</v>
      </c>
      <c r="W3" s="12">
        <f>VLOOKUP($H3,'[2]2023_02'!$D:$AD,'[2]2023_02'!L$19,FALSE)</f>
        <v>289.27999999999997</v>
      </c>
      <c r="X3" s="12">
        <f>VLOOKUP($H3,'[2]2023_02'!$D:$AD,'[2]2023_02'!M$19,FALSE)</f>
        <v>0</v>
      </c>
      <c r="Y3" s="18">
        <f>VLOOKUP($H3,'[2]2023_02'!$D:$AD,'[2]2023_02'!N$19,FALSE)</f>
        <v>-34.85</v>
      </c>
      <c r="Z3" s="12">
        <f>VLOOKUP($H3,'[2]2023_02'!$D:$AD,'[2]2023_02'!O$19,FALSE)</f>
        <v>0</v>
      </c>
      <c r="AA3" s="12">
        <f>VLOOKUP($H3,'[2]2023_02'!$D:$AD,'[2]2023_02'!P$19,FALSE)</f>
        <v>79.47</v>
      </c>
      <c r="AB3" s="12">
        <f>VLOOKUP($H3,'[2]2023_02'!$D:$AD,'[2]2023_02'!Q$19,FALSE)</f>
        <v>333.9</v>
      </c>
      <c r="AC3">
        <f t="shared" si="2"/>
        <v>333.9</v>
      </c>
      <c r="AD3">
        <f t="shared" si="3"/>
        <v>0</v>
      </c>
    </row>
    <row r="4" spans="1:30" ht="15" customHeight="1" x14ac:dyDescent="0.25">
      <c r="A4" s="9" t="str">
        <f t="shared" si="0"/>
        <v>H003 2023 Fevereiro</v>
      </c>
      <c r="B4" s="9" t="str">
        <f>VLOOKUP(H4,[1]Auxiliar_referencia!E:F,2,FALSE)</f>
        <v>Medidor faturado pela UFSC</v>
      </c>
      <c r="C4" s="9">
        <v>2023</v>
      </c>
      <c r="D4" s="9" t="s">
        <v>129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VLOOKUP($H4,'[2]2023_02'!$D:$AD,'[2]2023_02'!Z$19,FALSE)</f>
        <v>1</v>
      </c>
      <c r="M4" s="12">
        <f>VLOOKUP($H4,'[2]2023_02'!$D:$AD,'[2]2023_02'!AA$19,FALSE)</f>
        <v>0</v>
      </c>
      <c r="N4" s="12">
        <f>VLOOKUP($H4,'[2]2023_02'!$D:$AD,'[2]2023_02'!AB$19,FALSE)</f>
        <v>0</v>
      </c>
      <c r="O4" s="12">
        <f>VLOOKUP($H4,'[2]2023_02'!$D:$AD,'[2]2023_02'!AC$19,FALSE)</f>
        <v>0</v>
      </c>
      <c r="P4" s="12">
        <f>VLOOKUP($H4,'[2]2023_02'!$D:$AD,'[2]2023_02'!AD$19,FALSE)</f>
        <v>1</v>
      </c>
      <c r="Q4" s="13">
        <f>VLOOKUP(H4,'2023_01'!H:R,11,FALSE)</f>
        <v>3010</v>
      </c>
      <c r="R4" s="14">
        <f>VLOOKUP($H4,'[2]2023_02'!$D:$AD,'[2]2023_02'!J$19,FALSE)</f>
        <v>3258</v>
      </c>
      <c r="S4" s="15">
        <f t="shared" si="1"/>
        <v>248</v>
      </c>
      <c r="T4" s="12">
        <f>VLOOKUP($H4,'[2]2023_02'!$D:$AD,'[2]2023_02'!K$19,FALSE)</f>
        <v>248</v>
      </c>
      <c r="U4" s="16" t="str">
        <f>VLOOKUP($H4,'[2]2023_02'!$D:$AD,'[2]2023_02'!T$19,FALSE)</f>
        <v>LIDO/REVISÃO</v>
      </c>
      <c r="V4" s="17" t="str">
        <f>VLOOKUP($H4,'[2]2023_02'!$D:$AD,'[2]2023_02'!U$19,FALSE)</f>
        <v>CONFIRMAÇÃO LEITURA</v>
      </c>
      <c r="W4" s="12">
        <f>VLOOKUP($H4,'[2]2023_02'!$D:$AD,'[2]2023_02'!L$19,FALSE)</f>
        <v>3535.3</v>
      </c>
      <c r="X4" s="12">
        <f>VLOOKUP($H4,'[2]2023_02'!$D:$AD,'[2]2023_02'!M$19,FALSE)</f>
        <v>0</v>
      </c>
      <c r="Y4" s="18">
        <f>VLOOKUP($H4,'[2]2023_02'!$D:$AD,'[2]2023_02'!N$19,FALSE)</f>
        <v>-375.26</v>
      </c>
      <c r="Z4" s="12">
        <f>VLOOKUP($H4,'[2]2023_02'!$D:$AD,'[2]2023_02'!O$19,FALSE)</f>
        <v>0</v>
      </c>
      <c r="AA4" s="12">
        <f>VLOOKUP($H4,'[2]2023_02'!$D:$AD,'[2]2023_02'!P$19,FALSE)</f>
        <v>435.73</v>
      </c>
      <c r="AB4" s="12">
        <f>VLOOKUP($H4,'[2]2023_02'!$D:$AD,'[2]2023_02'!Q$19,FALSE)</f>
        <v>3595.77</v>
      </c>
      <c r="AC4">
        <f t="shared" si="2"/>
        <v>3595.77</v>
      </c>
      <c r="AD4">
        <f t="shared" si="3"/>
        <v>0</v>
      </c>
    </row>
    <row r="5" spans="1:30" ht="15" customHeight="1" x14ac:dyDescent="0.25">
      <c r="A5" s="9" t="str">
        <f t="shared" si="0"/>
        <v>H004 2023 Fevereiro</v>
      </c>
      <c r="B5" s="9" t="str">
        <f>VLOOKUP(H5,[1]Auxiliar_referencia!E:F,2,FALSE)</f>
        <v>Medidor faturado pela UFSC</v>
      </c>
      <c r="C5" s="9">
        <v>2023</v>
      </c>
      <c r="D5" s="9" t="s">
        <v>129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VLOOKUP($H5,'[2]2023_02'!$D:$AD,'[2]2023_02'!Z$19,FALSE)</f>
        <v>1</v>
      </c>
      <c r="M5" s="12">
        <f>VLOOKUP($H5,'[2]2023_02'!$D:$AD,'[2]2023_02'!AA$19,FALSE)</f>
        <v>0</v>
      </c>
      <c r="N5" s="12">
        <f>VLOOKUP($H5,'[2]2023_02'!$D:$AD,'[2]2023_02'!AB$19,FALSE)</f>
        <v>0</v>
      </c>
      <c r="O5" s="12">
        <f>VLOOKUP($H5,'[2]2023_02'!$D:$AD,'[2]2023_02'!AC$19,FALSE)</f>
        <v>0</v>
      </c>
      <c r="P5" s="12">
        <f>VLOOKUP($H5,'[2]2023_02'!$D:$AD,'[2]2023_02'!AD$19,FALSE)</f>
        <v>1</v>
      </c>
      <c r="Q5" s="13">
        <f>VLOOKUP(H5,'2023_01'!H:R,11,FALSE)</f>
        <v>588</v>
      </c>
      <c r="R5" s="14">
        <f>VLOOKUP($H5,'[2]2023_02'!$D:$AD,'[2]2023_02'!J$19,FALSE)</f>
        <v>608</v>
      </c>
      <c r="S5" s="15">
        <f t="shared" si="1"/>
        <v>20</v>
      </c>
      <c r="T5" s="12">
        <f>VLOOKUP($H5,'[2]2023_02'!$D:$AD,'[2]2023_02'!K$19,FALSE)</f>
        <v>20</v>
      </c>
      <c r="U5" s="16" t="str">
        <f>VLOOKUP($H5,'[2]2023_02'!$D:$AD,'[2]2023_02'!T$19,FALSE)</f>
        <v>LIDO</v>
      </c>
      <c r="V5" s="17">
        <f>VLOOKUP($H5,'[2]2023_02'!$D:$AD,'[2]2023_02'!U$19,FALSE)</f>
        <v>0</v>
      </c>
      <c r="W5" s="12">
        <f>VLOOKUP($H5,'[2]2023_02'!$D:$AD,'[2]2023_02'!L$19,FALSE)</f>
        <v>231.58</v>
      </c>
      <c r="X5" s="12">
        <f>VLOOKUP($H5,'[2]2023_02'!$D:$AD,'[2]2023_02'!M$19,FALSE)</f>
        <v>0</v>
      </c>
      <c r="Y5" s="18">
        <f>VLOOKUP($H5,'[2]2023_02'!$D:$AD,'[2]2023_02'!N$19,FALSE)</f>
        <v>-23.56</v>
      </c>
      <c r="Z5" s="12">
        <f>VLOOKUP($H5,'[2]2023_02'!$D:$AD,'[2]2023_02'!O$19,FALSE)</f>
        <v>0</v>
      </c>
      <c r="AA5" s="12">
        <f>VLOOKUP($H5,'[2]2023_02'!$D:$AD,'[2]2023_02'!P$19,FALSE)</f>
        <v>17.73</v>
      </c>
      <c r="AB5" s="12">
        <f>VLOOKUP($H5,'[2]2023_02'!$D:$AD,'[2]2023_02'!Q$19,FALSE)</f>
        <v>225.75</v>
      </c>
      <c r="AC5">
        <f t="shared" si="2"/>
        <v>225.75</v>
      </c>
      <c r="AD5">
        <f t="shared" si="3"/>
        <v>0</v>
      </c>
    </row>
    <row r="6" spans="1:30" ht="15" customHeight="1" x14ac:dyDescent="0.25">
      <c r="A6" s="9" t="str">
        <f t="shared" si="0"/>
        <v>H005 2023 Fevereiro</v>
      </c>
      <c r="B6" s="9" t="str">
        <f>VLOOKUP(H6,[1]Auxiliar_referencia!E:F,2,FALSE)</f>
        <v>Medidor faturado pela UFSC</v>
      </c>
      <c r="C6" s="9">
        <v>2023</v>
      </c>
      <c r="D6" s="9" t="s">
        <v>129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VLOOKUP($H6,'[2]2023_02'!$D:$AD,'[2]2023_02'!Z$19,FALSE)</f>
        <v>1</v>
      </c>
      <c r="M6" s="12">
        <f>VLOOKUP($H6,'[2]2023_02'!$D:$AD,'[2]2023_02'!AA$19,FALSE)</f>
        <v>0</v>
      </c>
      <c r="N6" s="12">
        <f>VLOOKUP($H6,'[2]2023_02'!$D:$AD,'[2]2023_02'!AB$19,FALSE)</f>
        <v>0</v>
      </c>
      <c r="O6" s="12">
        <f>VLOOKUP($H6,'[2]2023_02'!$D:$AD,'[2]2023_02'!AC$19,FALSE)</f>
        <v>0</v>
      </c>
      <c r="P6" s="12">
        <f>VLOOKUP($H6,'[2]2023_02'!$D:$AD,'[2]2023_02'!AD$19,FALSE)</f>
        <v>1</v>
      </c>
      <c r="Q6" s="13">
        <f>VLOOKUP(H6,'2023_01'!H:R,11,FALSE)</f>
        <v>3942</v>
      </c>
      <c r="R6" s="14">
        <f>VLOOKUP($H6,'[2]2023_02'!$D:$AD,'[2]2023_02'!J$19,FALSE)</f>
        <v>3702</v>
      </c>
      <c r="S6" s="15">
        <f t="shared" si="1"/>
        <v>-240</v>
      </c>
      <c r="T6" s="12">
        <f>VLOOKUP($H6,'[2]2023_02'!$D:$AD,'[2]2023_02'!K$19,FALSE)</f>
        <v>0</v>
      </c>
      <c r="U6" s="16" t="str">
        <f>VLOOKUP($H6,'[2]2023_02'!$D:$AD,'[2]2023_02'!T$19,FALSE)</f>
        <v>LIDO/REVISÃO</v>
      </c>
      <c r="V6" s="17" t="str">
        <f>VLOOKUP($H6,'[2]2023_02'!$D:$AD,'[2]2023_02'!U$19,FALSE)</f>
        <v>CONFIRMAÇÃO LEITURA</v>
      </c>
      <c r="W6" s="12">
        <f>VLOOKUP($H6,'[2]2023_02'!$D:$AD,'[2]2023_02'!L$19,FALSE)</f>
        <v>35.08</v>
      </c>
      <c r="X6" s="12">
        <f>VLOOKUP($H6,'[2]2023_02'!$D:$AD,'[2]2023_02'!M$19,FALSE)</f>
        <v>0</v>
      </c>
      <c r="Y6" s="18">
        <f>VLOOKUP($H6,'[2]2023_02'!$D:$AD,'[2]2023_02'!N$19,FALSE)</f>
        <v>-45.36</v>
      </c>
      <c r="Z6" s="12">
        <f>VLOOKUP($H6,'[2]2023_02'!$D:$AD,'[2]2023_02'!O$19,FALSE)</f>
        <v>0</v>
      </c>
      <c r="AA6" s="12">
        <f>VLOOKUP($H6,'[2]2023_02'!$D:$AD,'[2]2023_02'!P$19,FALSE)</f>
        <v>444.98</v>
      </c>
      <c r="AB6" s="12">
        <f>VLOOKUP($H6,'[2]2023_02'!$D:$AD,'[2]2023_02'!Q$19,FALSE)</f>
        <v>434.7</v>
      </c>
      <c r="AC6">
        <f t="shared" si="2"/>
        <v>434.70000000000005</v>
      </c>
      <c r="AD6">
        <f t="shared" si="3"/>
        <v>0</v>
      </c>
    </row>
    <row r="7" spans="1:30" ht="15" customHeight="1" x14ac:dyDescent="0.25">
      <c r="A7" s="9" t="str">
        <f t="shared" si="0"/>
        <v>H006 2023 Fevereiro</v>
      </c>
      <c r="B7" s="9" t="str">
        <f>VLOOKUP(H7,[1]Auxiliar_referencia!E:F,2,FALSE)</f>
        <v>Medidor faturado pela UFSC</v>
      </c>
      <c r="C7" s="9">
        <v>2023</v>
      </c>
      <c r="D7" s="9" t="s">
        <v>129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VLOOKUP($H7,'[2]2023_02'!$D:$AD,'[2]2023_02'!Z$19,FALSE)</f>
        <v>1</v>
      </c>
      <c r="M7" s="12">
        <f>VLOOKUP($H7,'[2]2023_02'!$D:$AD,'[2]2023_02'!AA$19,FALSE)</f>
        <v>0</v>
      </c>
      <c r="N7" s="12">
        <f>VLOOKUP($H7,'[2]2023_02'!$D:$AD,'[2]2023_02'!AB$19,FALSE)</f>
        <v>0</v>
      </c>
      <c r="O7" s="12">
        <f>VLOOKUP($H7,'[2]2023_02'!$D:$AD,'[2]2023_02'!AC$19,FALSE)</f>
        <v>0</v>
      </c>
      <c r="P7" s="12">
        <f>VLOOKUP($H7,'[2]2023_02'!$D:$AD,'[2]2023_02'!AD$19,FALSE)</f>
        <v>1</v>
      </c>
      <c r="Q7" s="13">
        <f>VLOOKUP(H7,'2023_01'!H:R,11,FALSE)</f>
        <v>16</v>
      </c>
      <c r="R7" s="14">
        <f>VLOOKUP($H7,'[2]2023_02'!$D:$AD,'[2]2023_02'!J$19,FALSE)</f>
        <v>17</v>
      </c>
      <c r="S7" s="15">
        <f t="shared" si="1"/>
        <v>1</v>
      </c>
      <c r="T7" s="12">
        <f>VLOOKUP($H7,'[2]2023_02'!$D:$AD,'[2]2023_02'!K$19,FALSE)</f>
        <v>1</v>
      </c>
      <c r="U7" s="16" t="str">
        <f>VLOOKUP($H7,'[2]2023_02'!$D:$AD,'[2]2023_02'!T$19,FALSE)</f>
        <v>LIDO/REVISÃO</v>
      </c>
      <c r="V7" s="17" t="str">
        <f>VLOOKUP($H7,'[2]2023_02'!$D:$AD,'[2]2023_02'!U$19,FALSE)</f>
        <v>ALTO CONSUMO</v>
      </c>
      <c r="W7" s="12">
        <f>VLOOKUP($H7,'[2]2023_02'!$D:$AD,'[2]2023_02'!L$19,FALSE)</f>
        <v>40.24</v>
      </c>
      <c r="X7" s="12">
        <f>VLOOKUP($H7,'[2]2023_02'!$D:$AD,'[2]2023_02'!M$19,FALSE)</f>
        <v>0</v>
      </c>
      <c r="Y7" s="18">
        <f>VLOOKUP($H7,'[2]2023_02'!$D:$AD,'[2]2023_02'!N$19,FALSE)</f>
        <v>-4.13</v>
      </c>
      <c r="Z7" s="12">
        <f>VLOOKUP($H7,'[2]2023_02'!$D:$AD,'[2]2023_02'!O$19,FALSE)</f>
        <v>0</v>
      </c>
      <c r="AA7" s="12">
        <f>VLOOKUP($H7,'[2]2023_02'!$D:$AD,'[2]2023_02'!P$19,FALSE)</f>
        <v>3.5</v>
      </c>
      <c r="AB7" s="12">
        <f>VLOOKUP($H7,'[2]2023_02'!$D:$AD,'[2]2023_02'!Q$19,FALSE)</f>
        <v>39.61</v>
      </c>
      <c r="AC7">
        <f t="shared" si="2"/>
        <v>39.61</v>
      </c>
      <c r="AD7">
        <f t="shared" si="3"/>
        <v>0</v>
      </c>
    </row>
    <row r="8" spans="1:30" ht="15" customHeight="1" x14ac:dyDescent="0.25">
      <c r="A8" s="9" t="str">
        <f t="shared" si="0"/>
        <v>H007 2023 Fevereiro</v>
      </c>
      <c r="B8" s="9" t="str">
        <f>VLOOKUP(H8,[1]Auxiliar_referencia!E:F,2,FALSE)</f>
        <v>Medidor faturado pela UFSC</v>
      </c>
      <c r="C8" s="9">
        <v>2023</v>
      </c>
      <c r="D8" s="9" t="s">
        <v>129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VLOOKUP($H8,'[2]2023_02'!$D:$AD,'[2]2023_02'!Z$19,FALSE)</f>
        <v>1</v>
      </c>
      <c r="M8" s="12">
        <f>VLOOKUP($H8,'[2]2023_02'!$D:$AD,'[2]2023_02'!AA$19,FALSE)</f>
        <v>0</v>
      </c>
      <c r="N8" s="12">
        <f>VLOOKUP($H8,'[2]2023_02'!$D:$AD,'[2]2023_02'!AB$19,FALSE)</f>
        <v>0</v>
      </c>
      <c r="O8" s="12">
        <f>VLOOKUP($H8,'[2]2023_02'!$D:$AD,'[2]2023_02'!AC$19,FALSE)</f>
        <v>0</v>
      </c>
      <c r="P8" s="12">
        <f>VLOOKUP($H8,'[2]2023_02'!$D:$AD,'[2]2023_02'!AD$19,FALSE)</f>
        <v>1</v>
      </c>
      <c r="Q8" s="13">
        <f>VLOOKUP(H8,'2023_01'!H:R,11,FALSE)</f>
        <v>5260</v>
      </c>
      <c r="R8" s="14">
        <f>VLOOKUP($H8,'[2]2023_02'!$D:$AD,'[2]2023_02'!J$19,FALSE)</f>
        <v>5222</v>
      </c>
      <c r="S8" s="15">
        <f t="shared" si="1"/>
        <v>-38</v>
      </c>
      <c r="T8" s="12">
        <f>VLOOKUP($H8,'[2]2023_02'!$D:$AD,'[2]2023_02'!K$19,FALSE)</f>
        <v>0</v>
      </c>
      <c r="U8" s="16" t="str">
        <f>VLOOKUP($H8,'[2]2023_02'!$D:$AD,'[2]2023_02'!T$19,FALSE)</f>
        <v>LIDO/REVISÃO</v>
      </c>
      <c r="V8" s="17" t="str">
        <f>VLOOKUP($H8,'[2]2023_02'!$D:$AD,'[2]2023_02'!U$19,FALSE)</f>
        <v>CONFIRMAÇÃO LEITURA</v>
      </c>
      <c r="W8" s="12">
        <f>VLOOKUP($H8,'[2]2023_02'!$D:$AD,'[2]2023_02'!L$19,FALSE)</f>
        <v>35.08</v>
      </c>
      <c r="X8" s="12">
        <f>VLOOKUP($H8,'[2]2023_02'!$D:$AD,'[2]2023_02'!M$19,FALSE)</f>
        <v>0</v>
      </c>
      <c r="Y8" s="18">
        <f>VLOOKUP($H8,'[2]2023_02'!$D:$AD,'[2]2023_02'!N$19,FALSE)</f>
        <v>-23.74</v>
      </c>
      <c r="Z8" s="12">
        <f>VLOOKUP($H8,'[2]2023_02'!$D:$AD,'[2]2023_02'!O$19,FALSE)</f>
        <v>0</v>
      </c>
      <c r="AA8" s="12">
        <f>VLOOKUP($H8,'[2]2023_02'!$D:$AD,'[2]2023_02'!P$19,FALSE)</f>
        <v>216.13</v>
      </c>
      <c r="AB8" s="12">
        <f>VLOOKUP($H8,'[2]2023_02'!$D:$AD,'[2]2023_02'!Q$19,FALSE)</f>
        <v>227.47</v>
      </c>
      <c r="AC8">
        <f t="shared" si="2"/>
        <v>227.47</v>
      </c>
      <c r="AD8">
        <f t="shared" si="3"/>
        <v>0</v>
      </c>
    </row>
    <row r="9" spans="1:30" ht="15" customHeight="1" x14ac:dyDescent="0.25">
      <c r="A9" s="9" t="str">
        <f t="shared" si="0"/>
        <v>H008 2023 Fevereiro</v>
      </c>
      <c r="B9" s="9" t="str">
        <f>VLOOKUP(H9,[1]Auxiliar_referencia!E:F,2,FALSE)</f>
        <v>Medidor faturado pela UFSC</v>
      </c>
      <c r="C9" s="9">
        <v>2023</v>
      </c>
      <c r="D9" s="9" t="s">
        <v>129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VLOOKUP($H9,'[2]2023_02'!$D:$AD,'[2]2023_02'!Z$19,FALSE)</f>
        <v>1</v>
      </c>
      <c r="M9" s="12">
        <f>VLOOKUP($H9,'[2]2023_02'!$D:$AD,'[2]2023_02'!AA$19,FALSE)</f>
        <v>0</v>
      </c>
      <c r="N9" s="12">
        <f>VLOOKUP($H9,'[2]2023_02'!$D:$AD,'[2]2023_02'!AB$19,FALSE)</f>
        <v>0</v>
      </c>
      <c r="O9" s="12">
        <f>VLOOKUP($H9,'[2]2023_02'!$D:$AD,'[2]2023_02'!AC$19,FALSE)</f>
        <v>0</v>
      </c>
      <c r="P9" s="12">
        <f>VLOOKUP($H9,'[2]2023_02'!$D:$AD,'[2]2023_02'!AD$19,FALSE)</f>
        <v>1</v>
      </c>
      <c r="Q9" s="13">
        <f>VLOOKUP(H9,'2023_01'!H:R,11,FALSE)</f>
        <v>50546</v>
      </c>
      <c r="R9" s="14">
        <f>VLOOKUP($H9,'[2]2023_02'!$D:$AD,'[2]2023_02'!J$19,FALSE)</f>
        <v>50750</v>
      </c>
      <c r="S9" s="15">
        <f t="shared" si="1"/>
        <v>204</v>
      </c>
      <c r="T9" s="12">
        <f>VLOOKUP($H9,'[2]2023_02'!$D:$AD,'[2]2023_02'!K$19,FALSE)</f>
        <v>204</v>
      </c>
      <c r="U9" s="16" t="str">
        <f>VLOOKUP($H9,'[2]2023_02'!$D:$AD,'[2]2023_02'!T$19,FALSE)</f>
        <v>LIDO/REVISÃO</v>
      </c>
      <c r="V9" s="17" t="str">
        <f>VLOOKUP($H9,'[2]2023_02'!$D:$AD,'[2]2023_02'!U$19,FALSE)</f>
        <v>CONFIRMAÇÃO LEITURA</v>
      </c>
      <c r="W9" s="12">
        <f>VLOOKUP($H9,'[2]2023_02'!$D:$AD,'[2]2023_02'!L$19,FALSE)</f>
        <v>2897.74</v>
      </c>
      <c r="X9" s="12">
        <f>VLOOKUP($H9,'[2]2023_02'!$D:$AD,'[2]2023_02'!M$19,FALSE)</f>
        <v>0</v>
      </c>
      <c r="Y9" s="18">
        <f>VLOOKUP($H9,'[2]2023_02'!$D:$AD,'[2]2023_02'!N$19,FALSE)</f>
        <v>-316.45999999999998</v>
      </c>
      <c r="Z9" s="12">
        <f>VLOOKUP($H9,'[2]2023_02'!$D:$AD,'[2]2023_02'!O$19,FALSE)</f>
        <v>0</v>
      </c>
      <c r="AA9" s="12">
        <f>VLOOKUP($H9,'[2]2023_02'!$D:$AD,'[2]2023_02'!P$19,FALSE)</f>
        <v>450.96</v>
      </c>
      <c r="AB9" s="12">
        <f>VLOOKUP($H9,'[2]2023_02'!$D:$AD,'[2]2023_02'!Q$19,FALSE)</f>
        <v>3032.24</v>
      </c>
      <c r="AC9">
        <f t="shared" si="2"/>
        <v>3032.24</v>
      </c>
      <c r="AD9">
        <f t="shared" si="3"/>
        <v>0</v>
      </c>
    </row>
    <row r="10" spans="1:30" ht="15" customHeight="1" x14ac:dyDescent="0.25">
      <c r="A10" s="9" t="str">
        <f t="shared" si="0"/>
        <v>H009 2023 Fevereiro</v>
      </c>
      <c r="B10" s="9" t="str">
        <f>VLOOKUP(H10,[1]Auxiliar_referencia!E:F,2,FALSE)</f>
        <v>Medidor faturado pela UFSC</v>
      </c>
      <c r="C10" s="9">
        <v>2023</v>
      </c>
      <c r="D10" s="9" t="s">
        <v>129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VLOOKUP($H10,'[2]2023_02'!$D:$AD,'[2]2023_02'!Z$19,FALSE)</f>
        <v>1</v>
      </c>
      <c r="M10" s="12">
        <f>VLOOKUP($H10,'[2]2023_02'!$D:$AD,'[2]2023_02'!AA$19,FALSE)</f>
        <v>0</v>
      </c>
      <c r="N10" s="12">
        <f>VLOOKUP($H10,'[2]2023_02'!$D:$AD,'[2]2023_02'!AB$19,FALSE)</f>
        <v>0</v>
      </c>
      <c r="O10" s="12">
        <f>VLOOKUP($H10,'[2]2023_02'!$D:$AD,'[2]2023_02'!AC$19,FALSE)</f>
        <v>0</v>
      </c>
      <c r="P10" s="12">
        <f>VLOOKUP($H10,'[2]2023_02'!$D:$AD,'[2]2023_02'!AD$19,FALSE)</f>
        <v>1</v>
      </c>
      <c r="Q10" s="13">
        <f>VLOOKUP(H10,'2023_01'!H:R,11,FALSE)</f>
        <v>141</v>
      </c>
      <c r="R10" s="14">
        <f>VLOOKUP($H10,'[2]2023_02'!$D:$AD,'[2]2023_02'!J$19,FALSE)</f>
        <v>142</v>
      </c>
      <c r="S10" s="15">
        <f t="shared" si="1"/>
        <v>1</v>
      </c>
      <c r="T10" s="12">
        <f>VLOOKUP($H10,'[2]2023_02'!$D:$AD,'[2]2023_02'!K$19,FALSE)</f>
        <v>1</v>
      </c>
      <c r="U10" s="16" t="str">
        <f>VLOOKUP($H10,'[2]2023_02'!$D:$AD,'[2]2023_02'!T$19,FALSE)</f>
        <v>LIDO/REVISÃO</v>
      </c>
      <c r="V10" s="17" t="str">
        <f>VLOOKUP($H10,'[2]2023_02'!$D:$AD,'[2]2023_02'!U$19,FALSE)</f>
        <v>CONFIRMAÇÃO LEITURA</v>
      </c>
      <c r="W10" s="12">
        <f>VLOOKUP($H10,'[2]2023_02'!$D:$AD,'[2]2023_02'!L$19,FALSE)</f>
        <v>40.24</v>
      </c>
      <c r="X10" s="12">
        <f>VLOOKUP($H10,'[2]2023_02'!$D:$AD,'[2]2023_02'!M$19,FALSE)</f>
        <v>0</v>
      </c>
      <c r="Y10" s="18">
        <f>VLOOKUP($H10,'[2]2023_02'!$D:$AD,'[2]2023_02'!N$19,FALSE)</f>
        <v>-4.25</v>
      </c>
      <c r="Z10" s="12">
        <f>VLOOKUP($H10,'[2]2023_02'!$D:$AD,'[2]2023_02'!O$19,FALSE)</f>
        <v>0</v>
      </c>
      <c r="AA10" s="12">
        <f>VLOOKUP($H10,'[2]2023_02'!$D:$AD,'[2]2023_02'!P$19,FALSE)</f>
        <v>4.8</v>
      </c>
      <c r="AB10" s="12">
        <f>VLOOKUP($H10,'[2]2023_02'!$D:$AD,'[2]2023_02'!Q$19,FALSE)</f>
        <v>40.79</v>
      </c>
      <c r="AC10">
        <f t="shared" si="2"/>
        <v>40.79</v>
      </c>
      <c r="AD10">
        <f t="shared" si="3"/>
        <v>0</v>
      </c>
    </row>
    <row r="11" spans="1:30" ht="15" customHeight="1" x14ac:dyDescent="0.25">
      <c r="A11" s="9" t="str">
        <f t="shared" si="0"/>
        <v>H010 2023 Fevereiro</v>
      </c>
      <c r="B11" s="9" t="str">
        <f>VLOOKUP(H11,[1]Auxiliar_referencia!E:F,2,FALSE)</f>
        <v>Medidor faturado pela UFSC</v>
      </c>
      <c r="C11" s="9">
        <v>2023</v>
      </c>
      <c r="D11" s="9" t="s">
        <v>129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VLOOKUP($H11,'[2]2023_02'!$D:$AD,'[2]2023_02'!Z$19,FALSE)</f>
        <v>1</v>
      </c>
      <c r="M11" s="12">
        <f>VLOOKUP($H11,'[2]2023_02'!$D:$AD,'[2]2023_02'!AA$19,FALSE)</f>
        <v>0</v>
      </c>
      <c r="N11" s="12">
        <f>VLOOKUP($H11,'[2]2023_02'!$D:$AD,'[2]2023_02'!AB$19,FALSE)</f>
        <v>0</v>
      </c>
      <c r="O11" s="12">
        <f>VLOOKUP($H11,'[2]2023_02'!$D:$AD,'[2]2023_02'!AC$19,FALSE)</f>
        <v>0</v>
      </c>
      <c r="P11" s="12">
        <f>VLOOKUP($H11,'[2]2023_02'!$D:$AD,'[2]2023_02'!AD$19,FALSE)</f>
        <v>1</v>
      </c>
      <c r="Q11" s="13">
        <f>VLOOKUP(H11,'2023_01'!H:R,11,FALSE)</f>
        <v>2094</v>
      </c>
      <c r="R11" s="14">
        <f>VLOOKUP($H11,'[2]2023_02'!$D:$AD,'[2]2023_02'!J$19,FALSE)</f>
        <v>2130</v>
      </c>
      <c r="S11" s="15">
        <f t="shared" si="1"/>
        <v>36</v>
      </c>
      <c r="T11" s="12">
        <f>VLOOKUP($H11,'[2]2023_02'!$D:$AD,'[2]2023_02'!K$19,FALSE)</f>
        <v>36</v>
      </c>
      <c r="U11" s="16" t="str">
        <f>VLOOKUP($H11,'[2]2023_02'!$D:$AD,'[2]2023_02'!T$19,FALSE)</f>
        <v>MÉDIO</v>
      </c>
      <c r="V11" s="17" t="str">
        <f>VLOOKUP($H11,'[2]2023_02'!$D:$AD,'[2]2023_02'!U$19,FALSE)</f>
        <v>Eliminar problema de testada</v>
      </c>
      <c r="W11" s="12">
        <f>VLOOKUP($H11,'[2]2023_02'!$D:$AD,'[2]2023_02'!L$19,FALSE)</f>
        <v>463.42</v>
      </c>
      <c r="X11" s="12">
        <f>VLOOKUP($H11,'[2]2023_02'!$D:$AD,'[2]2023_02'!M$19,FALSE)</f>
        <v>0</v>
      </c>
      <c r="Y11" s="18">
        <f>VLOOKUP($H11,'[2]2023_02'!$D:$AD,'[2]2023_02'!N$19,FALSE)</f>
        <v>-48.73</v>
      </c>
      <c r="Z11" s="12">
        <f>VLOOKUP($H11,'[2]2023_02'!$D:$AD,'[2]2023_02'!O$19,FALSE)</f>
        <v>0</v>
      </c>
      <c r="AA11" s="12">
        <f>VLOOKUP($H11,'[2]2023_02'!$D:$AD,'[2]2023_02'!P$19,FALSE)</f>
        <v>52.11</v>
      </c>
      <c r="AB11" s="12">
        <f>VLOOKUP($H11,'[2]2023_02'!$D:$AD,'[2]2023_02'!Q$19,FALSE)</f>
        <v>466.8</v>
      </c>
      <c r="AC11">
        <f t="shared" si="2"/>
        <v>466.8</v>
      </c>
      <c r="AD11">
        <f t="shared" si="3"/>
        <v>0</v>
      </c>
    </row>
    <row r="12" spans="1:30" ht="15" customHeight="1" x14ac:dyDescent="0.25">
      <c r="A12" s="9" t="str">
        <f t="shared" si="0"/>
        <v>H011 2023 Fevereiro</v>
      </c>
      <c r="B12" s="9" t="str">
        <f>VLOOKUP(H12,[1]Auxiliar_referencia!E:F,2,FALSE)</f>
        <v>Medidor faturado pela UFSC</v>
      </c>
      <c r="C12" s="9">
        <v>2023</v>
      </c>
      <c r="D12" s="9" t="s">
        <v>129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VLOOKUP($H12,'[2]2023_02'!$D:$AD,'[2]2023_02'!Z$19,FALSE)</f>
        <v>1</v>
      </c>
      <c r="M12" s="12">
        <f>VLOOKUP($H12,'[2]2023_02'!$D:$AD,'[2]2023_02'!AA$19,FALSE)</f>
        <v>0</v>
      </c>
      <c r="N12" s="12">
        <f>VLOOKUP($H12,'[2]2023_02'!$D:$AD,'[2]2023_02'!AB$19,FALSE)</f>
        <v>0</v>
      </c>
      <c r="O12" s="12">
        <f>VLOOKUP($H12,'[2]2023_02'!$D:$AD,'[2]2023_02'!AC$19,FALSE)</f>
        <v>0</v>
      </c>
      <c r="P12" s="12">
        <f>VLOOKUP($H12,'[2]2023_02'!$D:$AD,'[2]2023_02'!AD$19,FALSE)</f>
        <v>1</v>
      </c>
      <c r="Q12" s="13">
        <f>VLOOKUP(H12,'2023_01'!H:R,11,FALSE)</f>
        <v>39314</v>
      </c>
      <c r="R12" s="14">
        <f>VLOOKUP($H12,'[2]2023_02'!$D:$AD,'[2]2023_02'!J$19,FALSE)</f>
        <v>39693</v>
      </c>
      <c r="S12" s="15">
        <f t="shared" si="1"/>
        <v>379</v>
      </c>
      <c r="T12" s="12">
        <f>VLOOKUP($H12,'[2]2023_02'!$D:$AD,'[2]2023_02'!K$19,FALSE)</f>
        <v>379</v>
      </c>
      <c r="U12" s="16" t="str">
        <f>VLOOKUP($H12,'[2]2023_02'!$D:$AD,'[2]2023_02'!T$19,FALSE)</f>
        <v>LIDO/REVISÃO</v>
      </c>
      <c r="V12" s="17" t="str">
        <f>VLOOKUP($H12,'[2]2023_02'!$D:$AD,'[2]2023_02'!U$19,FALSE)</f>
        <v>ALTO CONSUMO</v>
      </c>
      <c r="W12" s="12">
        <f>VLOOKUP($H12,'[2]2023_02'!$D:$AD,'[2]2023_02'!L$19,FALSE)</f>
        <v>5433.49</v>
      </c>
      <c r="X12" s="12">
        <f>VLOOKUP($H12,'[2]2023_02'!$D:$AD,'[2]2023_02'!M$19,FALSE)</f>
        <v>0</v>
      </c>
      <c r="Y12" s="18">
        <f>VLOOKUP($H12,'[2]2023_02'!$D:$AD,'[2]2023_02'!N$19,FALSE)</f>
        <v>-550.48</v>
      </c>
      <c r="Z12" s="12">
        <f>VLOOKUP($H12,'[2]2023_02'!$D:$AD,'[2]2023_02'!O$19,FALSE)</f>
        <v>0</v>
      </c>
      <c r="AA12" s="12">
        <f>VLOOKUP($H12,'[2]2023_02'!$D:$AD,'[2]2023_02'!P$19,FALSE)</f>
        <v>391.78</v>
      </c>
      <c r="AB12" s="12">
        <f>VLOOKUP($H12,'[2]2023_02'!$D:$AD,'[2]2023_02'!Q$19,FALSE)</f>
        <v>5274.79</v>
      </c>
      <c r="AC12">
        <f t="shared" si="2"/>
        <v>5274.79</v>
      </c>
      <c r="AD12">
        <f t="shared" si="3"/>
        <v>0</v>
      </c>
    </row>
    <row r="13" spans="1:30" ht="15" customHeight="1" x14ac:dyDescent="0.25">
      <c r="A13" s="9" t="str">
        <f t="shared" si="0"/>
        <v>H015 2023 Fevereiro</v>
      </c>
      <c r="B13" s="9" t="str">
        <f>VLOOKUP(H13,[1]Auxiliar_referencia!E:F,2,FALSE)</f>
        <v>Medidor faturado pela UFSC</v>
      </c>
      <c r="C13" s="9">
        <v>2023</v>
      </c>
      <c r="D13" s="9" t="s">
        <v>129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VLOOKUP($H13,'[2]2023_02'!$D:$AD,'[2]2023_02'!Z$19,FALSE)</f>
        <v>1</v>
      </c>
      <c r="M13" s="12">
        <f>VLOOKUP($H13,'[2]2023_02'!$D:$AD,'[2]2023_02'!AA$19,FALSE)</f>
        <v>0</v>
      </c>
      <c r="N13" s="12">
        <f>VLOOKUP($H13,'[2]2023_02'!$D:$AD,'[2]2023_02'!AB$19,FALSE)</f>
        <v>0</v>
      </c>
      <c r="O13" s="12">
        <f>VLOOKUP($H13,'[2]2023_02'!$D:$AD,'[2]2023_02'!AC$19,FALSE)</f>
        <v>0</v>
      </c>
      <c r="P13" s="12">
        <f>VLOOKUP($H13,'[2]2023_02'!$D:$AD,'[2]2023_02'!AD$19,FALSE)</f>
        <v>1</v>
      </c>
      <c r="Q13" s="13">
        <f>VLOOKUP(H13,'2023_01'!H:R,11,FALSE)</f>
        <v>205</v>
      </c>
      <c r="R13" s="14">
        <f>VLOOKUP($H13,'[2]2023_02'!$D:$AD,'[2]2023_02'!J$19,FALSE)</f>
        <v>213</v>
      </c>
      <c r="S13" s="15">
        <f t="shared" si="1"/>
        <v>8</v>
      </c>
      <c r="T13" s="12">
        <f>VLOOKUP($H13,'[2]2023_02'!$D:$AD,'[2]2023_02'!K$19,FALSE)</f>
        <v>8</v>
      </c>
      <c r="U13" s="16" t="str">
        <f>VLOOKUP($H13,'[2]2023_02'!$D:$AD,'[2]2023_02'!T$19,FALSE)</f>
        <v>MÉDIO</v>
      </c>
      <c r="V13" s="17" t="str">
        <f>VLOOKUP($H13,'[2]2023_02'!$D:$AD,'[2]2023_02'!U$19,FALSE)</f>
        <v>Eliminar problema de testada</v>
      </c>
      <c r="W13" s="12">
        <f>VLOOKUP($H13,'[2]2023_02'!$D:$AD,'[2]2023_02'!L$19,FALSE)</f>
        <v>76.36</v>
      </c>
      <c r="X13" s="12">
        <f>VLOOKUP($H13,'[2]2023_02'!$D:$AD,'[2]2023_02'!M$19,FALSE)</f>
        <v>76.36</v>
      </c>
      <c r="Y13" s="18">
        <f>VLOOKUP($H13,'[2]2023_02'!$D:$AD,'[2]2023_02'!N$19,FALSE)</f>
        <v>-17.36</v>
      </c>
      <c r="Z13" s="12">
        <f>VLOOKUP($H13,'[2]2023_02'!$D:$AD,'[2]2023_02'!O$19,FALSE)</f>
        <v>0</v>
      </c>
      <c r="AA13" s="12">
        <f>VLOOKUP($H13,'[2]2023_02'!$D:$AD,'[2]2023_02'!P$19,FALSE)</f>
        <v>31.05</v>
      </c>
      <c r="AB13" s="12">
        <f>VLOOKUP($H13,'[2]2023_02'!$D:$AD,'[2]2023_02'!Q$19,FALSE)</f>
        <v>166.41</v>
      </c>
      <c r="AC13">
        <f t="shared" si="2"/>
        <v>166.41000000000003</v>
      </c>
      <c r="AD13">
        <f t="shared" si="3"/>
        <v>0</v>
      </c>
    </row>
    <row r="14" spans="1:30" ht="15" customHeight="1" x14ac:dyDescent="0.25">
      <c r="A14" s="9" t="str">
        <f t="shared" si="0"/>
        <v>H017 2023 Fevereiro</v>
      </c>
      <c r="B14" s="9" t="str">
        <f>VLOOKUP(H14,[1]Auxiliar_referencia!E:F,2,FALSE)</f>
        <v>Medidor faturado pela UFSC</v>
      </c>
      <c r="C14" s="9">
        <v>2023</v>
      </c>
      <c r="D14" s="9" t="s">
        <v>129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VLOOKUP($H14,'[2]2023_02'!$D:$AD,'[2]2023_02'!Z$19,FALSE)</f>
        <v>1</v>
      </c>
      <c r="M14" s="12">
        <f>VLOOKUP($H14,'[2]2023_02'!$D:$AD,'[2]2023_02'!AA$19,FALSE)</f>
        <v>0</v>
      </c>
      <c r="N14" s="12">
        <f>VLOOKUP($H14,'[2]2023_02'!$D:$AD,'[2]2023_02'!AB$19,FALSE)</f>
        <v>0</v>
      </c>
      <c r="O14" s="12">
        <f>VLOOKUP($H14,'[2]2023_02'!$D:$AD,'[2]2023_02'!AC$19,FALSE)</f>
        <v>0</v>
      </c>
      <c r="P14" s="12">
        <f>VLOOKUP($H14,'[2]2023_02'!$D:$AD,'[2]2023_02'!AD$19,FALSE)</f>
        <v>1</v>
      </c>
      <c r="Q14" s="13">
        <f>VLOOKUP(H14,'2023_01'!H:R,11,FALSE)</f>
        <v>13646</v>
      </c>
      <c r="R14" s="14">
        <f>VLOOKUP($H14,'[2]2023_02'!$D:$AD,'[2]2023_02'!J$19,FALSE)</f>
        <v>166</v>
      </c>
      <c r="S14" s="15">
        <f t="shared" si="1"/>
        <v>-13480</v>
      </c>
      <c r="T14" s="12">
        <f>VLOOKUP($H14,'[2]2023_02'!$D:$AD,'[2]2023_02'!K$19,FALSE)</f>
        <v>166</v>
      </c>
      <c r="U14" s="16" t="str">
        <f>VLOOKUP($H14,'[2]2023_02'!$D:$AD,'[2]2023_02'!T$19,FALSE)</f>
        <v>LIDO/REVISÃO</v>
      </c>
      <c r="V14" s="17" t="str">
        <f>VLOOKUP($H14,'[2]2023_02'!$D:$AD,'[2]2023_02'!U$19,FALSE)</f>
        <v>CONFIRMAÇÃO LEITURA</v>
      </c>
      <c r="W14" s="12">
        <f>VLOOKUP($H14,'[2]2023_02'!$D:$AD,'[2]2023_02'!L$19,FALSE)</f>
        <v>2347.12</v>
      </c>
      <c r="X14" s="12">
        <f>VLOOKUP($H14,'[2]2023_02'!$D:$AD,'[2]2023_02'!M$19,FALSE)</f>
        <v>2347.12</v>
      </c>
      <c r="Y14" s="18">
        <f>VLOOKUP($H14,'[2]2023_02'!$D:$AD,'[2]2023_02'!N$19,FALSE)</f>
        <v>-548.84</v>
      </c>
      <c r="Z14" s="12">
        <f>VLOOKUP($H14,'[2]2023_02'!$D:$AD,'[2]2023_02'!O$19,FALSE)</f>
        <v>0</v>
      </c>
      <c r="AA14" s="12">
        <f>VLOOKUP($H14,'[2]2023_02'!$D:$AD,'[2]2023_02'!P$19,FALSE)</f>
        <v>1113.5899999999999</v>
      </c>
      <c r="AB14" s="12">
        <f>VLOOKUP($H14,'[2]2023_02'!$D:$AD,'[2]2023_02'!Q$19,FALSE)</f>
        <v>5258.99</v>
      </c>
      <c r="AC14">
        <f t="shared" si="2"/>
        <v>5258.99</v>
      </c>
      <c r="AD14">
        <f t="shared" si="3"/>
        <v>0</v>
      </c>
    </row>
    <row r="15" spans="1:30" ht="15" customHeight="1" x14ac:dyDescent="0.25">
      <c r="A15" s="9" t="str">
        <f t="shared" si="0"/>
        <v>H018 2023 Fevereiro</v>
      </c>
      <c r="B15" s="9" t="str">
        <f>VLOOKUP(H15,[1]Auxiliar_referencia!E:F,2,FALSE)</f>
        <v>Medidor faturado pela UFSC</v>
      </c>
      <c r="C15" s="9">
        <v>2023</v>
      </c>
      <c r="D15" s="9" t="s">
        <v>129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VLOOKUP($H15,'[2]2023_02'!$D:$AD,'[2]2023_02'!Z$19,FALSE)</f>
        <v>1</v>
      </c>
      <c r="M15" s="12">
        <f>VLOOKUP($H15,'[2]2023_02'!$D:$AD,'[2]2023_02'!AA$19,FALSE)</f>
        <v>0</v>
      </c>
      <c r="N15" s="12">
        <f>VLOOKUP($H15,'[2]2023_02'!$D:$AD,'[2]2023_02'!AB$19,FALSE)</f>
        <v>0</v>
      </c>
      <c r="O15" s="12">
        <f>VLOOKUP($H15,'[2]2023_02'!$D:$AD,'[2]2023_02'!AC$19,FALSE)</f>
        <v>0</v>
      </c>
      <c r="P15" s="12">
        <f>VLOOKUP($H15,'[2]2023_02'!$D:$AD,'[2]2023_02'!AD$19,FALSE)</f>
        <v>1</v>
      </c>
      <c r="Q15" s="13">
        <f>VLOOKUP(H15,'2023_01'!H:R,11,FALSE)</f>
        <v>4557</v>
      </c>
      <c r="R15" s="14">
        <f>VLOOKUP($H15,'[2]2023_02'!$D:$AD,'[2]2023_02'!J$19,FALSE)</f>
        <v>4589</v>
      </c>
      <c r="S15" s="15">
        <f t="shared" si="1"/>
        <v>32</v>
      </c>
      <c r="T15" s="12">
        <f>VLOOKUP($H15,'[2]2023_02'!$D:$AD,'[2]2023_02'!K$19,FALSE)</f>
        <v>32</v>
      </c>
      <c r="U15" s="16" t="str">
        <f>VLOOKUP($H15,'[2]2023_02'!$D:$AD,'[2]2023_02'!T$19,FALSE)</f>
        <v>MÉDIO</v>
      </c>
      <c r="V15" s="17" t="str">
        <f>VLOOKUP($H15,'[2]2023_02'!$D:$AD,'[2]2023_02'!U$19,FALSE)</f>
        <v>Eliminar problema de testada</v>
      </c>
      <c r="W15" s="12">
        <f>VLOOKUP($H15,'[2]2023_02'!$D:$AD,'[2]2023_02'!L$19,FALSE)</f>
        <v>405.46</v>
      </c>
      <c r="X15" s="12">
        <f>VLOOKUP($H15,'[2]2023_02'!$D:$AD,'[2]2023_02'!M$19,FALSE)</f>
        <v>405.46</v>
      </c>
      <c r="Y15" s="18">
        <f>VLOOKUP($H15,'[2]2023_02'!$D:$AD,'[2]2023_02'!N$19,FALSE)</f>
        <v>-83.92</v>
      </c>
      <c r="Z15" s="12">
        <f>VLOOKUP($H15,'[2]2023_02'!$D:$AD,'[2]2023_02'!O$19,FALSE)</f>
        <v>0</v>
      </c>
      <c r="AA15" s="12">
        <f>VLOOKUP($H15,'[2]2023_02'!$D:$AD,'[2]2023_02'!P$19,FALSE)</f>
        <v>77.16</v>
      </c>
      <c r="AB15" s="12">
        <f>VLOOKUP($H15,'[2]2023_02'!$D:$AD,'[2]2023_02'!Q$19,FALSE)</f>
        <v>804.16</v>
      </c>
      <c r="AC15">
        <f t="shared" si="2"/>
        <v>804.16</v>
      </c>
      <c r="AD15">
        <f t="shared" si="3"/>
        <v>0</v>
      </c>
    </row>
    <row r="16" spans="1:30" ht="15" customHeight="1" x14ac:dyDescent="0.25">
      <c r="A16" s="9" t="str">
        <f t="shared" si="0"/>
        <v>H019 2023 Fevereiro</v>
      </c>
      <c r="B16" s="9" t="str">
        <f>VLOOKUP(H16,[1]Auxiliar_referencia!E:F,2,FALSE)</f>
        <v>Medidor faturado pela UFSC</v>
      </c>
      <c r="C16" s="9">
        <v>2023</v>
      </c>
      <c r="D16" s="9" t="s">
        <v>129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VLOOKUP($H16,'[2]2023_02'!$D:$AD,'[2]2023_02'!Z$19,FALSE)</f>
        <v>1</v>
      </c>
      <c r="M16" s="12">
        <f>VLOOKUP($H16,'[2]2023_02'!$D:$AD,'[2]2023_02'!AA$19,FALSE)</f>
        <v>0</v>
      </c>
      <c r="N16" s="12">
        <f>VLOOKUP($H16,'[2]2023_02'!$D:$AD,'[2]2023_02'!AB$19,FALSE)</f>
        <v>1</v>
      </c>
      <c r="O16" s="12">
        <f>VLOOKUP($H16,'[2]2023_02'!$D:$AD,'[2]2023_02'!AC$19,FALSE)</f>
        <v>0</v>
      </c>
      <c r="P16" s="12">
        <f>VLOOKUP($H16,'[2]2023_02'!$D:$AD,'[2]2023_02'!AD$19,FALSE)</f>
        <v>2</v>
      </c>
      <c r="Q16" s="13">
        <f>VLOOKUP(H16,'2023_01'!H:R,11,FALSE)</f>
        <v>9871</v>
      </c>
      <c r="R16" s="14">
        <f>VLOOKUP($H16,'[2]2023_02'!$D:$AD,'[2]2023_02'!J$19,FALSE)</f>
        <v>10553</v>
      </c>
      <c r="S16" s="15">
        <f t="shared" si="1"/>
        <v>682</v>
      </c>
      <c r="T16" s="12">
        <f>VLOOKUP($H16,'[2]2023_02'!$D:$AD,'[2]2023_02'!K$19,FALSE)</f>
        <v>682</v>
      </c>
      <c r="U16" s="16" t="str">
        <f>VLOOKUP($H16,'[2]2023_02'!$D:$AD,'[2]2023_02'!T$19,FALSE)</f>
        <v>LIDO/REVISÃO</v>
      </c>
      <c r="V16" s="17" t="str">
        <f>VLOOKUP($H16,'[2]2023_02'!$D:$AD,'[2]2023_02'!U$19,FALSE)</f>
        <v>ALTO CONSUMO</v>
      </c>
      <c r="W16" s="12">
        <f>VLOOKUP($H16,'[2]2023_02'!$D:$AD,'[2]2023_02'!L$19,FALSE)</f>
        <v>10854.08</v>
      </c>
      <c r="X16" s="12">
        <f>VLOOKUP($H16,'[2]2023_02'!$D:$AD,'[2]2023_02'!M$19,FALSE)</f>
        <v>10854.08</v>
      </c>
      <c r="Y16" s="18">
        <f>VLOOKUP($H16,'[2]2023_02'!$D:$AD,'[2]2023_02'!N$19,FALSE)</f>
        <v>-2137.8000000000002</v>
      </c>
      <c r="Z16" s="12">
        <f>VLOOKUP($H16,'[2]2023_02'!$D:$AD,'[2]2023_02'!O$19,FALSE)</f>
        <v>0</v>
      </c>
      <c r="AA16" s="12">
        <f>VLOOKUP($H16,'[2]2023_02'!$D:$AD,'[2]2023_02'!P$19,FALSE)</f>
        <v>914.1</v>
      </c>
      <c r="AB16" s="12">
        <f>VLOOKUP($H16,'[2]2023_02'!$D:$AD,'[2]2023_02'!Q$19,FALSE)</f>
        <v>20484.46</v>
      </c>
      <c r="AC16">
        <f t="shared" si="2"/>
        <v>20484.46</v>
      </c>
      <c r="AD16">
        <f t="shared" si="3"/>
        <v>0</v>
      </c>
    </row>
    <row r="17" spans="1:30" ht="15" customHeight="1" x14ac:dyDescent="0.25">
      <c r="A17" s="9" t="str">
        <f t="shared" si="0"/>
        <v>H020 2023 Fevereiro</v>
      </c>
      <c r="B17" s="9" t="str">
        <f>VLOOKUP(H17,[1]Auxiliar_referencia!E:F,2,FALSE)</f>
        <v>Medidor faturado pela UFSC</v>
      </c>
      <c r="C17" s="9">
        <v>2023</v>
      </c>
      <c r="D17" s="9" t="s">
        <v>129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VLOOKUP($H17,'[2]2023_02'!$D:$AD,'[2]2023_02'!Z$19,FALSE)</f>
        <v>1</v>
      </c>
      <c r="M17" s="12">
        <f>VLOOKUP($H17,'[2]2023_02'!$D:$AD,'[2]2023_02'!AA$19,FALSE)</f>
        <v>0</v>
      </c>
      <c r="N17" s="12">
        <f>VLOOKUP($H17,'[2]2023_02'!$D:$AD,'[2]2023_02'!AB$19,FALSE)</f>
        <v>0</v>
      </c>
      <c r="O17" s="12">
        <f>VLOOKUP($H17,'[2]2023_02'!$D:$AD,'[2]2023_02'!AC$19,FALSE)</f>
        <v>0</v>
      </c>
      <c r="P17" s="12">
        <f>VLOOKUP($H17,'[2]2023_02'!$D:$AD,'[2]2023_02'!AD$19,FALSE)</f>
        <v>1</v>
      </c>
      <c r="Q17" s="13">
        <f>VLOOKUP(H17,'2023_01'!H:R,11,FALSE)</f>
        <v>11845</v>
      </c>
      <c r="R17" s="14">
        <f>VLOOKUP($H17,'[2]2023_02'!$D:$AD,'[2]2023_02'!J$19,FALSE)</f>
        <v>12021</v>
      </c>
      <c r="S17" s="15">
        <f t="shared" si="1"/>
        <v>176</v>
      </c>
      <c r="T17" s="12">
        <f>VLOOKUP($H17,'[2]2023_02'!$D:$AD,'[2]2023_02'!K$19,FALSE)</f>
        <v>176</v>
      </c>
      <c r="U17" s="16" t="str">
        <f>VLOOKUP($H17,'[2]2023_02'!$D:$AD,'[2]2023_02'!T$19,FALSE)</f>
        <v>MÉDIO</v>
      </c>
      <c r="V17" s="17" t="str">
        <f>VLOOKUP($H17,'[2]2023_02'!$D:$AD,'[2]2023_02'!U$19,FALSE)</f>
        <v>Eliminar problema de testada</v>
      </c>
      <c r="W17" s="12">
        <f>VLOOKUP($H17,'[2]2023_02'!$D:$AD,'[2]2023_02'!L$19,FALSE)</f>
        <v>2492.02</v>
      </c>
      <c r="X17" s="12">
        <f>VLOOKUP($H17,'[2]2023_02'!$D:$AD,'[2]2023_02'!M$19,FALSE)</f>
        <v>2492.02</v>
      </c>
      <c r="Y17" s="18">
        <f>VLOOKUP($H17,'[2]2023_02'!$D:$AD,'[2]2023_02'!N$19,FALSE)</f>
        <v>-526.48</v>
      </c>
      <c r="Z17" s="12">
        <f>VLOOKUP($H17,'[2]2023_02'!$D:$AD,'[2]2023_02'!O$19,FALSE)</f>
        <v>0</v>
      </c>
      <c r="AA17" s="12">
        <f>VLOOKUP($H17,'[2]2023_02'!$D:$AD,'[2]2023_02'!P$19,FALSE)</f>
        <v>587.16999999999996</v>
      </c>
      <c r="AB17" s="12">
        <f>VLOOKUP($H17,'[2]2023_02'!$D:$AD,'[2]2023_02'!Q$19,FALSE)</f>
        <v>5044.7299999999996</v>
      </c>
      <c r="AC17">
        <f t="shared" si="2"/>
        <v>5044.7299999999996</v>
      </c>
      <c r="AD17">
        <f t="shared" si="3"/>
        <v>0</v>
      </c>
    </row>
    <row r="18" spans="1:30" ht="15" customHeight="1" x14ac:dyDescent="0.25">
      <c r="A18" s="9" t="str">
        <f t="shared" si="0"/>
        <v>H021 2023 Fevereiro</v>
      </c>
      <c r="B18" s="9" t="str">
        <f>VLOOKUP(H18,[1]Auxiliar_referencia!E:F,2,FALSE)</f>
        <v>Medidor faturado pela UFSC</v>
      </c>
      <c r="C18" s="9">
        <v>2023</v>
      </c>
      <c r="D18" s="9" t="s">
        <v>129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VLOOKUP($H18,'[2]2023_02'!$D:$AD,'[2]2023_02'!Z$19,FALSE)</f>
        <v>2</v>
      </c>
      <c r="M18" s="12">
        <f>VLOOKUP($H18,'[2]2023_02'!$D:$AD,'[2]2023_02'!AA$19,FALSE)</f>
        <v>0</v>
      </c>
      <c r="N18" s="12">
        <f>VLOOKUP($H18,'[2]2023_02'!$D:$AD,'[2]2023_02'!AB$19,FALSE)</f>
        <v>0</v>
      </c>
      <c r="O18" s="12">
        <f>VLOOKUP($H18,'[2]2023_02'!$D:$AD,'[2]2023_02'!AC$19,FALSE)</f>
        <v>0</v>
      </c>
      <c r="P18" s="12">
        <f>VLOOKUP($H18,'[2]2023_02'!$D:$AD,'[2]2023_02'!AD$19,FALSE)</f>
        <v>2</v>
      </c>
      <c r="Q18" s="13">
        <f>VLOOKUP(H18,'2023_01'!H:R,11,FALSE)</f>
        <v>6205</v>
      </c>
      <c r="R18" s="14">
        <f>VLOOKUP($H18,'[2]2023_02'!$D:$AD,'[2]2023_02'!J$19,FALSE)</f>
        <v>6299</v>
      </c>
      <c r="S18" s="15">
        <f t="shared" si="1"/>
        <v>94</v>
      </c>
      <c r="T18" s="12">
        <f>VLOOKUP($H18,'[2]2023_02'!$D:$AD,'[2]2023_02'!K$19,FALSE)</f>
        <v>94</v>
      </c>
      <c r="U18" s="16" t="str">
        <f>VLOOKUP($H18,'[2]2023_02'!$D:$AD,'[2]2023_02'!T$19,FALSE)</f>
        <v>MÉDIO</v>
      </c>
      <c r="V18" s="17" t="str">
        <f>VLOOKUP($H18,'[2]2023_02'!$D:$AD,'[2]2023_02'!U$19,FALSE)</f>
        <v>Eliminar problema de testada</v>
      </c>
      <c r="W18" s="12">
        <f>VLOOKUP($H18,'[2]2023_02'!$D:$AD,'[2]2023_02'!L$19,FALSE)</f>
        <v>1245.6199999999999</v>
      </c>
      <c r="X18" s="12">
        <f>VLOOKUP($H18,'[2]2023_02'!$D:$AD,'[2]2023_02'!M$19,FALSE)</f>
        <v>1245.6199999999999</v>
      </c>
      <c r="Y18" s="18">
        <f>VLOOKUP($H18,'[2]2023_02'!$D:$AD,'[2]2023_02'!N$19,FALSE)</f>
        <v>-2491.2399999999998</v>
      </c>
      <c r="Z18" s="12">
        <f>VLOOKUP($H18,'[2]2023_02'!$D:$AD,'[2]2023_02'!O$19,FALSE)</f>
        <v>0</v>
      </c>
      <c r="AA18" s="12">
        <f>VLOOKUP($H18,'[2]2023_02'!$D:$AD,'[2]2023_02'!P$19,FALSE)</f>
        <v>0</v>
      </c>
      <c r="AB18" s="12">
        <f>VLOOKUP($H18,'[2]2023_02'!$D:$AD,'[2]2023_02'!Q$19,FALSE)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9" t="str">
        <f t="shared" si="0"/>
        <v>H023 2023 Fevereiro</v>
      </c>
      <c r="B19" s="9" t="str">
        <f>VLOOKUP(H19,[1]Auxiliar_referencia!E:F,2,FALSE)</f>
        <v>Medidor faturado pela UFSC</v>
      </c>
      <c r="C19" s="9">
        <v>2023</v>
      </c>
      <c r="D19" s="9" t="s">
        <v>129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VLOOKUP($H19,'[2]2023_02'!$D:$AD,'[2]2023_02'!Z$19,FALSE)</f>
        <v>1</v>
      </c>
      <c r="M19" s="12">
        <f>VLOOKUP($H19,'[2]2023_02'!$D:$AD,'[2]2023_02'!AA$19,FALSE)</f>
        <v>0</v>
      </c>
      <c r="N19" s="12">
        <f>VLOOKUP($H19,'[2]2023_02'!$D:$AD,'[2]2023_02'!AB$19,FALSE)</f>
        <v>0</v>
      </c>
      <c r="O19" s="12">
        <f>VLOOKUP($H19,'[2]2023_02'!$D:$AD,'[2]2023_02'!AC$19,FALSE)</f>
        <v>0</v>
      </c>
      <c r="P19" s="12">
        <f>VLOOKUP($H19,'[2]2023_02'!$D:$AD,'[2]2023_02'!AD$19,FALSE)</f>
        <v>1</v>
      </c>
      <c r="Q19" s="13">
        <f>VLOOKUP(H19,'2023_01'!H:R,11,FALSE)</f>
        <v>14625</v>
      </c>
      <c r="R19" s="14">
        <f>VLOOKUP($H19,'[2]2023_02'!$D:$AD,'[2]2023_02'!J$19,FALSE)</f>
        <v>14779</v>
      </c>
      <c r="S19" s="15">
        <f t="shared" si="1"/>
        <v>154</v>
      </c>
      <c r="T19" s="12">
        <f>VLOOKUP($H19,'[2]2023_02'!$D:$AD,'[2]2023_02'!K$19,FALSE)</f>
        <v>154</v>
      </c>
      <c r="U19" s="16" t="str">
        <f>VLOOKUP($H19,'[2]2023_02'!$D:$AD,'[2]2023_02'!T$19,FALSE)</f>
        <v>MÉDIO</v>
      </c>
      <c r="V19" s="17" t="str">
        <f>VLOOKUP($H19,'[2]2023_02'!$D:$AD,'[2]2023_02'!U$19,FALSE)</f>
        <v>Eliminar problema de testada</v>
      </c>
      <c r="W19" s="12">
        <f>VLOOKUP($H19,'[2]2023_02'!$D:$AD,'[2]2023_02'!L$19,FALSE)</f>
        <v>2173.2399999999998</v>
      </c>
      <c r="X19" s="12">
        <f>VLOOKUP($H19,'[2]2023_02'!$D:$AD,'[2]2023_02'!M$19,FALSE)</f>
        <v>2173.2399999999998</v>
      </c>
      <c r="Y19" s="18">
        <f>VLOOKUP($H19,'[2]2023_02'!$D:$AD,'[2]2023_02'!N$19,FALSE)</f>
        <v>-443.13</v>
      </c>
      <c r="Z19" s="12">
        <f>VLOOKUP($H19,'[2]2023_02'!$D:$AD,'[2]2023_02'!O$19,FALSE)</f>
        <v>0</v>
      </c>
      <c r="AA19" s="12">
        <f>VLOOKUP($H19,'[2]2023_02'!$D:$AD,'[2]2023_02'!P$19,FALSE)</f>
        <v>342.76</v>
      </c>
      <c r="AB19" s="12">
        <f>VLOOKUP($H19,'[2]2023_02'!$D:$AD,'[2]2023_02'!Q$19,FALSE)</f>
        <v>4246.1099999999997</v>
      </c>
      <c r="AC19">
        <f t="shared" si="2"/>
        <v>4246.1099999999997</v>
      </c>
      <c r="AD19">
        <f t="shared" si="3"/>
        <v>0</v>
      </c>
    </row>
    <row r="20" spans="1:30" ht="15" customHeight="1" x14ac:dyDescent="0.25">
      <c r="A20" s="9" t="str">
        <f t="shared" si="0"/>
        <v>H024 2023 Fevereiro</v>
      </c>
      <c r="B20" s="9" t="str">
        <f>VLOOKUP(H20,[1]Auxiliar_referencia!E:F,2,FALSE)</f>
        <v>Medidor faturado pela UFSC</v>
      </c>
      <c r="C20" s="9">
        <v>2023</v>
      </c>
      <c r="D20" s="9" t="s">
        <v>129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VLOOKUP($H20,'[2]2023_02'!$D:$AD,'[2]2023_02'!Z$19,FALSE)</f>
        <v>1</v>
      </c>
      <c r="M20" s="12">
        <f>VLOOKUP($H20,'[2]2023_02'!$D:$AD,'[2]2023_02'!AA$19,FALSE)</f>
        <v>0</v>
      </c>
      <c r="N20" s="12">
        <f>VLOOKUP($H20,'[2]2023_02'!$D:$AD,'[2]2023_02'!AB$19,FALSE)</f>
        <v>1</v>
      </c>
      <c r="O20" s="12">
        <f>VLOOKUP($H20,'[2]2023_02'!$D:$AD,'[2]2023_02'!AC$19,FALSE)</f>
        <v>0</v>
      </c>
      <c r="P20" s="12">
        <f>VLOOKUP($H20,'[2]2023_02'!$D:$AD,'[2]2023_02'!AD$19,FALSE)</f>
        <v>2</v>
      </c>
      <c r="Q20" s="13">
        <f>VLOOKUP(H20,'2023_01'!H:R,11,FALSE)</f>
        <v>24</v>
      </c>
      <c r="R20" s="14">
        <f>VLOOKUP($H20,'[2]2023_02'!$D:$AD,'[2]2023_02'!J$19,FALSE)</f>
        <v>24</v>
      </c>
      <c r="S20" s="15">
        <f t="shared" si="1"/>
        <v>0</v>
      </c>
      <c r="T20" s="12">
        <f>VLOOKUP($H20,'[2]2023_02'!$D:$AD,'[2]2023_02'!K$19,FALSE)</f>
        <v>0</v>
      </c>
      <c r="U20" s="16" t="str">
        <f>VLOOKUP($H20,'[2]2023_02'!$D:$AD,'[2]2023_02'!T$19,FALSE)</f>
        <v>MÉDIO</v>
      </c>
      <c r="V20" s="17" t="str">
        <f>VLOOKUP($H20,'[2]2023_02'!$D:$AD,'[2]2023_02'!U$19,FALSE)</f>
        <v>Eliminar problema de testada</v>
      </c>
      <c r="W20" s="12">
        <f>VLOOKUP($H20,'[2]2023_02'!$D:$AD,'[2]2023_02'!L$19,FALSE)</f>
        <v>70.16</v>
      </c>
      <c r="X20" s="12">
        <f>VLOOKUP($H20,'[2]2023_02'!$D:$AD,'[2]2023_02'!M$19,FALSE)</f>
        <v>70.16</v>
      </c>
      <c r="Y20" s="18">
        <f>VLOOKUP($H20,'[2]2023_02'!$D:$AD,'[2]2023_02'!N$19,FALSE)</f>
        <v>-14.54</v>
      </c>
      <c r="Z20" s="12">
        <f>VLOOKUP($H20,'[2]2023_02'!$D:$AD,'[2]2023_02'!O$19,FALSE)</f>
        <v>0</v>
      </c>
      <c r="AA20" s="12">
        <f>VLOOKUP($H20,'[2]2023_02'!$D:$AD,'[2]2023_02'!P$19,FALSE)</f>
        <v>13.53</v>
      </c>
      <c r="AB20" s="12">
        <f>VLOOKUP($H20,'[2]2023_02'!$D:$AD,'[2]2023_02'!Q$19,FALSE)</f>
        <v>139.31</v>
      </c>
      <c r="AC20">
        <f t="shared" si="2"/>
        <v>139.31</v>
      </c>
      <c r="AD20">
        <f t="shared" si="3"/>
        <v>0</v>
      </c>
    </row>
    <row r="21" spans="1:30" ht="15" customHeight="1" x14ac:dyDescent="0.25">
      <c r="A21" s="9" t="str">
        <f t="shared" si="0"/>
        <v>H025 2023 Fevereiro</v>
      </c>
      <c r="B21" s="9" t="str">
        <f>VLOOKUP(H21,[1]Auxiliar_referencia!E:F,2,FALSE)</f>
        <v>Medidor faturado pela UFSC</v>
      </c>
      <c r="C21" s="9">
        <v>2023</v>
      </c>
      <c r="D21" s="9" t="s">
        <v>129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VLOOKUP($H21,'[2]2023_02'!$D:$AD,'[2]2023_02'!Z$19,FALSE)</f>
        <v>1</v>
      </c>
      <c r="M21" s="12">
        <f>VLOOKUP($H21,'[2]2023_02'!$D:$AD,'[2]2023_02'!AA$19,FALSE)</f>
        <v>0</v>
      </c>
      <c r="N21" s="12">
        <f>VLOOKUP($H21,'[2]2023_02'!$D:$AD,'[2]2023_02'!AB$19,FALSE)</f>
        <v>0</v>
      </c>
      <c r="O21" s="12">
        <f>VLOOKUP($H21,'[2]2023_02'!$D:$AD,'[2]2023_02'!AC$19,FALSE)</f>
        <v>0</v>
      </c>
      <c r="P21" s="12">
        <f>VLOOKUP($H21,'[2]2023_02'!$D:$AD,'[2]2023_02'!AD$19,FALSE)</f>
        <v>1</v>
      </c>
      <c r="Q21" s="13">
        <f>VLOOKUP(H21,'2023_01'!H:R,11,FALSE)</f>
        <v>17478</v>
      </c>
      <c r="R21" s="14">
        <f>VLOOKUP($H21,'[2]2023_02'!$D:$AD,'[2]2023_02'!J$19,FALSE)</f>
        <v>17849</v>
      </c>
      <c r="S21" s="15">
        <f t="shared" si="1"/>
        <v>371</v>
      </c>
      <c r="T21" s="12">
        <f>VLOOKUP($H21,'[2]2023_02'!$D:$AD,'[2]2023_02'!K$19,FALSE)</f>
        <v>371</v>
      </c>
      <c r="U21" s="16" t="str">
        <f>VLOOKUP($H21,'[2]2023_02'!$D:$AD,'[2]2023_02'!T$19,FALSE)</f>
        <v>MÉDIO</v>
      </c>
      <c r="V21" s="17" t="str">
        <f>VLOOKUP($H21,'[2]2023_02'!$D:$AD,'[2]2023_02'!U$19,FALSE)</f>
        <v>Eliminar problema de testada</v>
      </c>
      <c r="W21" s="12">
        <f>VLOOKUP($H21,'[2]2023_02'!$D:$AD,'[2]2023_02'!L$19,FALSE)</f>
        <v>5317.57</v>
      </c>
      <c r="X21" s="12">
        <f>VLOOKUP($H21,'[2]2023_02'!$D:$AD,'[2]2023_02'!M$19,FALSE)</f>
        <v>5317.57</v>
      </c>
      <c r="Y21" s="18">
        <f>VLOOKUP($H21,'[2]2023_02'!$D:$AD,'[2]2023_02'!N$19,FALSE)</f>
        <v>-1102.3399999999999</v>
      </c>
      <c r="Z21" s="12">
        <f>VLOOKUP($H21,'[2]2023_02'!$D:$AD,'[2]2023_02'!O$19,FALSE)</f>
        <v>0</v>
      </c>
      <c r="AA21" s="12">
        <f>VLOOKUP($H21,'[2]2023_02'!$D:$AD,'[2]2023_02'!P$19,FALSE)</f>
        <v>1029.92</v>
      </c>
      <c r="AB21" s="12">
        <f>VLOOKUP($H21,'[2]2023_02'!$D:$AD,'[2]2023_02'!Q$19,FALSE)</f>
        <v>10562.72</v>
      </c>
      <c r="AC21">
        <f t="shared" si="2"/>
        <v>10562.72</v>
      </c>
      <c r="AD21">
        <f t="shared" si="3"/>
        <v>0</v>
      </c>
    </row>
    <row r="22" spans="1:30" ht="15" customHeight="1" x14ac:dyDescent="0.25">
      <c r="A22" s="9" t="str">
        <f t="shared" si="0"/>
        <v>H026 2023 Fevereiro</v>
      </c>
      <c r="B22" s="9" t="str">
        <f>VLOOKUP(H22,[1]Auxiliar_referencia!E:F,2,FALSE)</f>
        <v>Medidor faturado pela UFSC</v>
      </c>
      <c r="C22" s="9">
        <v>2023</v>
      </c>
      <c r="D22" s="9" t="s">
        <v>129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VLOOKUP($H22,'[2]2023_02'!$D:$AD,'[2]2023_02'!Z$19,FALSE)</f>
        <v>1</v>
      </c>
      <c r="M22" s="12">
        <f>VLOOKUP($H22,'[2]2023_02'!$D:$AD,'[2]2023_02'!AA$19,FALSE)</f>
        <v>0</v>
      </c>
      <c r="N22" s="12">
        <f>VLOOKUP($H22,'[2]2023_02'!$D:$AD,'[2]2023_02'!AB$19,FALSE)</f>
        <v>0</v>
      </c>
      <c r="O22" s="12">
        <f>VLOOKUP($H22,'[2]2023_02'!$D:$AD,'[2]2023_02'!AC$19,FALSE)</f>
        <v>0</v>
      </c>
      <c r="P22" s="12">
        <f>VLOOKUP($H22,'[2]2023_02'!$D:$AD,'[2]2023_02'!AD$19,FALSE)</f>
        <v>1</v>
      </c>
      <c r="Q22" s="13">
        <f>VLOOKUP(H22,'2023_01'!H:R,11,FALSE)</f>
        <v>2580</v>
      </c>
      <c r="R22" s="14">
        <f>VLOOKUP($H22,'[2]2023_02'!$D:$AD,'[2]2023_02'!J$19,FALSE)</f>
        <v>2631</v>
      </c>
      <c r="S22" s="15">
        <f t="shared" si="1"/>
        <v>51</v>
      </c>
      <c r="T22" s="12">
        <f>VLOOKUP($H22,'[2]2023_02'!$D:$AD,'[2]2023_02'!K$19,FALSE)</f>
        <v>51</v>
      </c>
      <c r="U22" s="16" t="str">
        <f>VLOOKUP($H22,'[2]2023_02'!$D:$AD,'[2]2023_02'!T$19,FALSE)</f>
        <v>MÉDIO</v>
      </c>
      <c r="V22" s="17" t="str">
        <f>VLOOKUP($H22,'[2]2023_02'!$D:$AD,'[2]2023_02'!U$19,FALSE)</f>
        <v>Eliminar problema de testada</v>
      </c>
      <c r="W22" s="12">
        <f>VLOOKUP($H22,'[2]2023_02'!$D:$AD,'[2]2023_02'!L$19,FALSE)</f>
        <v>680.77</v>
      </c>
      <c r="X22" s="12">
        <f>VLOOKUP($H22,'[2]2023_02'!$D:$AD,'[2]2023_02'!M$19,FALSE)</f>
        <v>680.77</v>
      </c>
      <c r="Y22" s="18">
        <f>VLOOKUP($H22,'[2]2023_02'!$D:$AD,'[2]2023_02'!N$19,FALSE)</f>
        <v>-143.80000000000001</v>
      </c>
      <c r="Z22" s="12">
        <f>VLOOKUP($H22,'[2]2023_02'!$D:$AD,'[2]2023_02'!O$19,FALSE)</f>
        <v>0</v>
      </c>
      <c r="AA22" s="12">
        <f>VLOOKUP($H22,'[2]2023_02'!$D:$AD,'[2]2023_02'!P$19,FALSE)</f>
        <v>160.05000000000001</v>
      </c>
      <c r="AB22" s="12">
        <f>VLOOKUP($H22,'[2]2023_02'!$D:$AD,'[2]2023_02'!Q$19,FALSE)</f>
        <v>1377.79</v>
      </c>
      <c r="AC22">
        <f t="shared" si="2"/>
        <v>1377.79</v>
      </c>
      <c r="AD22">
        <f t="shared" si="3"/>
        <v>0</v>
      </c>
    </row>
    <row r="23" spans="1:30" ht="15" customHeight="1" x14ac:dyDescent="0.25">
      <c r="A23" s="9" t="str">
        <f t="shared" si="0"/>
        <v>H027 2023 Fevereiro</v>
      </c>
      <c r="B23" s="9" t="str">
        <f>VLOOKUP(H23,[1]Auxiliar_referencia!E:F,2,FALSE)</f>
        <v>Medidor faturado pela UFSC</v>
      </c>
      <c r="C23" s="9">
        <v>2023</v>
      </c>
      <c r="D23" s="9" t="s">
        <v>129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VLOOKUP($H23,'[2]2023_02'!$D:$AD,'[2]2023_02'!Z$19,FALSE)</f>
        <v>1</v>
      </c>
      <c r="M23" s="12">
        <f>VLOOKUP($H23,'[2]2023_02'!$D:$AD,'[2]2023_02'!AA$19,FALSE)</f>
        <v>0</v>
      </c>
      <c r="N23" s="12">
        <f>VLOOKUP($H23,'[2]2023_02'!$D:$AD,'[2]2023_02'!AB$19,FALSE)</f>
        <v>0</v>
      </c>
      <c r="O23" s="12">
        <f>VLOOKUP($H23,'[2]2023_02'!$D:$AD,'[2]2023_02'!AC$19,FALSE)</f>
        <v>0</v>
      </c>
      <c r="P23" s="12">
        <f>VLOOKUP($H23,'[2]2023_02'!$D:$AD,'[2]2023_02'!AD$19,FALSE)</f>
        <v>1</v>
      </c>
      <c r="Q23" s="13">
        <f>VLOOKUP(H23,'2023_01'!H:R,11,FALSE)</f>
        <v>60559</v>
      </c>
      <c r="R23" s="14">
        <f>VLOOKUP($H23,'[2]2023_02'!$D:$AD,'[2]2023_02'!J$19,FALSE)</f>
        <v>61095</v>
      </c>
      <c r="S23" s="15">
        <f t="shared" si="1"/>
        <v>536</v>
      </c>
      <c r="T23" s="12">
        <f>VLOOKUP($H23,'[2]2023_02'!$D:$AD,'[2]2023_02'!K$19,FALSE)</f>
        <v>536</v>
      </c>
      <c r="U23" s="16" t="str">
        <f>VLOOKUP($H23,'[2]2023_02'!$D:$AD,'[2]2023_02'!T$19,FALSE)</f>
        <v>MÉDIO</v>
      </c>
      <c r="V23" s="17" t="str">
        <f>VLOOKUP($H23,'[2]2023_02'!$D:$AD,'[2]2023_02'!U$19,FALSE)</f>
        <v>Eliminar problema de testada</v>
      </c>
      <c r="W23" s="12">
        <f>VLOOKUP($H23,'[2]2023_02'!$D:$AD,'[2]2023_02'!L$19,FALSE)</f>
        <v>7708.42</v>
      </c>
      <c r="X23" s="12">
        <f>VLOOKUP($H23,'[2]2023_02'!$D:$AD,'[2]2023_02'!M$19,FALSE)</f>
        <v>7708.42</v>
      </c>
      <c r="Y23" s="18">
        <f>VLOOKUP($H23,'[2]2023_02'!$D:$AD,'[2]2023_02'!N$19,FALSE)</f>
        <v>-1616.68</v>
      </c>
      <c r="Z23" s="12">
        <f>VLOOKUP($H23,'[2]2023_02'!$D:$AD,'[2]2023_02'!O$19,FALSE)</f>
        <v>0</v>
      </c>
      <c r="AA23" s="12">
        <f>VLOOKUP($H23,'[2]2023_02'!$D:$AD,'[2]2023_02'!P$19,FALSE)</f>
        <v>1690.77</v>
      </c>
      <c r="AB23" s="12">
        <f>VLOOKUP($H23,'[2]2023_02'!$D:$AD,'[2]2023_02'!Q$19,FALSE)</f>
        <v>15490.93</v>
      </c>
      <c r="AC23">
        <f t="shared" si="2"/>
        <v>15490.93</v>
      </c>
      <c r="AD23">
        <f t="shared" si="3"/>
        <v>0</v>
      </c>
    </row>
    <row r="24" spans="1:30" ht="15" customHeight="1" x14ac:dyDescent="0.25">
      <c r="A24" s="9" t="str">
        <f t="shared" si="0"/>
        <v>H028 2023 Fevereiro</v>
      </c>
      <c r="B24" s="9" t="str">
        <f>VLOOKUP(H24,[1]Auxiliar_referencia!E:F,2,FALSE)</f>
        <v>Medidor faturado pela UFSC</v>
      </c>
      <c r="C24" s="9">
        <v>2023</v>
      </c>
      <c r="D24" s="9" t="s">
        <v>129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VLOOKUP($H24,'[2]2023_02'!$D:$AD,'[2]2023_02'!Z$19,FALSE)</f>
        <v>1</v>
      </c>
      <c r="M24" s="12">
        <f>VLOOKUP($H24,'[2]2023_02'!$D:$AD,'[2]2023_02'!AA$19,FALSE)</f>
        <v>0</v>
      </c>
      <c r="N24" s="12">
        <f>VLOOKUP($H24,'[2]2023_02'!$D:$AD,'[2]2023_02'!AB$19,FALSE)</f>
        <v>0</v>
      </c>
      <c r="O24" s="12">
        <f>VLOOKUP($H24,'[2]2023_02'!$D:$AD,'[2]2023_02'!AC$19,FALSE)</f>
        <v>0</v>
      </c>
      <c r="P24" s="12">
        <f>VLOOKUP($H24,'[2]2023_02'!$D:$AD,'[2]2023_02'!AD$19,FALSE)</f>
        <v>1</v>
      </c>
      <c r="Q24" s="13">
        <f>VLOOKUP(H24,'2023_01'!H:R,11,FALSE)</f>
        <v>1533</v>
      </c>
      <c r="R24" s="14">
        <f>VLOOKUP($H24,'[2]2023_02'!$D:$AD,'[2]2023_02'!J$19,FALSE)</f>
        <v>1612</v>
      </c>
      <c r="S24" s="15">
        <f t="shared" si="1"/>
        <v>79</v>
      </c>
      <c r="T24" s="12">
        <f>VLOOKUP($H24,'[2]2023_02'!$D:$AD,'[2]2023_02'!K$19,FALSE)</f>
        <v>79</v>
      </c>
      <c r="U24" s="16" t="str">
        <f>VLOOKUP($H24,'[2]2023_02'!$D:$AD,'[2]2023_02'!T$19,FALSE)</f>
        <v>MÉDIO</v>
      </c>
      <c r="V24" s="17" t="str">
        <f>VLOOKUP($H24,'[2]2023_02'!$D:$AD,'[2]2023_02'!U$19,FALSE)</f>
        <v>Eliminar problema de testada</v>
      </c>
      <c r="W24" s="12">
        <f>VLOOKUP($H24,'[2]2023_02'!$D:$AD,'[2]2023_02'!L$19,FALSE)</f>
        <v>1086.49</v>
      </c>
      <c r="X24" s="12">
        <f>VLOOKUP($H24,'[2]2023_02'!$D:$AD,'[2]2023_02'!M$19,FALSE)</f>
        <v>1086.49</v>
      </c>
      <c r="Y24" s="18">
        <f>VLOOKUP($H24,'[2]2023_02'!$D:$AD,'[2]2023_02'!N$19,FALSE)</f>
        <v>-208.66</v>
      </c>
      <c r="Z24" s="12">
        <f>VLOOKUP($H24,'[2]2023_02'!$D:$AD,'[2]2023_02'!O$19,FALSE)</f>
        <v>0</v>
      </c>
      <c r="AA24" s="12">
        <f>VLOOKUP($H24,'[2]2023_02'!$D:$AD,'[2]2023_02'!P$19,FALSE)</f>
        <v>35.049999999999997</v>
      </c>
      <c r="AB24" s="12">
        <f>VLOOKUP($H24,'[2]2023_02'!$D:$AD,'[2]2023_02'!Q$19,FALSE)</f>
        <v>1999.37</v>
      </c>
      <c r="AC24">
        <f t="shared" si="2"/>
        <v>1999.37</v>
      </c>
      <c r="AD24">
        <f t="shared" si="3"/>
        <v>0</v>
      </c>
    </row>
    <row r="25" spans="1:30" ht="15" customHeight="1" x14ac:dyDescent="0.25">
      <c r="A25" s="9" t="str">
        <f t="shared" si="0"/>
        <v>H029 2023 Fevereiro</v>
      </c>
      <c r="B25" s="9" t="str">
        <f>VLOOKUP(H25,[1]Auxiliar_referencia!E:F,2,FALSE)</f>
        <v>Medidor faturado pela UFSC</v>
      </c>
      <c r="C25" s="9">
        <v>2023</v>
      </c>
      <c r="D25" s="9" t="s">
        <v>129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VLOOKUP($H25,'[2]2023_02'!$D:$AD,'[2]2023_02'!Z$19,FALSE)</f>
        <v>1</v>
      </c>
      <c r="M25" s="12">
        <f>VLOOKUP($H25,'[2]2023_02'!$D:$AD,'[2]2023_02'!AA$19,FALSE)</f>
        <v>0</v>
      </c>
      <c r="N25" s="12">
        <f>VLOOKUP($H25,'[2]2023_02'!$D:$AD,'[2]2023_02'!AB$19,FALSE)</f>
        <v>0</v>
      </c>
      <c r="O25" s="12">
        <f>VLOOKUP($H25,'[2]2023_02'!$D:$AD,'[2]2023_02'!AC$19,FALSE)</f>
        <v>0</v>
      </c>
      <c r="P25" s="12">
        <f>VLOOKUP($H25,'[2]2023_02'!$D:$AD,'[2]2023_02'!AD$19,FALSE)</f>
        <v>1</v>
      </c>
      <c r="Q25" s="13">
        <f>VLOOKUP(H25,'2023_01'!H:R,11,FALSE)</f>
        <v>230</v>
      </c>
      <c r="R25" s="14">
        <f>VLOOKUP($H25,'[2]2023_02'!$D:$AD,'[2]2023_02'!J$19,FALSE)</f>
        <v>234</v>
      </c>
      <c r="S25" s="15">
        <f t="shared" si="1"/>
        <v>4</v>
      </c>
      <c r="T25" s="12">
        <f>VLOOKUP($H25,'[2]2023_02'!$D:$AD,'[2]2023_02'!K$19,FALSE)</f>
        <v>4</v>
      </c>
      <c r="U25" s="16" t="str">
        <f>VLOOKUP($H25,'[2]2023_02'!$D:$AD,'[2]2023_02'!T$19,FALSE)</f>
        <v>LIDO</v>
      </c>
      <c r="V25" s="17">
        <f>VLOOKUP($H25,'[2]2023_02'!$D:$AD,'[2]2023_02'!U$19,FALSE)</f>
        <v>0</v>
      </c>
      <c r="W25" s="12">
        <f>VLOOKUP($H25,'[2]2023_02'!$D:$AD,'[2]2023_02'!L$19,FALSE)</f>
        <v>55.72</v>
      </c>
      <c r="X25" s="12">
        <f>VLOOKUP($H25,'[2]2023_02'!$D:$AD,'[2]2023_02'!M$19,FALSE)</f>
        <v>55.72</v>
      </c>
      <c r="Y25" s="18">
        <f>VLOOKUP($H25,'[2]2023_02'!$D:$AD,'[2]2023_02'!N$19,FALSE)</f>
        <v>-11.72</v>
      </c>
      <c r="Z25" s="12">
        <f>VLOOKUP($H25,'[2]2023_02'!$D:$AD,'[2]2023_02'!O$19,FALSE)</f>
        <v>0</v>
      </c>
      <c r="AA25" s="12">
        <f>VLOOKUP($H25,'[2]2023_02'!$D:$AD,'[2]2023_02'!P$19,FALSE)</f>
        <v>12.5</v>
      </c>
      <c r="AB25" s="12">
        <f>VLOOKUP($H25,'[2]2023_02'!$D:$AD,'[2]2023_02'!Q$19,FALSE)</f>
        <v>112.22</v>
      </c>
      <c r="AC25">
        <f t="shared" si="2"/>
        <v>112.22</v>
      </c>
      <c r="AD25">
        <f t="shared" si="3"/>
        <v>0</v>
      </c>
    </row>
    <row r="26" spans="1:30" ht="15" customHeight="1" x14ac:dyDescent="0.25">
      <c r="A26" s="9" t="str">
        <f t="shared" si="0"/>
        <v>H030 2023 Fevereiro</v>
      </c>
      <c r="B26" s="9" t="str">
        <f>VLOOKUP(H26,[1]Auxiliar_referencia!E:F,2,FALSE)</f>
        <v>Medidor faturado pela UFSC</v>
      </c>
      <c r="C26" s="9">
        <v>2023</v>
      </c>
      <c r="D26" s="9" t="s">
        <v>129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VLOOKUP($H26,'[2]2023_02'!$D:$AD,'[2]2023_02'!Z$19,FALSE)</f>
        <v>0</v>
      </c>
      <c r="M26" s="12">
        <f>VLOOKUP($H26,'[2]2023_02'!$D:$AD,'[2]2023_02'!AA$19,FALSE)</f>
        <v>30</v>
      </c>
      <c r="N26" s="12">
        <f>VLOOKUP($H26,'[2]2023_02'!$D:$AD,'[2]2023_02'!AB$19,FALSE)</f>
        <v>0</v>
      </c>
      <c r="O26" s="12">
        <f>VLOOKUP($H26,'[2]2023_02'!$D:$AD,'[2]2023_02'!AC$19,FALSE)</f>
        <v>0</v>
      </c>
      <c r="P26" s="12">
        <f>VLOOKUP($H26,'[2]2023_02'!$D:$AD,'[2]2023_02'!AD$19,FALSE)</f>
        <v>30</v>
      </c>
      <c r="Q26" s="13">
        <f>VLOOKUP(H26,'2023_01'!H:R,11,FALSE)</f>
        <v>20095</v>
      </c>
      <c r="R26" s="14">
        <f>VLOOKUP($H26,'[2]2023_02'!$D:$AD,'[2]2023_02'!J$19,FALSE)</f>
        <v>3494</v>
      </c>
      <c r="S26" s="15">
        <f t="shared" si="1"/>
        <v>-16601</v>
      </c>
      <c r="T26" s="12">
        <f>VLOOKUP($H26,'[2]2023_02'!$D:$AD,'[2]2023_02'!K$19,FALSE)</f>
        <v>130</v>
      </c>
      <c r="U26" s="16" t="str">
        <f>VLOOKUP($H26,'[2]2023_02'!$D:$AD,'[2]2023_02'!T$19,FALSE)</f>
        <v>LIDO/REVISÃO</v>
      </c>
      <c r="V26" s="17" t="str">
        <f>VLOOKUP($H26,'[2]2023_02'!$D:$AD,'[2]2023_02'!U$19,FALSE)</f>
        <v>ALTO CONSUMO</v>
      </c>
      <c r="W26" s="12">
        <f>VLOOKUP($H26,'[2]2023_02'!$D:$AD,'[2]2023_02'!L$19,FALSE)</f>
        <v>1355.3</v>
      </c>
      <c r="X26" s="12">
        <f>VLOOKUP($H26,'[2]2023_02'!$D:$AD,'[2]2023_02'!M$19,FALSE)</f>
        <v>1355.3</v>
      </c>
      <c r="Y26" s="18">
        <f>VLOOKUP($H26,'[2]2023_02'!$D:$AD,'[2]2023_02'!N$19,FALSE)</f>
        <v>-276.39</v>
      </c>
      <c r="Z26" s="12">
        <f>VLOOKUP($H26,'[2]2023_02'!$D:$AD,'[2]2023_02'!O$19,FALSE)</f>
        <v>0</v>
      </c>
      <c r="AA26" s="12">
        <f>VLOOKUP($H26,'[2]2023_02'!$D:$AD,'[2]2023_02'!P$19,FALSE)</f>
        <v>214.2</v>
      </c>
      <c r="AB26" s="12">
        <f>VLOOKUP($H26,'[2]2023_02'!$D:$AD,'[2]2023_02'!Q$19,FALSE)</f>
        <v>2648.41</v>
      </c>
      <c r="AC26">
        <f t="shared" si="2"/>
        <v>2648.41</v>
      </c>
      <c r="AD26">
        <f t="shared" si="3"/>
        <v>0</v>
      </c>
    </row>
    <row r="27" spans="1:30" ht="15" customHeight="1" x14ac:dyDescent="0.25">
      <c r="A27" s="9" t="str">
        <f t="shared" si="0"/>
        <v>H032 2023 Fevereiro</v>
      </c>
      <c r="B27" s="9" t="str">
        <f>VLOOKUP(H27,[1]Auxiliar_referencia!E:F,2,FALSE)</f>
        <v>Medidor faturado pela UFSC</v>
      </c>
      <c r="C27" s="9">
        <v>2023</v>
      </c>
      <c r="D27" s="9" t="s">
        <v>129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VLOOKUP($H27,'[2]2023_02'!$D:$AD,'[2]2023_02'!Z$19,FALSE)</f>
        <v>1</v>
      </c>
      <c r="M27" s="12">
        <f>VLOOKUP($H27,'[2]2023_02'!$D:$AD,'[2]2023_02'!AA$19,FALSE)</f>
        <v>0</v>
      </c>
      <c r="N27" s="12">
        <f>VLOOKUP($H27,'[2]2023_02'!$D:$AD,'[2]2023_02'!AB$19,FALSE)</f>
        <v>0</v>
      </c>
      <c r="O27" s="12">
        <f>VLOOKUP($H27,'[2]2023_02'!$D:$AD,'[2]2023_02'!AC$19,FALSE)</f>
        <v>0</v>
      </c>
      <c r="P27" s="12">
        <f>VLOOKUP($H27,'[2]2023_02'!$D:$AD,'[2]2023_02'!AD$19,FALSE)</f>
        <v>1</v>
      </c>
      <c r="Q27" s="13">
        <f>VLOOKUP(H27,'2023_01'!H:R,11,FALSE)</f>
        <v>28431</v>
      </c>
      <c r="R27" s="14">
        <f>VLOOKUP($H27,'[2]2023_02'!$D:$AD,'[2]2023_02'!J$19,FALSE)</f>
        <v>29061</v>
      </c>
      <c r="S27" s="15">
        <f t="shared" si="1"/>
        <v>630</v>
      </c>
      <c r="T27" s="12">
        <f>VLOOKUP($H27,'[2]2023_02'!$D:$AD,'[2]2023_02'!K$19,FALSE)</f>
        <v>630</v>
      </c>
      <c r="U27" s="16" t="str">
        <f>VLOOKUP($H27,'[2]2023_02'!$D:$AD,'[2]2023_02'!T$19,FALSE)</f>
        <v>LIDO/REVISÃO</v>
      </c>
      <c r="V27" s="17">
        <f>VLOOKUP($H27,'[2]2023_02'!$D:$AD,'[2]2023_02'!U$19,FALSE)</f>
        <v>0</v>
      </c>
      <c r="W27" s="12">
        <f>VLOOKUP($H27,'[2]2023_02'!$D:$AD,'[2]2023_02'!L$19,FALSE)</f>
        <v>9070.48</v>
      </c>
      <c r="X27" s="12">
        <f>VLOOKUP($H27,'[2]2023_02'!$D:$AD,'[2]2023_02'!M$19,FALSE)</f>
        <v>9070.48</v>
      </c>
      <c r="Y27" s="18">
        <f>VLOOKUP($H27,'[2]2023_02'!$D:$AD,'[2]2023_02'!N$19,FALSE)</f>
        <v>-1962.04</v>
      </c>
      <c r="Z27" s="12">
        <f>VLOOKUP($H27,'[2]2023_02'!$D:$AD,'[2]2023_02'!O$19,FALSE)</f>
        <v>0</v>
      </c>
      <c r="AA27" s="12">
        <f>VLOOKUP($H27,'[2]2023_02'!$D:$AD,'[2]2023_02'!P$19,FALSE)</f>
        <v>2621.4299999999998</v>
      </c>
      <c r="AB27" s="12">
        <f>VLOOKUP($H27,'[2]2023_02'!$D:$AD,'[2]2023_02'!Q$19,FALSE)</f>
        <v>18800.349999999999</v>
      </c>
      <c r="AC27">
        <f t="shared" si="2"/>
        <v>18800.349999999999</v>
      </c>
      <c r="AD27">
        <f t="shared" si="3"/>
        <v>0</v>
      </c>
    </row>
    <row r="28" spans="1:30" ht="15" customHeight="1" x14ac:dyDescent="0.25">
      <c r="A28" s="9" t="str">
        <f t="shared" si="0"/>
        <v>H033 2023 Fevereiro</v>
      </c>
      <c r="B28" s="9" t="str">
        <f>VLOOKUP(H28,[1]Auxiliar_referencia!E:F,2,FALSE)</f>
        <v>Medidor faturado pela UFSC</v>
      </c>
      <c r="C28" s="9">
        <v>2023</v>
      </c>
      <c r="D28" s="9" t="s">
        <v>129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VLOOKUP($H28,'[2]2023_02'!$D:$AD,'[2]2023_02'!Z$19,FALSE)</f>
        <v>1</v>
      </c>
      <c r="M28" s="12">
        <f>VLOOKUP($H28,'[2]2023_02'!$D:$AD,'[2]2023_02'!AA$19,FALSE)</f>
        <v>0</v>
      </c>
      <c r="N28" s="12">
        <f>VLOOKUP($H28,'[2]2023_02'!$D:$AD,'[2]2023_02'!AB$19,FALSE)</f>
        <v>1</v>
      </c>
      <c r="O28" s="12">
        <f>VLOOKUP($H28,'[2]2023_02'!$D:$AD,'[2]2023_02'!AC$19,FALSE)</f>
        <v>0</v>
      </c>
      <c r="P28" s="12">
        <f>VLOOKUP($H28,'[2]2023_02'!$D:$AD,'[2]2023_02'!AD$19,FALSE)</f>
        <v>2</v>
      </c>
      <c r="Q28" s="13">
        <f>VLOOKUP(H28,'2023_01'!H:R,11,FALSE)</f>
        <v>1984</v>
      </c>
      <c r="R28" s="14">
        <f>VLOOKUP($H28,'[2]2023_02'!$D:$AD,'[2]2023_02'!J$19,FALSE)</f>
        <v>2170</v>
      </c>
      <c r="S28" s="15">
        <f t="shared" si="1"/>
        <v>186</v>
      </c>
      <c r="T28" s="12">
        <f>VLOOKUP($H28,'[2]2023_02'!$D:$AD,'[2]2023_02'!K$19,FALSE)</f>
        <v>186</v>
      </c>
      <c r="U28" s="16" t="str">
        <f>VLOOKUP($H28,'[2]2023_02'!$D:$AD,'[2]2023_02'!T$19,FALSE)</f>
        <v>MÉDIO</v>
      </c>
      <c r="V28" s="17" t="str">
        <f>VLOOKUP($H28,'[2]2023_02'!$D:$AD,'[2]2023_02'!U$19,FALSE)</f>
        <v>Eliminar problema de testada</v>
      </c>
      <c r="W28" s="12">
        <f>VLOOKUP($H28,'[2]2023_02'!$D:$AD,'[2]2023_02'!L$19,FALSE)</f>
        <v>2739.52</v>
      </c>
      <c r="X28" s="12">
        <f>VLOOKUP($H28,'[2]2023_02'!$D:$AD,'[2]2023_02'!M$19,FALSE)</f>
        <v>2739.52</v>
      </c>
      <c r="Y28" s="18">
        <f>VLOOKUP($H28,'[2]2023_02'!$D:$AD,'[2]2023_02'!N$19,FALSE)</f>
        <v>-574.80999999999995</v>
      </c>
      <c r="Z28" s="12">
        <f>VLOOKUP($H28,'[2]2023_02'!$D:$AD,'[2]2023_02'!O$19,FALSE)</f>
        <v>0</v>
      </c>
      <c r="AA28" s="12">
        <f>VLOOKUP($H28,'[2]2023_02'!$D:$AD,'[2]2023_02'!P$19,FALSE)</f>
        <v>603.55999999999995</v>
      </c>
      <c r="AB28" s="12">
        <f>VLOOKUP($H28,'[2]2023_02'!$D:$AD,'[2]2023_02'!Q$19,FALSE)</f>
        <v>5507.79</v>
      </c>
      <c r="AC28">
        <f t="shared" si="2"/>
        <v>5507.7899999999991</v>
      </c>
      <c r="AD28">
        <f t="shared" si="3"/>
        <v>0</v>
      </c>
    </row>
    <row r="29" spans="1:30" ht="15" customHeight="1" x14ac:dyDescent="0.25">
      <c r="A29" s="9" t="str">
        <f t="shared" si="0"/>
        <v>H034 2023 Fevereiro</v>
      </c>
      <c r="B29" s="9" t="str">
        <f>VLOOKUP(H29,[1]Auxiliar_referencia!E:F,2,FALSE)</f>
        <v>Medidor faturado pela UFSC</v>
      </c>
      <c r="C29" s="9">
        <v>2023</v>
      </c>
      <c r="D29" s="9" t="s">
        <v>129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VLOOKUP($H29,'[2]2023_02'!$D:$AD,'[2]2023_02'!Z$19,FALSE)</f>
        <v>1</v>
      </c>
      <c r="M29" s="12">
        <f>VLOOKUP($H29,'[2]2023_02'!$D:$AD,'[2]2023_02'!AA$19,FALSE)</f>
        <v>0</v>
      </c>
      <c r="N29" s="12">
        <f>VLOOKUP($H29,'[2]2023_02'!$D:$AD,'[2]2023_02'!AB$19,FALSE)</f>
        <v>0</v>
      </c>
      <c r="O29" s="12">
        <f>VLOOKUP($H29,'[2]2023_02'!$D:$AD,'[2]2023_02'!AC$19,FALSE)</f>
        <v>0</v>
      </c>
      <c r="P29" s="12">
        <f>VLOOKUP($H29,'[2]2023_02'!$D:$AD,'[2]2023_02'!AD$19,FALSE)</f>
        <v>1</v>
      </c>
      <c r="Q29" s="13">
        <f>VLOOKUP(H29,'2023_01'!H:R,11,FALSE)</f>
        <v>2813</v>
      </c>
      <c r="R29" s="14">
        <f>VLOOKUP($H29,'[2]2023_02'!$D:$AD,'[2]2023_02'!J$19,FALSE)</f>
        <v>2706</v>
      </c>
      <c r="S29" s="15">
        <f t="shared" si="1"/>
        <v>-107</v>
      </c>
      <c r="T29" s="12">
        <f>VLOOKUP($H29,'[2]2023_02'!$D:$AD,'[2]2023_02'!K$19,FALSE)</f>
        <v>107</v>
      </c>
      <c r="U29" s="16" t="str">
        <f>VLOOKUP($H29,'[2]2023_02'!$D:$AD,'[2]2023_02'!T$19,FALSE)</f>
        <v>LIDO/REVISÃO</v>
      </c>
      <c r="V29" s="17" t="str">
        <f>VLOOKUP($H29,'[2]2023_02'!$D:$AD,'[2]2023_02'!U$19,FALSE)</f>
        <v>HIDROMETRO INVERTIDO</v>
      </c>
      <c r="W29" s="12">
        <f>VLOOKUP($H29,'[2]2023_02'!$D:$AD,'[2]2023_02'!L$19,FALSE)</f>
        <v>1492.21</v>
      </c>
      <c r="X29" s="12">
        <f>VLOOKUP($H29,'[2]2023_02'!$D:$AD,'[2]2023_02'!M$19,FALSE)</f>
        <v>1492.21</v>
      </c>
      <c r="Y29" s="18">
        <f>VLOOKUP($H29,'[2]2023_02'!$D:$AD,'[2]2023_02'!N$19,FALSE)</f>
        <v>-325.75</v>
      </c>
      <c r="Z29" s="12">
        <f>VLOOKUP($H29,'[2]2023_02'!$D:$AD,'[2]2023_02'!O$19,FALSE)</f>
        <v>0</v>
      </c>
      <c r="AA29" s="12">
        <f>VLOOKUP($H29,'[2]2023_02'!$D:$AD,'[2]2023_02'!P$19,FALSE)</f>
        <v>462.68</v>
      </c>
      <c r="AB29" s="12">
        <f>VLOOKUP($H29,'[2]2023_02'!$D:$AD,'[2]2023_02'!Q$19,FALSE)</f>
        <v>3121.35</v>
      </c>
      <c r="AC29">
        <f t="shared" si="2"/>
        <v>3121.35</v>
      </c>
      <c r="AD29">
        <f t="shared" si="3"/>
        <v>0</v>
      </c>
    </row>
    <row r="30" spans="1:30" ht="15" customHeight="1" x14ac:dyDescent="0.25">
      <c r="A30" s="9" t="str">
        <f t="shared" si="0"/>
        <v>H035 2023 Fevereiro</v>
      </c>
      <c r="B30" s="9" t="str">
        <f>VLOOKUP(H30,[1]Auxiliar_referencia!E:F,2,FALSE)</f>
        <v>Medidor faturado pela UFSC</v>
      </c>
      <c r="C30" s="9">
        <v>2023</v>
      </c>
      <c r="D30" s="9" t="s">
        <v>129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VLOOKUP($H30,'[2]2023_02'!$D:$AD,'[2]2023_02'!Z$19,FALSE)</f>
        <v>1</v>
      </c>
      <c r="M30" s="12">
        <f>VLOOKUP($H30,'[2]2023_02'!$D:$AD,'[2]2023_02'!AA$19,FALSE)</f>
        <v>0</v>
      </c>
      <c r="N30" s="12">
        <f>VLOOKUP($H30,'[2]2023_02'!$D:$AD,'[2]2023_02'!AB$19,FALSE)</f>
        <v>0</v>
      </c>
      <c r="O30" s="12">
        <f>VLOOKUP($H30,'[2]2023_02'!$D:$AD,'[2]2023_02'!AC$19,FALSE)</f>
        <v>0</v>
      </c>
      <c r="P30" s="12">
        <f>VLOOKUP($H30,'[2]2023_02'!$D:$AD,'[2]2023_02'!AD$19,FALSE)</f>
        <v>1</v>
      </c>
      <c r="Q30" s="13">
        <f>VLOOKUP(H30,'2023_01'!H:R,11,FALSE)</f>
        <v>162</v>
      </c>
      <c r="R30" s="14">
        <f>VLOOKUP($H30,'[2]2023_02'!$D:$AD,'[2]2023_02'!J$19,FALSE)</f>
        <v>221</v>
      </c>
      <c r="S30" s="15">
        <f t="shared" si="1"/>
        <v>59</v>
      </c>
      <c r="T30" s="12">
        <f>VLOOKUP($H30,'[2]2023_02'!$D:$AD,'[2]2023_02'!K$19,FALSE)</f>
        <v>59</v>
      </c>
      <c r="U30" s="16" t="str">
        <f>VLOOKUP($H30,'[2]2023_02'!$D:$AD,'[2]2023_02'!T$19,FALSE)</f>
        <v>LIDO/REVISÃO</v>
      </c>
      <c r="V30" s="17" t="str">
        <f>VLOOKUP($H30,'[2]2023_02'!$D:$AD,'[2]2023_02'!U$19,FALSE)</f>
        <v>ALTO CONSUMO</v>
      </c>
      <c r="W30" s="12">
        <f>VLOOKUP($H30,'[2]2023_02'!$D:$AD,'[2]2023_02'!L$19,FALSE)</f>
        <v>796.69</v>
      </c>
      <c r="X30" s="12">
        <f>VLOOKUP($H30,'[2]2023_02'!$D:$AD,'[2]2023_02'!M$19,FALSE)</f>
        <v>796.69</v>
      </c>
      <c r="Y30" s="18">
        <f>VLOOKUP($H30,'[2]2023_02'!$D:$AD,'[2]2023_02'!N$19,FALSE)</f>
        <v>-153.59</v>
      </c>
      <c r="Z30" s="12">
        <f>VLOOKUP($H30,'[2]2023_02'!$D:$AD,'[2]2023_02'!O$19,FALSE)</f>
        <v>0</v>
      </c>
      <c r="AA30" s="12">
        <f>VLOOKUP($H30,'[2]2023_02'!$D:$AD,'[2]2023_02'!P$19,FALSE)</f>
        <v>31.95</v>
      </c>
      <c r="AB30" s="12">
        <f>VLOOKUP($H30,'[2]2023_02'!$D:$AD,'[2]2023_02'!Q$19,FALSE)</f>
        <v>1471.74</v>
      </c>
      <c r="AC30">
        <f t="shared" si="2"/>
        <v>1471.7400000000002</v>
      </c>
      <c r="AD30">
        <f t="shared" si="3"/>
        <v>0</v>
      </c>
    </row>
    <row r="31" spans="1:30" ht="15" customHeight="1" x14ac:dyDescent="0.25">
      <c r="A31" s="9" t="str">
        <f t="shared" si="0"/>
        <v>H037 2023 Fevereiro</v>
      </c>
      <c r="B31" s="9" t="str">
        <f>VLOOKUP(H31,[1]Auxiliar_referencia!E:F,2,FALSE)</f>
        <v>Medidor faturado pela UFSC</v>
      </c>
      <c r="C31" s="9">
        <v>2023</v>
      </c>
      <c r="D31" s="9" t="s">
        <v>129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VLOOKUP($H31,'[2]2023_02'!$D:$AD,'[2]2023_02'!Z$19,FALSE)</f>
        <v>1</v>
      </c>
      <c r="M31" s="12">
        <f>VLOOKUP($H31,'[2]2023_02'!$D:$AD,'[2]2023_02'!AA$19,FALSE)</f>
        <v>0</v>
      </c>
      <c r="N31" s="12">
        <f>VLOOKUP($H31,'[2]2023_02'!$D:$AD,'[2]2023_02'!AB$19,FALSE)</f>
        <v>0</v>
      </c>
      <c r="O31" s="12">
        <f>VLOOKUP($H31,'[2]2023_02'!$D:$AD,'[2]2023_02'!AC$19,FALSE)</f>
        <v>1</v>
      </c>
      <c r="P31" s="12">
        <f>VLOOKUP($H31,'[2]2023_02'!$D:$AD,'[2]2023_02'!AD$19,FALSE)</f>
        <v>2</v>
      </c>
      <c r="Q31" s="13">
        <f>VLOOKUP(H31,'2023_01'!H:R,11,FALSE)</f>
        <v>1610</v>
      </c>
      <c r="R31" s="14">
        <f>VLOOKUP($H31,'[2]2023_02'!$D:$AD,'[2]2023_02'!J$19,FALSE)</f>
        <v>1676</v>
      </c>
      <c r="S31" s="15">
        <f t="shared" si="1"/>
        <v>66</v>
      </c>
      <c r="T31" s="12">
        <f>VLOOKUP($H31,'[2]2023_02'!$D:$AD,'[2]2023_02'!K$19,FALSE)</f>
        <v>66</v>
      </c>
      <c r="U31" s="16" t="str">
        <f>VLOOKUP($H31,'[2]2023_02'!$D:$AD,'[2]2023_02'!T$19,FALSE)</f>
        <v>LIDO</v>
      </c>
      <c r="V31" s="17">
        <f>VLOOKUP($H31,'[2]2023_02'!$D:$AD,'[2]2023_02'!U$19,FALSE)</f>
        <v>0</v>
      </c>
      <c r="W31" s="12">
        <f>VLOOKUP($H31,'[2]2023_02'!$D:$AD,'[2]2023_02'!L$19,FALSE)</f>
        <v>839.9</v>
      </c>
      <c r="X31" s="12">
        <f>VLOOKUP($H31,'[2]2023_02'!$D:$AD,'[2]2023_02'!M$19,FALSE)</f>
        <v>839.9</v>
      </c>
      <c r="Y31" s="18">
        <f>VLOOKUP($H31,'[2]2023_02'!$D:$AD,'[2]2023_02'!N$19,FALSE)</f>
        <v>-179.96</v>
      </c>
      <c r="Z31" s="12">
        <f>VLOOKUP($H31,'[2]2023_02'!$D:$AD,'[2]2023_02'!O$19,FALSE)</f>
        <v>0</v>
      </c>
      <c r="AA31" s="12">
        <f>VLOOKUP($H31,'[2]2023_02'!$D:$AD,'[2]2023_02'!P$19,FALSE)</f>
        <v>224.63</v>
      </c>
      <c r="AB31" s="12">
        <f>VLOOKUP($H31,'[2]2023_02'!$D:$AD,'[2]2023_02'!Q$19,FALSE)</f>
        <v>1724.47</v>
      </c>
      <c r="AC31">
        <f t="shared" si="2"/>
        <v>1724.4699999999998</v>
      </c>
      <c r="AD31">
        <f t="shared" si="3"/>
        <v>0</v>
      </c>
    </row>
    <row r="32" spans="1:30" ht="15" customHeight="1" x14ac:dyDescent="0.25">
      <c r="A32" s="9" t="str">
        <f t="shared" si="0"/>
        <v>H038 2023 Fevereiro</v>
      </c>
      <c r="B32" s="9" t="str">
        <f>VLOOKUP(H32,[1]Auxiliar_referencia!E:F,2,FALSE)</f>
        <v>Medidor faturado pela UFSC</v>
      </c>
      <c r="C32" s="9">
        <v>2023</v>
      </c>
      <c r="D32" s="9" t="s">
        <v>129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VLOOKUP($H32,'[2]2023_02'!$D:$AD,'[2]2023_02'!Z$19,FALSE)</f>
        <v>1</v>
      </c>
      <c r="M32" s="12">
        <f>VLOOKUP($H32,'[2]2023_02'!$D:$AD,'[2]2023_02'!AA$19,FALSE)</f>
        <v>0</v>
      </c>
      <c r="N32" s="12">
        <f>VLOOKUP($H32,'[2]2023_02'!$D:$AD,'[2]2023_02'!AB$19,FALSE)</f>
        <v>0</v>
      </c>
      <c r="O32" s="12">
        <f>VLOOKUP($H32,'[2]2023_02'!$D:$AD,'[2]2023_02'!AC$19,FALSE)</f>
        <v>0</v>
      </c>
      <c r="P32" s="12">
        <f>VLOOKUP($H32,'[2]2023_02'!$D:$AD,'[2]2023_02'!AD$19,FALSE)</f>
        <v>1</v>
      </c>
      <c r="Q32" s="13">
        <f>VLOOKUP(H32,'2023_01'!H:R,11,FALSE)</f>
        <v>6436</v>
      </c>
      <c r="R32" s="14">
        <f>VLOOKUP($H32,'[2]2023_02'!$D:$AD,'[2]2023_02'!J$19,FALSE)</f>
        <v>6847</v>
      </c>
      <c r="S32" s="15">
        <f t="shared" si="1"/>
        <v>411</v>
      </c>
      <c r="T32" s="12">
        <f>VLOOKUP($H32,'[2]2023_02'!$D:$AD,'[2]2023_02'!K$19,FALSE)</f>
        <v>411</v>
      </c>
      <c r="U32" s="16" t="str">
        <f>VLOOKUP($H32,'[2]2023_02'!$D:$AD,'[2]2023_02'!T$19,FALSE)</f>
        <v>MÉDIO</v>
      </c>
      <c r="V32" s="17" t="str">
        <f>VLOOKUP($H32,'[2]2023_02'!$D:$AD,'[2]2023_02'!U$19,FALSE)</f>
        <v>Eliminar problema de testada</v>
      </c>
      <c r="W32" s="12">
        <f>VLOOKUP($H32,'[2]2023_02'!$D:$AD,'[2]2023_02'!L$19,FALSE)</f>
        <v>5897.17</v>
      </c>
      <c r="X32" s="12">
        <f>VLOOKUP($H32,'[2]2023_02'!$D:$AD,'[2]2023_02'!M$19,FALSE)</f>
        <v>5897.17</v>
      </c>
      <c r="Y32" s="18">
        <f>VLOOKUP($H32,'[2]2023_02'!$D:$AD,'[2]2023_02'!N$19,FALSE)</f>
        <v>-1172.6199999999999</v>
      </c>
      <c r="Z32" s="12">
        <f>VLOOKUP($H32,'[2]2023_02'!$D:$AD,'[2]2023_02'!O$19,FALSE)</f>
        <v>0</v>
      </c>
      <c r="AA32" s="12">
        <f>VLOOKUP($H32,'[2]2023_02'!$D:$AD,'[2]2023_02'!P$19,FALSE)</f>
        <v>614.22</v>
      </c>
      <c r="AB32" s="12">
        <f>VLOOKUP($H32,'[2]2023_02'!$D:$AD,'[2]2023_02'!Q$19,FALSE)</f>
        <v>11235.94</v>
      </c>
      <c r="AC32">
        <f t="shared" si="2"/>
        <v>11235.94</v>
      </c>
      <c r="AD32">
        <f t="shared" si="3"/>
        <v>0</v>
      </c>
    </row>
    <row r="33" spans="1:30" x14ac:dyDescent="0.25">
      <c r="A33" s="9" t="str">
        <f t="shared" si="0"/>
        <v>H040 2023 Fevereiro</v>
      </c>
      <c r="B33" s="9" t="str">
        <f>VLOOKUP(H33,[1]Auxiliar_referencia!E:F,2,FALSE)</f>
        <v>Medidor faturado pela UFSC</v>
      </c>
      <c r="C33" s="9">
        <v>2023</v>
      </c>
      <c r="D33" s="9" t="s">
        <v>129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VLOOKUP($H33,'[2]2023_02'!$D:$AD,'[2]2023_02'!Z$19,FALSE)</f>
        <v>1</v>
      </c>
      <c r="M33" s="12">
        <f>VLOOKUP($H33,'[2]2023_02'!$D:$AD,'[2]2023_02'!AA$19,FALSE)</f>
        <v>0</v>
      </c>
      <c r="N33" s="12">
        <f>VLOOKUP($H33,'[2]2023_02'!$D:$AD,'[2]2023_02'!AB$19,FALSE)</f>
        <v>0</v>
      </c>
      <c r="O33" s="12">
        <f>VLOOKUP($H33,'[2]2023_02'!$D:$AD,'[2]2023_02'!AC$19,FALSE)</f>
        <v>0</v>
      </c>
      <c r="P33" s="12">
        <f>VLOOKUP($H33,'[2]2023_02'!$D:$AD,'[2]2023_02'!AD$19,FALSE)</f>
        <v>1</v>
      </c>
      <c r="Q33" s="13">
        <f>VLOOKUP(H33,'2023_01'!H:R,11,FALSE)</f>
        <v>44949</v>
      </c>
      <c r="R33" s="14">
        <f>VLOOKUP($H33,'[2]2023_02'!$D:$AD,'[2]2023_02'!J$19,FALSE)</f>
        <v>45350</v>
      </c>
      <c r="S33" s="15">
        <f t="shared" si="1"/>
        <v>401</v>
      </c>
      <c r="T33" s="12">
        <f>VLOOKUP($H33,'[2]2023_02'!$D:$AD,'[2]2023_02'!K$19,FALSE)</f>
        <v>401</v>
      </c>
      <c r="U33" s="16" t="str">
        <f>VLOOKUP($H33,'[2]2023_02'!$D:$AD,'[2]2023_02'!T$19,FALSE)</f>
        <v>LIDO</v>
      </c>
      <c r="V33" s="17">
        <f>VLOOKUP($H33,'[2]2023_02'!$D:$AD,'[2]2023_02'!U$19,FALSE)</f>
        <v>0</v>
      </c>
      <c r="W33" s="12">
        <f>VLOOKUP($H33,'[2]2023_02'!$D:$AD,'[2]2023_02'!L$19,FALSE)</f>
        <v>5752.27</v>
      </c>
      <c r="X33" s="12">
        <f>VLOOKUP($H33,'[2]2023_02'!$D:$AD,'[2]2023_02'!M$19,FALSE)</f>
        <v>5752.27</v>
      </c>
      <c r="Y33" s="18">
        <f>VLOOKUP($H33,'[2]2023_02'!$D:$AD,'[2]2023_02'!N$19,FALSE)</f>
        <v>-1216.75</v>
      </c>
      <c r="Z33" s="12">
        <f>VLOOKUP($H33,'[2]2023_02'!$D:$AD,'[2]2023_02'!O$19,FALSE)</f>
        <v>0</v>
      </c>
      <c r="AA33" s="12">
        <f>VLOOKUP($H33,'[2]2023_02'!$D:$AD,'[2]2023_02'!P$19,FALSE)</f>
        <v>1371.18</v>
      </c>
      <c r="AB33" s="12">
        <f>VLOOKUP($H33,'[2]2023_02'!$D:$AD,'[2]2023_02'!Q$19,FALSE)</f>
        <v>11658.97</v>
      </c>
      <c r="AC33">
        <f t="shared" si="2"/>
        <v>11658.970000000001</v>
      </c>
      <c r="AD33">
        <f t="shared" si="3"/>
        <v>0</v>
      </c>
    </row>
    <row r="34" spans="1:30" x14ac:dyDescent="0.25">
      <c r="A34" s="9" t="str">
        <f t="shared" si="0"/>
        <v>H041 2023 Fevereiro</v>
      </c>
      <c r="B34" s="9" t="str">
        <f>VLOOKUP(H34,[1]Auxiliar_referencia!E:F,2,FALSE)</f>
        <v>Medidor faturado pela UFSC</v>
      </c>
      <c r="C34" s="9">
        <v>2023</v>
      </c>
      <c r="D34" s="9" t="s">
        <v>129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VLOOKUP($H34,'[2]2023_02'!$D:$AD,'[2]2023_02'!Z$19,FALSE)</f>
        <v>1</v>
      </c>
      <c r="M34" s="12">
        <f>VLOOKUP($H34,'[2]2023_02'!$D:$AD,'[2]2023_02'!AA$19,FALSE)</f>
        <v>0</v>
      </c>
      <c r="N34" s="12">
        <f>VLOOKUP($H34,'[2]2023_02'!$D:$AD,'[2]2023_02'!AB$19,FALSE)</f>
        <v>1</v>
      </c>
      <c r="O34" s="12">
        <f>VLOOKUP($H34,'[2]2023_02'!$D:$AD,'[2]2023_02'!AC$19,FALSE)</f>
        <v>0</v>
      </c>
      <c r="P34" s="12">
        <f>VLOOKUP($H34,'[2]2023_02'!$D:$AD,'[2]2023_02'!AD$19,FALSE)</f>
        <v>2</v>
      </c>
      <c r="Q34" s="13">
        <f>VLOOKUP(H34,'2023_01'!H:R,11,FALSE)</f>
        <v>14706</v>
      </c>
      <c r="R34" s="14">
        <f>VLOOKUP($H34,'[2]2023_02'!$D:$AD,'[2]2023_02'!J$19,FALSE)</f>
        <v>14858</v>
      </c>
      <c r="S34" s="15">
        <f t="shared" si="1"/>
        <v>152</v>
      </c>
      <c r="T34" s="12">
        <f>VLOOKUP($H34,'[2]2023_02'!$D:$AD,'[2]2023_02'!K$19,FALSE)</f>
        <v>152</v>
      </c>
      <c r="U34" s="16" t="str">
        <f>VLOOKUP($H34,'[2]2023_02'!$D:$AD,'[2]2023_02'!T$19,FALSE)</f>
        <v>MÉDIO</v>
      </c>
      <c r="V34" s="17" t="str">
        <f>VLOOKUP($H34,'[2]2023_02'!$D:$AD,'[2]2023_02'!U$19,FALSE)</f>
        <v>Eliminar problema de testada</v>
      </c>
      <c r="W34" s="12">
        <f>VLOOKUP($H34,'[2]2023_02'!$D:$AD,'[2]2023_02'!L$19,FALSE)</f>
        <v>2183.2800000000002</v>
      </c>
      <c r="X34" s="12">
        <f>VLOOKUP($H34,'[2]2023_02'!$D:$AD,'[2]2023_02'!M$19,FALSE)</f>
        <v>2183.2800000000002</v>
      </c>
      <c r="Y34" s="18">
        <f>VLOOKUP($H34,'[2]2023_02'!$D:$AD,'[2]2023_02'!N$19,FALSE)</f>
        <v>-432.32</v>
      </c>
      <c r="Z34" s="12">
        <f>VLOOKUP($H34,'[2]2023_02'!$D:$AD,'[2]2023_02'!O$19,FALSE)</f>
        <v>0</v>
      </c>
      <c r="AA34" s="12">
        <f>VLOOKUP($H34,'[2]2023_02'!$D:$AD,'[2]2023_02'!P$19,FALSE)</f>
        <v>208.15</v>
      </c>
      <c r="AB34" s="12">
        <f>VLOOKUP($H34,'[2]2023_02'!$D:$AD,'[2]2023_02'!Q$19,FALSE)</f>
        <v>4142.3900000000003</v>
      </c>
      <c r="AC34">
        <f t="shared" si="2"/>
        <v>4142.3900000000003</v>
      </c>
      <c r="AD34">
        <f t="shared" si="3"/>
        <v>0</v>
      </c>
    </row>
    <row r="35" spans="1:30" x14ac:dyDescent="0.25">
      <c r="A35" s="9" t="str">
        <f t="shared" si="0"/>
        <v>H042 2023 Fevereiro</v>
      </c>
      <c r="B35" s="9" t="str">
        <f>VLOOKUP(H35,[1]Auxiliar_referencia!E:F,2,FALSE)</f>
        <v>Medidor faturado pela UFSC</v>
      </c>
      <c r="C35" s="9">
        <v>2023</v>
      </c>
      <c r="D35" s="9" t="s">
        <v>129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VLOOKUP($H35,'[2]2023_02'!$D:$AD,'[2]2023_02'!Z$19,FALSE)</f>
        <v>1</v>
      </c>
      <c r="M35" s="12">
        <f>VLOOKUP($H35,'[2]2023_02'!$D:$AD,'[2]2023_02'!AA$19,FALSE)</f>
        <v>0</v>
      </c>
      <c r="N35" s="12">
        <f>VLOOKUP($H35,'[2]2023_02'!$D:$AD,'[2]2023_02'!AB$19,FALSE)</f>
        <v>0</v>
      </c>
      <c r="O35" s="12">
        <f>VLOOKUP($H35,'[2]2023_02'!$D:$AD,'[2]2023_02'!AC$19,FALSE)</f>
        <v>0</v>
      </c>
      <c r="P35" s="12">
        <f>VLOOKUP($H35,'[2]2023_02'!$D:$AD,'[2]2023_02'!AD$19,FALSE)</f>
        <v>1</v>
      </c>
      <c r="Q35" s="13">
        <f>VLOOKUP(H35,'2023_01'!H:R,11,FALSE)</f>
        <v>9289</v>
      </c>
      <c r="R35" s="14">
        <f>VLOOKUP($H35,'[2]2023_02'!$D:$AD,'[2]2023_02'!J$19,FALSE)</f>
        <v>9290</v>
      </c>
      <c r="S35" s="15">
        <f t="shared" si="1"/>
        <v>1</v>
      </c>
      <c r="T35" s="12">
        <f>VLOOKUP($H35,'[2]2023_02'!$D:$AD,'[2]2023_02'!K$19,FALSE)</f>
        <v>1</v>
      </c>
      <c r="U35" s="16" t="str">
        <f>VLOOKUP($H35,'[2]2023_02'!$D:$AD,'[2]2023_02'!T$19,FALSE)</f>
        <v>MÉDIO</v>
      </c>
      <c r="V35" s="17" t="str">
        <f>VLOOKUP($H35,'[2]2023_02'!$D:$AD,'[2]2023_02'!U$19,FALSE)</f>
        <v>Eliminar problema de testada</v>
      </c>
      <c r="W35" s="12">
        <f>VLOOKUP($H35,'[2]2023_02'!$D:$AD,'[2]2023_02'!L$19,FALSE)</f>
        <v>40.24</v>
      </c>
      <c r="X35" s="12">
        <f>VLOOKUP($H35,'[2]2023_02'!$D:$AD,'[2]2023_02'!M$19,FALSE)</f>
        <v>40.24</v>
      </c>
      <c r="Y35" s="18">
        <f>VLOOKUP($H35,'[2]2023_02'!$D:$AD,'[2]2023_02'!N$19,FALSE)</f>
        <v>-8.0299999999999994</v>
      </c>
      <c r="Z35" s="12">
        <f>VLOOKUP($H35,'[2]2023_02'!$D:$AD,'[2]2023_02'!O$19,FALSE)</f>
        <v>0</v>
      </c>
      <c r="AA35" s="12">
        <f>VLOOKUP($H35,'[2]2023_02'!$D:$AD,'[2]2023_02'!P$19,FALSE)</f>
        <v>4.43</v>
      </c>
      <c r="AB35" s="12">
        <f>VLOOKUP($H35,'[2]2023_02'!$D:$AD,'[2]2023_02'!Q$19,FALSE)</f>
        <v>76.88</v>
      </c>
      <c r="AC35">
        <f t="shared" si="2"/>
        <v>76.88</v>
      </c>
      <c r="AD35">
        <f t="shared" si="3"/>
        <v>0</v>
      </c>
    </row>
    <row r="36" spans="1:30" x14ac:dyDescent="0.25">
      <c r="A36" s="9" t="str">
        <f t="shared" si="0"/>
        <v>H043 2023 Fevereiro</v>
      </c>
      <c r="B36" s="9" t="str">
        <f>VLOOKUP(H36,[1]Auxiliar_referencia!E:F,2,FALSE)</f>
        <v>Medidor faturado pela UFSC</v>
      </c>
      <c r="C36" s="9">
        <v>2023</v>
      </c>
      <c r="D36" s="9" t="s">
        <v>129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VLOOKUP($H36,'[2]2023_02'!$D:$AD,'[2]2023_02'!Z$19,FALSE)</f>
        <v>1</v>
      </c>
      <c r="M36" s="12">
        <f>VLOOKUP($H36,'[2]2023_02'!$D:$AD,'[2]2023_02'!AA$19,FALSE)</f>
        <v>0</v>
      </c>
      <c r="N36" s="12">
        <f>VLOOKUP($H36,'[2]2023_02'!$D:$AD,'[2]2023_02'!AB$19,FALSE)</f>
        <v>0</v>
      </c>
      <c r="O36" s="12">
        <f>VLOOKUP($H36,'[2]2023_02'!$D:$AD,'[2]2023_02'!AC$19,FALSE)</f>
        <v>0</v>
      </c>
      <c r="P36" s="12">
        <f>VLOOKUP($H36,'[2]2023_02'!$D:$AD,'[2]2023_02'!AD$19,FALSE)</f>
        <v>1</v>
      </c>
      <c r="Q36" s="13">
        <f>VLOOKUP(H36,'2023_01'!H:R,11,FALSE)</f>
        <v>26</v>
      </c>
      <c r="R36" s="14">
        <f>VLOOKUP($H36,'[2]2023_02'!$D:$AD,'[2]2023_02'!J$19,FALSE)</f>
        <v>29</v>
      </c>
      <c r="S36" s="15">
        <f t="shared" si="1"/>
        <v>3</v>
      </c>
      <c r="T36" s="12">
        <f>VLOOKUP($H36,'[2]2023_02'!$D:$AD,'[2]2023_02'!K$19,FALSE)</f>
        <v>3</v>
      </c>
      <c r="U36" s="16" t="str">
        <f>VLOOKUP($H36,'[2]2023_02'!$D:$AD,'[2]2023_02'!T$19,FALSE)</f>
        <v>MÉDIO</v>
      </c>
      <c r="V36" s="17" t="str">
        <f>VLOOKUP($H36,'[2]2023_02'!$D:$AD,'[2]2023_02'!U$19,FALSE)</f>
        <v>Eliminar problema de testada</v>
      </c>
      <c r="W36" s="12">
        <f>VLOOKUP($H36,'[2]2023_02'!$D:$AD,'[2]2023_02'!L$19,FALSE)</f>
        <v>50.56</v>
      </c>
      <c r="X36" s="12">
        <f>VLOOKUP($H36,'[2]2023_02'!$D:$AD,'[2]2023_02'!M$19,FALSE)</f>
        <v>50.56</v>
      </c>
      <c r="Y36" s="18">
        <f>VLOOKUP($H36,'[2]2023_02'!$D:$AD,'[2]2023_02'!N$19,FALSE)</f>
        <v>-10.54</v>
      </c>
      <c r="Z36" s="12">
        <f>VLOOKUP($H36,'[2]2023_02'!$D:$AD,'[2]2023_02'!O$19,FALSE)</f>
        <v>0</v>
      </c>
      <c r="AA36" s="12">
        <f>VLOOKUP($H36,'[2]2023_02'!$D:$AD,'[2]2023_02'!P$19,FALSE)</f>
        <v>10.39</v>
      </c>
      <c r="AB36" s="12">
        <f>VLOOKUP($H36,'[2]2023_02'!$D:$AD,'[2]2023_02'!Q$19,FALSE)</f>
        <v>100.97</v>
      </c>
      <c r="AC36">
        <f t="shared" si="2"/>
        <v>100.97000000000001</v>
      </c>
      <c r="AD36">
        <f t="shared" si="3"/>
        <v>0</v>
      </c>
    </row>
    <row r="37" spans="1:30" x14ac:dyDescent="0.25">
      <c r="A37" s="9" t="str">
        <f t="shared" si="0"/>
        <v>H044 2023 Fevereiro</v>
      </c>
      <c r="B37" s="9" t="str">
        <f>VLOOKUP(H37,[1]Auxiliar_referencia!E:F,2,FALSE)</f>
        <v>Medidor faturado pela UFSC</v>
      </c>
      <c r="C37" s="9">
        <v>2023</v>
      </c>
      <c r="D37" s="9" t="s">
        <v>129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VLOOKUP($H37,'[2]2023_02'!$D:$AD,'[2]2023_02'!Z$19,FALSE)</f>
        <v>1</v>
      </c>
      <c r="M37" s="12">
        <f>VLOOKUP($H37,'[2]2023_02'!$D:$AD,'[2]2023_02'!AA$19,FALSE)</f>
        <v>0</v>
      </c>
      <c r="N37" s="12">
        <f>VLOOKUP($H37,'[2]2023_02'!$D:$AD,'[2]2023_02'!AB$19,FALSE)</f>
        <v>0</v>
      </c>
      <c r="O37" s="12">
        <f>VLOOKUP($H37,'[2]2023_02'!$D:$AD,'[2]2023_02'!AC$19,FALSE)</f>
        <v>0</v>
      </c>
      <c r="P37" s="12">
        <f>VLOOKUP($H37,'[2]2023_02'!$D:$AD,'[2]2023_02'!AD$19,FALSE)</f>
        <v>1</v>
      </c>
      <c r="Q37" s="13">
        <f>VLOOKUP(H37,'2023_01'!H:R,11,FALSE)</f>
        <v>5319</v>
      </c>
      <c r="R37" s="14">
        <f>VLOOKUP($H37,'[2]2023_02'!$D:$AD,'[2]2023_02'!J$19,FALSE)</f>
        <v>5352</v>
      </c>
      <c r="S37" s="15">
        <f t="shared" si="1"/>
        <v>33</v>
      </c>
      <c r="T37" s="12">
        <f>VLOOKUP($H37,'[2]2023_02'!$D:$AD,'[2]2023_02'!K$19,FALSE)</f>
        <v>33</v>
      </c>
      <c r="U37" s="16" t="str">
        <f>VLOOKUP($H37,'[2]2023_02'!$D:$AD,'[2]2023_02'!T$19,FALSE)</f>
        <v>MÉDIO</v>
      </c>
      <c r="V37" s="17" t="str">
        <f>VLOOKUP($H37,'[2]2023_02'!$D:$AD,'[2]2023_02'!U$19,FALSE)</f>
        <v>Eliminar problema de testada</v>
      </c>
      <c r="W37" s="12">
        <f>VLOOKUP($H37,'[2]2023_02'!$D:$AD,'[2]2023_02'!L$19,FALSE)</f>
        <v>419.95</v>
      </c>
      <c r="X37" s="12">
        <f>VLOOKUP($H37,'[2]2023_02'!$D:$AD,'[2]2023_02'!M$19,FALSE)</f>
        <v>419.95</v>
      </c>
      <c r="Y37" s="18">
        <f>VLOOKUP($H37,'[2]2023_02'!$D:$AD,'[2]2023_02'!N$19,FALSE)</f>
        <v>-88.39</v>
      </c>
      <c r="Z37" s="12">
        <f>VLOOKUP($H37,'[2]2023_02'!$D:$AD,'[2]2023_02'!O$19,FALSE)</f>
        <v>0</v>
      </c>
      <c r="AA37" s="12">
        <f>VLOOKUP($H37,'[2]2023_02'!$D:$AD,'[2]2023_02'!P$19,FALSE)</f>
        <v>95.54</v>
      </c>
      <c r="AB37" s="12">
        <f>VLOOKUP($H37,'[2]2023_02'!$D:$AD,'[2]2023_02'!Q$19,FALSE)</f>
        <v>847.05</v>
      </c>
      <c r="AC37">
        <f t="shared" si="2"/>
        <v>847.05</v>
      </c>
      <c r="AD37">
        <f t="shared" si="3"/>
        <v>0</v>
      </c>
    </row>
    <row r="38" spans="1:30" x14ac:dyDescent="0.25">
      <c r="A38" s="9" t="str">
        <f t="shared" si="0"/>
        <v>H045 2023 Fevereiro</v>
      </c>
      <c r="B38" s="9" t="str">
        <f>VLOOKUP(H38,[1]Auxiliar_referencia!E:F,2,FALSE)</f>
        <v>Medidor faturado pela UFSC</v>
      </c>
      <c r="C38" s="9">
        <v>2023</v>
      </c>
      <c r="D38" s="9" t="s">
        <v>129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VLOOKUP($H38,'[2]2023_02'!$D:$AD,'[2]2023_02'!Z$19,FALSE)</f>
        <v>1</v>
      </c>
      <c r="M38" s="12">
        <f>VLOOKUP($H38,'[2]2023_02'!$D:$AD,'[2]2023_02'!AA$19,FALSE)</f>
        <v>0</v>
      </c>
      <c r="N38" s="12">
        <f>VLOOKUP($H38,'[2]2023_02'!$D:$AD,'[2]2023_02'!AB$19,FALSE)</f>
        <v>0</v>
      </c>
      <c r="O38" s="12">
        <f>VLOOKUP($H38,'[2]2023_02'!$D:$AD,'[2]2023_02'!AC$19,FALSE)</f>
        <v>0</v>
      </c>
      <c r="P38" s="12">
        <f>VLOOKUP($H38,'[2]2023_02'!$D:$AD,'[2]2023_02'!AD$19,FALSE)</f>
        <v>1</v>
      </c>
      <c r="Q38" s="13">
        <f>VLOOKUP(H38,'2023_01'!H:R,11,FALSE)</f>
        <v>361</v>
      </c>
      <c r="R38" s="14">
        <f>VLOOKUP($H38,'[2]2023_02'!$D:$AD,'[2]2023_02'!J$19,FALSE)</f>
        <v>409</v>
      </c>
      <c r="S38" s="15">
        <f t="shared" si="1"/>
        <v>48</v>
      </c>
      <c r="T38" s="12">
        <f>VLOOKUP($H38,'[2]2023_02'!$D:$AD,'[2]2023_02'!K$19,FALSE)</f>
        <v>48</v>
      </c>
      <c r="U38" s="16" t="str">
        <f>VLOOKUP($H38,'[2]2023_02'!$D:$AD,'[2]2023_02'!T$19,FALSE)</f>
        <v>LIDO</v>
      </c>
      <c r="V38" s="17" t="str">
        <f>VLOOKUP($H38,'[2]2023_02'!$D:$AD,'[2]2023_02'!U$19,FALSE)</f>
        <v>ALTO CONSUMO</v>
      </c>
      <c r="W38" s="12">
        <f>VLOOKUP($H38,'[2]2023_02'!$D:$AD,'[2]2023_02'!L$19,FALSE)</f>
        <v>637.29999999999995</v>
      </c>
      <c r="X38" s="12">
        <f>VLOOKUP($H38,'[2]2023_02'!$D:$AD,'[2]2023_02'!M$19,FALSE)</f>
        <v>637.29999999999995</v>
      </c>
      <c r="Y38" s="18">
        <f>VLOOKUP($H38,'[2]2023_02'!$D:$AD,'[2]2023_02'!N$19,FALSE)</f>
        <v>-126.24</v>
      </c>
      <c r="Z38" s="12">
        <f>VLOOKUP($H38,'[2]2023_02'!$D:$AD,'[2]2023_02'!O$19,FALSE)</f>
        <v>0</v>
      </c>
      <c r="AA38" s="12">
        <f>VLOOKUP($H38,'[2]2023_02'!$D:$AD,'[2]2023_02'!P$19,FALSE)</f>
        <v>61.29</v>
      </c>
      <c r="AB38" s="12">
        <f>VLOOKUP($H38,'[2]2023_02'!$D:$AD,'[2]2023_02'!Q$19,FALSE)</f>
        <v>1209.6500000000001</v>
      </c>
      <c r="AC38">
        <f t="shared" si="2"/>
        <v>1209.6499999999999</v>
      </c>
      <c r="AD38">
        <f t="shared" si="3"/>
        <v>0</v>
      </c>
    </row>
    <row r="39" spans="1:30" x14ac:dyDescent="0.25">
      <c r="A39" s="9" t="str">
        <f t="shared" si="0"/>
        <v>H046 2023 Fevereiro</v>
      </c>
      <c r="B39" s="9" t="str">
        <f>VLOOKUP(H39,[1]Auxiliar_referencia!E:F,2,FALSE)</f>
        <v>Medidor faturado pela UFSC</v>
      </c>
      <c r="C39" s="9">
        <v>2023</v>
      </c>
      <c r="D39" s="9" t="s">
        <v>129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VLOOKUP($H39,'[2]2023_02'!$D:$AD,'[2]2023_02'!Z$19,FALSE)</f>
        <v>1</v>
      </c>
      <c r="M39" s="12">
        <f>VLOOKUP($H39,'[2]2023_02'!$D:$AD,'[2]2023_02'!AA$19,FALSE)</f>
        <v>0</v>
      </c>
      <c r="N39" s="12">
        <f>VLOOKUP($H39,'[2]2023_02'!$D:$AD,'[2]2023_02'!AB$19,FALSE)</f>
        <v>0</v>
      </c>
      <c r="O39" s="12">
        <f>VLOOKUP($H39,'[2]2023_02'!$D:$AD,'[2]2023_02'!AC$19,FALSE)</f>
        <v>0</v>
      </c>
      <c r="P39" s="12">
        <f>VLOOKUP($H39,'[2]2023_02'!$D:$AD,'[2]2023_02'!AD$19,FALSE)</f>
        <v>1</v>
      </c>
      <c r="Q39" s="13">
        <f>VLOOKUP(H39,'2023_01'!H:R,11,FALSE)</f>
        <v>201</v>
      </c>
      <c r="R39" s="14">
        <f>VLOOKUP($H39,'[2]2023_02'!$D:$AD,'[2]2023_02'!J$19,FALSE)</f>
        <v>312</v>
      </c>
      <c r="S39" s="15">
        <f t="shared" si="1"/>
        <v>111</v>
      </c>
      <c r="T39" s="12">
        <f>VLOOKUP($H39,'[2]2023_02'!$D:$AD,'[2]2023_02'!K$19,FALSE)</f>
        <v>111</v>
      </c>
      <c r="U39" s="16" t="str">
        <f>VLOOKUP($H39,'[2]2023_02'!$D:$AD,'[2]2023_02'!T$19,FALSE)</f>
        <v>LIDO</v>
      </c>
      <c r="V39" s="17">
        <f>VLOOKUP($H39,'[2]2023_02'!$D:$AD,'[2]2023_02'!U$19,FALSE)</f>
        <v>0</v>
      </c>
      <c r="W39" s="12">
        <f>VLOOKUP($H39,'[2]2023_02'!$D:$AD,'[2]2023_02'!L$19,FALSE)</f>
        <v>1550.17</v>
      </c>
      <c r="X39" s="12">
        <f>VLOOKUP($H39,'[2]2023_02'!$D:$AD,'[2]2023_02'!M$19,FALSE)</f>
        <v>1550.17</v>
      </c>
      <c r="Y39" s="18">
        <f>VLOOKUP($H39,'[2]2023_02'!$D:$AD,'[2]2023_02'!N$19,FALSE)</f>
        <v>-317.70999999999998</v>
      </c>
      <c r="Z39" s="12">
        <f>VLOOKUP($H39,'[2]2023_02'!$D:$AD,'[2]2023_02'!O$19,FALSE)</f>
        <v>0</v>
      </c>
      <c r="AA39" s="12">
        <f>VLOOKUP($H39,'[2]2023_02'!$D:$AD,'[2]2023_02'!P$19,FALSE)</f>
        <v>261.70999999999998</v>
      </c>
      <c r="AB39" s="12">
        <f>VLOOKUP($H39,'[2]2023_02'!$D:$AD,'[2]2023_02'!Q$19,FALSE)</f>
        <v>3044.34</v>
      </c>
      <c r="AC39">
        <f t="shared" si="2"/>
        <v>3044.34</v>
      </c>
      <c r="AD39">
        <f t="shared" si="3"/>
        <v>0</v>
      </c>
    </row>
    <row r="40" spans="1:30" x14ac:dyDescent="0.25">
      <c r="A40" s="9" t="str">
        <f t="shared" si="0"/>
        <v>H047 2023 Fevereiro</v>
      </c>
      <c r="B40" s="9" t="str">
        <f>VLOOKUP(H40,[1]Auxiliar_referencia!E:F,2,FALSE)</f>
        <v>Medidor faturado pela UFSC</v>
      </c>
      <c r="C40" s="9">
        <v>2023</v>
      </c>
      <c r="D40" s="9" t="s">
        <v>129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VLOOKUP($H40,'[2]2023_02'!$D:$AD,'[2]2023_02'!Z$19,FALSE)</f>
        <v>1</v>
      </c>
      <c r="M40" s="12">
        <f>VLOOKUP($H40,'[2]2023_02'!$D:$AD,'[2]2023_02'!AA$19,FALSE)</f>
        <v>0</v>
      </c>
      <c r="N40" s="12">
        <f>VLOOKUP($H40,'[2]2023_02'!$D:$AD,'[2]2023_02'!AB$19,FALSE)</f>
        <v>0</v>
      </c>
      <c r="O40" s="12">
        <f>VLOOKUP($H40,'[2]2023_02'!$D:$AD,'[2]2023_02'!AC$19,FALSE)</f>
        <v>0</v>
      </c>
      <c r="P40" s="12">
        <f>VLOOKUP($H40,'[2]2023_02'!$D:$AD,'[2]2023_02'!AD$19,FALSE)</f>
        <v>1</v>
      </c>
      <c r="Q40" s="13">
        <f>VLOOKUP(H40,'2023_01'!H:R,11,FALSE)</f>
        <v>14573</v>
      </c>
      <c r="R40" s="14">
        <f>VLOOKUP($H40,'[2]2023_02'!$D:$AD,'[2]2023_02'!J$19,FALSE)</f>
        <v>14949</v>
      </c>
      <c r="S40" s="15">
        <f t="shared" si="1"/>
        <v>376</v>
      </c>
      <c r="T40" s="12">
        <f>VLOOKUP($H40,'[2]2023_02'!$D:$AD,'[2]2023_02'!K$19,FALSE)</f>
        <v>376</v>
      </c>
      <c r="U40" s="16" t="str">
        <f>VLOOKUP($H40,'[2]2023_02'!$D:$AD,'[2]2023_02'!T$19,FALSE)</f>
        <v>LIDO</v>
      </c>
      <c r="V40" s="17">
        <f>VLOOKUP($H40,'[2]2023_02'!$D:$AD,'[2]2023_02'!U$19,FALSE)</f>
        <v>0</v>
      </c>
      <c r="W40" s="12">
        <f>VLOOKUP($H40,'[2]2023_02'!$D:$AD,'[2]2023_02'!L$19,FALSE)</f>
        <v>5390.02</v>
      </c>
      <c r="X40" s="12">
        <f>VLOOKUP($H40,'[2]2023_02'!$D:$AD,'[2]2023_02'!M$19,FALSE)</f>
        <v>5390.02</v>
      </c>
      <c r="Y40" s="18">
        <f>VLOOKUP($H40,'[2]2023_02'!$D:$AD,'[2]2023_02'!N$19,FALSE)</f>
        <v>-1129.75</v>
      </c>
      <c r="Z40" s="12">
        <f>VLOOKUP($H40,'[2]2023_02'!$D:$AD,'[2]2023_02'!O$19,FALSE)</f>
        <v>0</v>
      </c>
      <c r="AA40" s="12">
        <f>VLOOKUP($H40,'[2]2023_02'!$D:$AD,'[2]2023_02'!P$19,FALSE)</f>
        <v>1174.96</v>
      </c>
      <c r="AB40" s="12">
        <f>VLOOKUP($H40,'[2]2023_02'!$D:$AD,'[2]2023_02'!Q$19,FALSE)</f>
        <v>10825.25</v>
      </c>
      <c r="AC40">
        <f t="shared" si="2"/>
        <v>10825.25</v>
      </c>
      <c r="AD40">
        <f t="shared" si="3"/>
        <v>0</v>
      </c>
    </row>
    <row r="41" spans="1:30" x14ac:dyDescent="0.25">
      <c r="A41" s="9" t="str">
        <f t="shared" si="0"/>
        <v>H048 2023 Fevereiro</v>
      </c>
      <c r="B41" s="9" t="str">
        <f>VLOOKUP(H41,[1]Auxiliar_referencia!E:F,2,FALSE)</f>
        <v>Medidor faturado pela UFSC</v>
      </c>
      <c r="C41" s="9">
        <v>2023</v>
      </c>
      <c r="D41" s="9" t="s">
        <v>129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VLOOKUP($H41,'[2]2023_02'!$D:$AD,'[2]2023_02'!Z$19,FALSE)</f>
        <v>1</v>
      </c>
      <c r="M41" s="12">
        <f>VLOOKUP($H41,'[2]2023_02'!$D:$AD,'[2]2023_02'!AA$19,FALSE)</f>
        <v>0</v>
      </c>
      <c r="N41" s="12">
        <f>VLOOKUP($H41,'[2]2023_02'!$D:$AD,'[2]2023_02'!AB$19,FALSE)</f>
        <v>0</v>
      </c>
      <c r="O41" s="12">
        <f>VLOOKUP($H41,'[2]2023_02'!$D:$AD,'[2]2023_02'!AC$19,FALSE)</f>
        <v>0</v>
      </c>
      <c r="P41" s="12">
        <f>VLOOKUP($H41,'[2]2023_02'!$D:$AD,'[2]2023_02'!AD$19,FALSE)</f>
        <v>1</v>
      </c>
      <c r="Q41" s="13">
        <f>VLOOKUP(H41,'2023_01'!H:R,11,FALSE)</f>
        <v>30842</v>
      </c>
      <c r="R41" s="14">
        <f>VLOOKUP($H41,'[2]2023_02'!$D:$AD,'[2]2023_02'!J$19,FALSE)</f>
        <v>31065</v>
      </c>
      <c r="S41" s="15">
        <f t="shared" si="1"/>
        <v>223</v>
      </c>
      <c r="T41" s="12">
        <f>VLOOKUP($H41,'[2]2023_02'!$D:$AD,'[2]2023_02'!K$19,FALSE)</f>
        <v>223</v>
      </c>
      <c r="U41" s="16" t="str">
        <f>VLOOKUP($H41,'[2]2023_02'!$D:$AD,'[2]2023_02'!T$19,FALSE)</f>
        <v>MÉDIO</v>
      </c>
      <c r="V41" s="17" t="str">
        <f>VLOOKUP($H41,'[2]2023_02'!$D:$AD,'[2]2023_02'!U$19,FALSE)</f>
        <v>Eliminar problema de testada</v>
      </c>
      <c r="W41" s="12">
        <f>VLOOKUP($H41,'[2]2023_02'!$D:$AD,'[2]2023_02'!L$19,FALSE)</f>
        <v>3173.05</v>
      </c>
      <c r="X41" s="12">
        <f>VLOOKUP($H41,'[2]2023_02'!$D:$AD,'[2]2023_02'!M$19,FALSE)</f>
        <v>3173.05</v>
      </c>
      <c r="Y41" s="18">
        <f>VLOOKUP($H41,'[2]2023_02'!$D:$AD,'[2]2023_02'!N$19,FALSE)</f>
        <v>-669.03</v>
      </c>
      <c r="Z41" s="12">
        <f>VLOOKUP($H41,'[2]2023_02'!$D:$AD,'[2]2023_02'!O$19,FALSE)</f>
        <v>0</v>
      </c>
      <c r="AA41" s="12">
        <f>VLOOKUP($H41,'[2]2023_02'!$D:$AD,'[2]2023_02'!P$19,FALSE)</f>
        <v>733.56</v>
      </c>
      <c r="AB41" s="12">
        <f>VLOOKUP($H41,'[2]2023_02'!$D:$AD,'[2]2023_02'!Q$19,FALSE)</f>
        <v>6410.63</v>
      </c>
      <c r="AC41">
        <f t="shared" si="2"/>
        <v>6410.630000000001</v>
      </c>
      <c r="AD41">
        <f t="shared" si="3"/>
        <v>0</v>
      </c>
    </row>
    <row r="42" spans="1:30" x14ac:dyDescent="0.25">
      <c r="A42" s="9" t="str">
        <f t="shared" si="0"/>
        <v>H049 2023 Fevereiro</v>
      </c>
      <c r="B42" s="9" t="str">
        <f>VLOOKUP(H42,[1]Auxiliar_referencia!E:F,2,FALSE)</f>
        <v>Medidor faturado pela UFSC</v>
      </c>
      <c r="C42" s="9">
        <v>2023</v>
      </c>
      <c r="D42" s="9" t="s">
        <v>129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VLOOKUP($H42,'[2]2023_02'!$D:$AD,'[2]2023_02'!Z$19,FALSE)</f>
        <v>1</v>
      </c>
      <c r="M42" s="12">
        <f>VLOOKUP($H42,'[2]2023_02'!$D:$AD,'[2]2023_02'!AA$19,FALSE)</f>
        <v>0</v>
      </c>
      <c r="N42" s="12">
        <f>VLOOKUP($H42,'[2]2023_02'!$D:$AD,'[2]2023_02'!AB$19,FALSE)</f>
        <v>0</v>
      </c>
      <c r="O42" s="12">
        <f>VLOOKUP($H42,'[2]2023_02'!$D:$AD,'[2]2023_02'!AC$19,FALSE)</f>
        <v>0</v>
      </c>
      <c r="P42" s="12">
        <f>VLOOKUP($H42,'[2]2023_02'!$D:$AD,'[2]2023_02'!AD$19,FALSE)</f>
        <v>1</v>
      </c>
      <c r="Q42" s="13">
        <f>VLOOKUP(H42,'2023_01'!H:R,11,FALSE)</f>
        <v>1001</v>
      </c>
      <c r="R42" s="14">
        <f>VLOOKUP($H42,'[2]2023_02'!$D:$AD,'[2]2023_02'!J$19,FALSE)</f>
        <v>1075</v>
      </c>
      <c r="S42" s="15">
        <f t="shared" si="1"/>
        <v>74</v>
      </c>
      <c r="T42" s="12">
        <f>VLOOKUP($H42,'[2]2023_02'!$D:$AD,'[2]2023_02'!K$19,FALSE)</f>
        <v>74</v>
      </c>
      <c r="U42" s="16" t="str">
        <f>VLOOKUP($H42,'[2]2023_02'!$D:$AD,'[2]2023_02'!T$19,FALSE)</f>
        <v>LIDO/REVISÃO</v>
      </c>
      <c r="V42" s="17" t="str">
        <f>VLOOKUP($H42,'[2]2023_02'!$D:$AD,'[2]2023_02'!U$19,FALSE)</f>
        <v>CONFIRMAÇÃO LEITURA</v>
      </c>
      <c r="W42" s="12">
        <f>VLOOKUP($H42,'[2]2023_02'!$D:$AD,'[2]2023_02'!L$19,FALSE)</f>
        <v>1014.04</v>
      </c>
      <c r="X42" s="12">
        <f>VLOOKUP($H42,'[2]2023_02'!$D:$AD,'[2]2023_02'!M$19,FALSE)</f>
        <v>1014.04</v>
      </c>
      <c r="Y42" s="18">
        <f>VLOOKUP($H42,'[2]2023_02'!$D:$AD,'[2]2023_02'!N$19,FALSE)</f>
        <v>-252.67</v>
      </c>
      <c r="Z42" s="12">
        <f>VLOOKUP($H42,'[2]2023_02'!$D:$AD,'[2]2023_02'!O$19,FALSE)</f>
        <v>0</v>
      </c>
      <c r="AA42" s="12">
        <f>VLOOKUP($H42,'[2]2023_02'!$D:$AD,'[2]2023_02'!P$19,FALSE)</f>
        <v>645.73</v>
      </c>
      <c r="AB42" s="12">
        <f>VLOOKUP($H42,'[2]2023_02'!$D:$AD,'[2]2023_02'!Q$19,FALSE)</f>
        <v>2421.14</v>
      </c>
      <c r="AC42">
        <f t="shared" si="2"/>
        <v>2421.14</v>
      </c>
      <c r="AD42">
        <f t="shared" si="3"/>
        <v>0</v>
      </c>
    </row>
    <row r="43" spans="1:30" x14ac:dyDescent="0.25">
      <c r="A43" s="9" t="str">
        <f t="shared" si="0"/>
        <v>H050 2023 Fevereiro</v>
      </c>
      <c r="B43" s="9" t="str">
        <f>VLOOKUP(H43,[1]Auxiliar_referencia!E:F,2,FALSE)</f>
        <v>Medidor faturado pela UFSC</v>
      </c>
      <c r="C43" s="9">
        <v>2023</v>
      </c>
      <c r="D43" s="9" t="s">
        <v>129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VLOOKUP($H43,'[2]2023_02'!$D:$AD,'[2]2023_02'!Z$19,FALSE)</f>
        <v>1</v>
      </c>
      <c r="M43" s="12">
        <f>VLOOKUP($H43,'[2]2023_02'!$D:$AD,'[2]2023_02'!AA$19,FALSE)</f>
        <v>0</v>
      </c>
      <c r="N43" s="12">
        <f>VLOOKUP($H43,'[2]2023_02'!$D:$AD,'[2]2023_02'!AB$19,FALSE)</f>
        <v>0</v>
      </c>
      <c r="O43" s="12">
        <f>VLOOKUP($H43,'[2]2023_02'!$D:$AD,'[2]2023_02'!AC$19,FALSE)</f>
        <v>0</v>
      </c>
      <c r="P43" s="12">
        <f>VLOOKUP($H43,'[2]2023_02'!$D:$AD,'[2]2023_02'!AD$19,FALSE)</f>
        <v>1</v>
      </c>
      <c r="Q43" s="13">
        <f>VLOOKUP(H43,'2023_01'!H:R,11,FALSE)</f>
        <v>4965</v>
      </c>
      <c r="R43" s="14">
        <f>VLOOKUP($H43,'[2]2023_02'!$D:$AD,'[2]2023_02'!J$19,FALSE)</f>
        <v>5106</v>
      </c>
      <c r="S43" s="15">
        <f t="shared" si="1"/>
        <v>141</v>
      </c>
      <c r="T43" s="12">
        <f>VLOOKUP($H43,'[2]2023_02'!$D:$AD,'[2]2023_02'!K$19,FALSE)</f>
        <v>141</v>
      </c>
      <c r="U43" s="16" t="str">
        <f>VLOOKUP($H43,'[2]2023_02'!$D:$AD,'[2]2023_02'!T$19,FALSE)</f>
        <v>MÉDIO</v>
      </c>
      <c r="V43" s="17" t="str">
        <f>VLOOKUP($H43,'[2]2023_02'!$D:$AD,'[2]2023_02'!U$19,FALSE)</f>
        <v>Eliminar problema de testada</v>
      </c>
      <c r="W43" s="12">
        <f>VLOOKUP($H43,'[2]2023_02'!$D:$AD,'[2]2023_02'!L$19,FALSE)</f>
        <v>1984.87</v>
      </c>
      <c r="X43" s="12">
        <f>VLOOKUP($H43,'[2]2023_02'!$D:$AD,'[2]2023_02'!M$19,FALSE)</f>
        <v>1984.87</v>
      </c>
      <c r="Y43" s="18">
        <f>VLOOKUP($H43,'[2]2023_02'!$D:$AD,'[2]2023_02'!N$19,FALSE)</f>
        <v>-422.14</v>
      </c>
      <c r="Z43" s="12">
        <f>VLOOKUP($H43,'[2]2023_02'!$D:$AD,'[2]2023_02'!O$19,FALSE)</f>
        <v>0</v>
      </c>
      <c r="AA43" s="12">
        <f>VLOOKUP($H43,'[2]2023_02'!$D:$AD,'[2]2023_02'!P$19,FALSE)</f>
        <v>497.35</v>
      </c>
      <c r="AB43" s="12">
        <f>VLOOKUP($H43,'[2]2023_02'!$D:$AD,'[2]2023_02'!Q$19,FALSE)</f>
        <v>4044.95</v>
      </c>
      <c r="AC43">
        <f t="shared" si="2"/>
        <v>4044.95</v>
      </c>
      <c r="AD43">
        <f t="shared" si="3"/>
        <v>0</v>
      </c>
    </row>
    <row r="44" spans="1:30" x14ac:dyDescent="0.25">
      <c r="A44" s="9" t="str">
        <f t="shared" si="0"/>
        <v>H051 2023 Fevereiro</v>
      </c>
      <c r="B44" s="9" t="str">
        <f>VLOOKUP(H44,[1]Auxiliar_referencia!E:F,2,FALSE)</f>
        <v>Medidor faturado pela UFSC</v>
      </c>
      <c r="C44" s="9">
        <v>2023</v>
      </c>
      <c r="D44" s="9" t="s">
        <v>129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VLOOKUP($H44,'[2]2023_02'!$D:$AD,'[2]2023_02'!Z$19,FALSE)</f>
        <v>1</v>
      </c>
      <c r="M44" s="12">
        <f>VLOOKUP($H44,'[2]2023_02'!$D:$AD,'[2]2023_02'!AA$19,FALSE)</f>
        <v>0</v>
      </c>
      <c r="N44" s="12">
        <f>VLOOKUP($H44,'[2]2023_02'!$D:$AD,'[2]2023_02'!AB$19,FALSE)</f>
        <v>4</v>
      </c>
      <c r="O44" s="12">
        <f>VLOOKUP($H44,'[2]2023_02'!$D:$AD,'[2]2023_02'!AC$19,FALSE)</f>
        <v>0</v>
      </c>
      <c r="P44" s="12">
        <f>VLOOKUP($H44,'[2]2023_02'!$D:$AD,'[2]2023_02'!AD$19,FALSE)</f>
        <v>5</v>
      </c>
      <c r="Q44" s="13">
        <f>VLOOKUP(H44,'2023_01'!H:R,11,FALSE)</f>
        <v>494</v>
      </c>
      <c r="R44" s="14">
        <f>VLOOKUP($H44,'[2]2023_02'!$D:$AD,'[2]2023_02'!J$19,FALSE)</f>
        <v>499</v>
      </c>
      <c r="S44" s="15">
        <f t="shared" si="1"/>
        <v>5</v>
      </c>
      <c r="T44" s="12">
        <f>VLOOKUP($H44,'[2]2023_02'!$D:$AD,'[2]2023_02'!K$19,FALSE)</f>
        <v>5</v>
      </c>
      <c r="U44" s="16" t="str">
        <f>VLOOKUP($H44,'[2]2023_02'!$D:$AD,'[2]2023_02'!T$19,FALSE)</f>
        <v>LIDO</v>
      </c>
      <c r="V44" s="17">
        <f>VLOOKUP($H44,'[2]2023_02'!$D:$AD,'[2]2023_02'!U$19,FALSE)</f>
        <v>0</v>
      </c>
      <c r="W44" s="12">
        <f>VLOOKUP($H44,'[2]2023_02'!$D:$AD,'[2]2023_02'!L$19,FALSE)</f>
        <v>201.2</v>
      </c>
      <c r="X44" s="12">
        <f>VLOOKUP($H44,'[2]2023_02'!$D:$AD,'[2]2023_02'!M$19,FALSE)</f>
        <v>201.2</v>
      </c>
      <c r="Y44" s="18">
        <f>VLOOKUP($H44,'[2]2023_02'!$D:$AD,'[2]2023_02'!N$19,FALSE)</f>
        <v>-45.42</v>
      </c>
      <c r="Z44" s="12">
        <f>VLOOKUP($H44,'[2]2023_02'!$D:$AD,'[2]2023_02'!O$19,FALSE)</f>
        <v>0</v>
      </c>
      <c r="AA44" s="12">
        <f>VLOOKUP($H44,'[2]2023_02'!$D:$AD,'[2]2023_02'!P$19,FALSE)</f>
        <v>78.25</v>
      </c>
      <c r="AB44" s="12">
        <f>VLOOKUP($H44,'[2]2023_02'!$D:$AD,'[2]2023_02'!Q$19,FALSE)</f>
        <v>435.23</v>
      </c>
      <c r="AC44">
        <f t="shared" si="2"/>
        <v>435.22999999999996</v>
      </c>
      <c r="AD44">
        <f t="shared" si="3"/>
        <v>0</v>
      </c>
    </row>
    <row r="45" spans="1:30" x14ac:dyDescent="0.25">
      <c r="A45" s="9" t="str">
        <f t="shared" si="0"/>
        <v>H053 2023 Fevereiro</v>
      </c>
      <c r="B45" s="9" t="str">
        <f>VLOOKUP(H45,[1]Auxiliar_referencia!E:F,2,FALSE)</f>
        <v>Medidor faturado pela UFSC</v>
      </c>
      <c r="C45" s="9">
        <v>2023</v>
      </c>
      <c r="D45" s="9" t="s">
        <v>129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VLOOKUP($H45,'[2]2023_02'!$D:$AD,'[2]2023_02'!Z$19,FALSE)</f>
        <v>1</v>
      </c>
      <c r="M45" s="12">
        <f>VLOOKUP($H45,'[2]2023_02'!$D:$AD,'[2]2023_02'!AA$19,FALSE)</f>
        <v>0</v>
      </c>
      <c r="N45" s="12">
        <f>VLOOKUP($H45,'[2]2023_02'!$D:$AD,'[2]2023_02'!AB$19,FALSE)</f>
        <v>0</v>
      </c>
      <c r="O45" s="12">
        <f>VLOOKUP($H45,'[2]2023_02'!$D:$AD,'[2]2023_02'!AC$19,FALSE)</f>
        <v>0</v>
      </c>
      <c r="P45" s="12">
        <f>VLOOKUP($H45,'[2]2023_02'!$D:$AD,'[2]2023_02'!AD$19,FALSE)</f>
        <v>1</v>
      </c>
      <c r="Q45" s="13">
        <f>VLOOKUP(H45,'2023_01'!H:R,11,FALSE)</f>
        <v>17796</v>
      </c>
      <c r="R45" s="14">
        <f>VLOOKUP($H45,'[2]2023_02'!$D:$AD,'[2]2023_02'!J$19,FALSE)</f>
        <v>18018</v>
      </c>
      <c r="S45" s="15">
        <f t="shared" si="1"/>
        <v>222</v>
      </c>
      <c r="T45" s="12">
        <f>VLOOKUP($H45,'[2]2023_02'!$D:$AD,'[2]2023_02'!K$19,FALSE)</f>
        <v>222</v>
      </c>
      <c r="U45" s="16" t="str">
        <f>VLOOKUP($H45,'[2]2023_02'!$D:$AD,'[2]2023_02'!T$19,FALSE)</f>
        <v>MÉDIO</v>
      </c>
      <c r="V45" s="17" t="str">
        <f>VLOOKUP($H45,'[2]2023_02'!$D:$AD,'[2]2023_02'!U$19,FALSE)</f>
        <v>Eliminar problema de testada</v>
      </c>
      <c r="W45" s="12">
        <f>VLOOKUP($H45,'[2]2023_02'!$D:$AD,'[2]2023_02'!L$19,FALSE)</f>
        <v>3158.56</v>
      </c>
      <c r="X45" s="12">
        <f>VLOOKUP($H45,'[2]2023_02'!$D:$AD,'[2]2023_02'!M$19,FALSE)</f>
        <v>3158.56</v>
      </c>
      <c r="Y45" s="18">
        <f>VLOOKUP($H45,'[2]2023_02'!$D:$AD,'[2]2023_02'!N$19,FALSE)</f>
        <v>-663.04</v>
      </c>
      <c r="Z45" s="12">
        <f>VLOOKUP($H45,'[2]2023_02'!$D:$AD,'[2]2023_02'!O$19,FALSE)</f>
        <v>0</v>
      </c>
      <c r="AA45" s="12">
        <f>VLOOKUP($H45,'[2]2023_02'!$D:$AD,'[2]2023_02'!P$19,FALSE)</f>
        <v>699.17</v>
      </c>
      <c r="AB45" s="12">
        <f>VLOOKUP($H45,'[2]2023_02'!$D:$AD,'[2]2023_02'!Q$19,FALSE)</f>
        <v>6353.25</v>
      </c>
      <c r="AC45">
        <f t="shared" si="2"/>
        <v>6353.25</v>
      </c>
      <c r="AD45">
        <f t="shared" si="3"/>
        <v>0</v>
      </c>
    </row>
    <row r="46" spans="1:30" x14ac:dyDescent="0.25">
      <c r="A46" s="9" t="str">
        <f t="shared" si="0"/>
        <v>H054 2023 Fevereiro</v>
      </c>
      <c r="B46" s="9" t="str">
        <f>VLOOKUP(H46,[1]Auxiliar_referencia!E:F,2,FALSE)</f>
        <v>Medidor faturado pela UFSC</v>
      </c>
      <c r="C46" s="9">
        <v>2023</v>
      </c>
      <c r="D46" s="9" t="s">
        <v>129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VLOOKUP($H46,'[2]2023_02'!$D:$AD,'[2]2023_02'!Z$19,FALSE)</f>
        <v>1</v>
      </c>
      <c r="M46" s="12">
        <f>VLOOKUP($H46,'[2]2023_02'!$D:$AD,'[2]2023_02'!AA$19,FALSE)</f>
        <v>0</v>
      </c>
      <c r="N46" s="12">
        <f>VLOOKUP($H46,'[2]2023_02'!$D:$AD,'[2]2023_02'!AB$19,FALSE)</f>
        <v>0</v>
      </c>
      <c r="O46" s="12">
        <f>VLOOKUP($H46,'[2]2023_02'!$D:$AD,'[2]2023_02'!AC$19,FALSE)</f>
        <v>0</v>
      </c>
      <c r="P46" s="12">
        <f>VLOOKUP($H46,'[2]2023_02'!$D:$AD,'[2]2023_02'!AD$19,FALSE)</f>
        <v>1</v>
      </c>
      <c r="Q46" s="13">
        <f>VLOOKUP(H46,'2023_01'!H:R,11,FALSE)</f>
        <v>2225</v>
      </c>
      <c r="R46" s="14">
        <f>VLOOKUP($H46,'[2]2023_02'!$D:$AD,'[2]2023_02'!J$19,FALSE)</f>
        <v>2325</v>
      </c>
      <c r="S46" s="15">
        <f t="shared" si="1"/>
        <v>100</v>
      </c>
      <c r="T46" s="12">
        <f>VLOOKUP($H46,'[2]2023_02'!$D:$AD,'[2]2023_02'!K$19,FALSE)</f>
        <v>100</v>
      </c>
      <c r="U46" s="16" t="str">
        <f>VLOOKUP($H46,'[2]2023_02'!$D:$AD,'[2]2023_02'!T$19,FALSE)</f>
        <v>LIDO</v>
      </c>
      <c r="V46" s="17">
        <f>VLOOKUP($H46,'[2]2023_02'!$D:$AD,'[2]2023_02'!U$19,FALSE)</f>
        <v>0</v>
      </c>
      <c r="W46" s="12">
        <f>VLOOKUP($H46,'[2]2023_02'!$D:$AD,'[2]2023_02'!L$19,FALSE)</f>
        <v>1390.78</v>
      </c>
      <c r="X46" s="12">
        <f>VLOOKUP($H46,'[2]2023_02'!$D:$AD,'[2]2023_02'!M$19,FALSE)</f>
        <v>1390.78</v>
      </c>
      <c r="Y46" s="18">
        <f>VLOOKUP($H46,'[2]2023_02'!$D:$AD,'[2]2023_02'!N$19,FALSE)</f>
        <v>-310.31</v>
      </c>
      <c r="Z46" s="12">
        <f>VLOOKUP($H46,'[2]2023_02'!$D:$AD,'[2]2023_02'!O$19,FALSE)</f>
        <v>0</v>
      </c>
      <c r="AA46" s="12">
        <f>VLOOKUP($H46,'[2]2023_02'!$D:$AD,'[2]2023_02'!P$19,FALSE)</f>
        <v>502.15</v>
      </c>
      <c r="AB46" s="12">
        <f>VLOOKUP($H46,'[2]2023_02'!$D:$AD,'[2]2023_02'!Q$19,FALSE)</f>
        <v>2973.4</v>
      </c>
      <c r="AC46">
        <f t="shared" si="2"/>
        <v>2973.4</v>
      </c>
      <c r="AD46">
        <f t="shared" si="3"/>
        <v>0</v>
      </c>
    </row>
    <row r="47" spans="1:30" x14ac:dyDescent="0.25">
      <c r="A47" s="9" t="str">
        <f t="shared" si="0"/>
        <v>H055 2023 Fevereiro</v>
      </c>
      <c r="B47" s="9" t="str">
        <f>VLOOKUP(H47,[1]Auxiliar_referencia!E:F,2,FALSE)</f>
        <v>Medidor faturado pela UFSC</v>
      </c>
      <c r="C47" s="9">
        <v>2023</v>
      </c>
      <c r="D47" s="9" t="s">
        <v>129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VLOOKUP($H47,'[2]2023_02'!$D:$AD,'[2]2023_02'!Z$19,FALSE)</f>
        <v>1</v>
      </c>
      <c r="M47" s="12">
        <f>VLOOKUP($H47,'[2]2023_02'!$D:$AD,'[2]2023_02'!AA$19,FALSE)</f>
        <v>0</v>
      </c>
      <c r="N47" s="12">
        <f>VLOOKUP($H47,'[2]2023_02'!$D:$AD,'[2]2023_02'!AB$19,FALSE)</f>
        <v>1</v>
      </c>
      <c r="O47" s="12">
        <f>VLOOKUP($H47,'[2]2023_02'!$D:$AD,'[2]2023_02'!AC$19,FALSE)</f>
        <v>0</v>
      </c>
      <c r="P47" s="12">
        <f>VLOOKUP($H47,'[2]2023_02'!$D:$AD,'[2]2023_02'!AD$19,FALSE)</f>
        <v>2</v>
      </c>
      <c r="Q47" s="13">
        <f>VLOOKUP(H47,'2023_01'!H:R,11,FALSE)</f>
        <v>2999</v>
      </c>
      <c r="R47" s="14">
        <f>VLOOKUP($H47,'[2]2023_02'!$D:$AD,'[2]2023_02'!J$19,FALSE)</f>
        <v>30520</v>
      </c>
      <c r="S47" s="15">
        <f t="shared" si="1"/>
        <v>27521</v>
      </c>
      <c r="T47" s="12">
        <f>VLOOKUP($H47,'[2]2023_02'!$D:$AD,'[2]2023_02'!K$19,FALSE)</f>
        <v>1067</v>
      </c>
      <c r="U47" s="16" t="str">
        <f>VLOOKUP($H47,'[2]2023_02'!$D:$AD,'[2]2023_02'!T$19,FALSE)</f>
        <v>LIDO/REVISÃO</v>
      </c>
      <c r="V47" s="17" t="str">
        <f>VLOOKUP($H47,'[2]2023_02'!$D:$AD,'[2]2023_02'!U$19,FALSE)</f>
        <v>CONFIRMAÇÃO LEITURA</v>
      </c>
      <c r="W47" s="12">
        <f>VLOOKUP($H47,'[2]2023_02'!$D:$AD,'[2]2023_02'!L$19,FALSE)</f>
        <v>17152.68</v>
      </c>
      <c r="X47" s="12">
        <f>VLOOKUP($H47,'[2]2023_02'!$D:$AD,'[2]2023_02'!M$19,FALSE)</f>
        <v>17152.68</v>
      </c>
      <c r="Y47" s="18">
        <f>VLOOKUP($H47,'[2]2023_02'!$D:$AD,'[2]2023_02'!N$19,FALSE)</f>
        <v>-3582.02</v>
      </c>
      <c r="Z47" s="12">
        <f>VLOOKUP($H47,'[2]2023_02'!$D:$AD,'[2]2023_02'!O$19,FALSE)</f>
        <v>0</v>
      </c>
      <c r="AA47" s="12">
        <f>VLOOKUP($H47,'[2]2023_02'!$D:$AD,'[2]2023_02'!P$19,FALSE)</f>
        <v>3599.62</v>
      </c>
      <c r="AB47" s="12">
        <f>VLOOKUP($H47,'[2]2023_02'!$D:$AD,'[2]2023_02'!Q$19,FALSE)</f>
        <v>34322.959999999999</v>
      </c>
      <c r="AC47">
        <f t="shared" si="2"/>
        <v>34322.959999999999</v>
      </c>
      <c r="AD47">
        <f t="shared" si="3"/>
        <v>0</v>
      </c>
    </row>
    <row r="48" spans="1:30" x14ac:dyDescent="0.25">
      <c r="A48" s="9" t="str">
        <f t="shared" si="0"/>
        <v>H056 2023 Fevereiro</v>
      </c>
      <c r="B48" s="9" t="str">
        <f>VLOOKUP(H48,[1]Auxiliar_referencia!E:F,2,FALSE)</f>
        <v>Medidor faturado pela UFSC</v>
      </c>
      <c r="C48" s="9">
        <v>2023</v>
      </c>
      <c r="D48" s="9" t="s">
        <v>129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VLOOKUP($H48,'[2]2023_02'!$D:$AD,'[2]2023_02'!Z$19,FALSE)</f>
        <v>1</v>
      </c>
      <c r="M48" s="12">
        <f>VLOOKUP($H48,'[2]2023_02'!$D:$AD,'[2]2023_02'!AA$19,FALSE)</f>
        <v>0</v>
      </c>
      <c r="N48" s="12">
        <f>VLOOKUP($H48,'[2]2023_02'!$D:$AD,'[2]2023_02'!AB$19,FALSE)</f>
        <v>1</v>
      </c>
      <c r="O48" s="12">
        <f>VLOOKUP($H48,'[2]2023_02'!$D:$AD,'[2]2023_02'!AC$19,FALSE)</f>
        <v>0</v>
      </c>
      <c r="P48" s="12">
        <f>VLOOKUP($H48,'[2]2023_02'!$D:$AD,'[2]2023_02'!AD$19,FALSE)</f>
        <v>2</v>
      </c>
      <c r="Q48" s="13">
        <f>VLOOKUP(H48,'2023_01'!H:R,11,FALSE)</f>
        <v>93610</v>
      </c>
      <c r="R48" s="14">
        <f>VLOOKUP($H48,'[2]2023_02'!$D:$AD,'[2]2023_02'!J$19,FALSE)</f>
        <v>95117</v>
      </c>
      <c r="S48" s="15">
        <f t="shared" si="1"/>
        <v>1507</v>
      </c>
      <c r="T48" s="12">
        <f>VLOOKUP($H48,'[2]2023_02'!$D:$AD,'[2]2023_02'!K$19,FALSE)</f>
        <v>1507</v>
      </c>
      <c r="U48" s="16" t="str">
        <f>VLOOKUP($H48,'[2]2023_02'!$D:$AD,'[2]2023_02'!T$19,FALSE)</f>
        <v>MÉDIO</v>
      </c>
      <c r="V48" s="17" t="str">
        <f>VLOOKUP($H48,'[2]2023_02'!$D:$AD,'[2]2023_02'!U$19,FALSE)</f>
        <v>Eliminar problema de testada</v>
      </c>
      <c r="W48" s="12">
        <f>VLOOKUP($H48,'[2]2023_02'!$D:$AD,'[2]2023_02'!L$19,FALSE)</f>
        <v>24351.08</v>
      </c>
      <c r="X48" s="12">
        <f>VLOOKUP($H48,'[2]2023_02'!$D:$AD,'[2]2023_02'!M$19,FALSE)</f>
        <v>24351.08</v>
      </c>
      <c r="Y48" s="18">
        <f>VLOOKUP($H48,'[2]2023_02'!$D:$AD,'[2]2023_02'!N$19,FALSE)</f>
        <v>-5112.24</v>
      </c>
      <c r="Z48" s="12">
        <f>VLOOKUP($H48,'[2]2023_02'!$D:$AD,'[2]2023_02'!O$19,FALSE)</f>
        <v>0</v>
      </c>
      <c r="AA48" s="12">
        <f>VLOOKUP($H48,'[2]2023_02'!$D:$AD,'[2]2023_02'!P$19,FALSE)</f>
        <v>5395.54</v>
      </c>
      <c r="AB48" s="12">
        <f>VLOOKUP($H48,'[2]2023_02'!$D:$AD,'[2]2023_02'!Q$19,FALSE)</f>
        <v>48985.46</v>
      </c>
      <c r="AC48">
        <f t="shared" si="2"/>
        <v>48985.460000000006</v>
      </c>
      <c r="AD48">
        <f t="shared" si="3"/>
        <v>0</v>
      </c>
    </row>
    <row r="49" spans="1:30" x14ac:dyDescent="0.25">
      <c r="A49" s="9" t="str">
        <f t="shared" si="0"/>
        <v>H057 2023 Fevereiro</v>
      </c>
      <c r="B49" s="9" t="str">
        <f>VLOOKUP(H49,[1]Auxiliar_referencia!E:F,2,FALSE)</f>
        <v>Medidor faturado pela UFSC</v>
      </c>
      <c r="C49" s="9">
        <v>2023</v>
      </c>
      <c r="D49" s="9" t="s">
        <v>129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VLOOKUP($H49,'[2]2023_02'!$D:$AD,'[2]2023_02'!Z$19,FALSE)</f>
        <v>1</v>
      </c>
      <c r="M49" s="12">
        <f>VLOOKUP($H49,'[2]2023_02'!$D:$AD,'[2]2023_02'!AA$19,FALSE)</f>
        <v>0</v>
      </c>
      <c r="N49" s="12">
        <f>VLOOKUP($H49,'[2]2023_02'!$D:$AD,'[2]2023_02'!AB$19,FALSE)</f>
        <v>0</v>
      </c>
      <c r="O49" s="12">
        <f>VLOOKUP($H49,'[2]2023_02'!$D:$AD,'[2]2023_02'!AC$19,FALSE)</f>
        <v>0</v>
      </c>
      <c r="P49" s="12">
        <f>VLOOKUP($H49,'[2]2023_02'!$D:$AD,'[2]2023_02'!AD$19,FALSE)</f>
        <v>1</v>
      </c>
      <c r="Q49" s="13">
        <f>VLOOKUP(H49,'2023_01'!H:R,11,FALSE)</f>
        <v>1346</v>
      </c>
      <c r="R49" s="14">
        <f>VLOOKUP($H49,'[2]2023_02'!$D:$AD,'[2]2023_02'!J$19,FALSE)</f>
        <v>1403</v>
      </c>
      <c r="S49" s="15">
        <f t="shared" si="1"/>
        <v>57</v>
      </c>
      <c r="T49" s="12">
        <f>VLOOKUP($H49,'[2]2023_02'!$D:$AD,'[2]2023_02'!K$19,FALSE)</f>
        <v>57</v>
      </c>
      <c r="U49" s="16" t="str">
        <f>VLOOKUP($H49,'[2]2023_02'!$D:$AD,'[2]2023_02'!T$19,FALSE)</f>
        <v>LIDO</v>
      </c>
      <c r="V49" s="17" t="str">
        <f>VLOOKUP($H49,'[2]2023_02'!$D:$AD,'[2]2023_02'!U$19,FALSE)</f>
        <v>ALTO CONSUMO</v>
      </c>
      <c r="W49" s="12">
        <f>VLOOKUP($H49,'[2]2023_02'!$D:$AD,'[2]2023_02'!L$19,FALSE)</f>
        <v>767.71</v>
      </c>
      <c r="X49" s="12">
        <f>VLOOKUP($H49,'[2]2023_02'!$D:$AD,'[2]2023_02'!M$19,FALSE)</f>
        <v>0</v>
      </c>
      <c r="Y49" s="18">
        <f>VLOOKUP($H49,'[2]2023_02'!$D:$AD,'[2]2023_02'!N$19,FALSE)</f>
        <v>-75.72</v>
      </c>
      <c r="Z49" s="12">
        <f>VLOOKUP($H49,'[2]2023_02'!$D:$AD,'[2]2023_02'!O$19,FALSE)</f>
        <v>0</v>
      </c>
      <c r="AA49" s="12">
        <f>VLOOKUP($H49,'[2]2023_02'!$D:$AD,'[2]2023_02'!P$19,FALSE)</f>
        <v>33.61</v>
      </c>
      <c r="AB49" s="12">
        <f>VLOOKUP($H49,'[2]2023_02'!$D:$AD,'[2]2023_02'!Q$19,FALSE)</f>
        <v>725.6</v>
      </c>
      <c r="AC49">
        <f t="shared" si="2"/>
        <v>725.6</v>
      </c>
      <c r="AD49">
        <f t="shared" si="3"/>
        <v>0</v>
      </c>
    </row>
    <row r="50" spans="1:30" x14ac:dyDescent="0.25">
      <c r="A50" s="9" t="str">
        <f t="shared" si="0"/>
        <v>H058 2023 Fevereiro</v>
      </c>
      <c r="B50" s="9" t="str">
        <f>VLOOKUP(H50,[1]Auxiliar_referencia!E:F,2,FALSE)</f>
        <v>Medidor faturado pela UFSC</v>
      </c>
      <c r="C50" s="9">
        <v>2023</v>
      </c>
      <c r="D50" s="9" t="s">
        <v>129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VLOOKUP($H50,'[2]2023_02'!$D:$AD,'[2]2023_02'!Z$19,FALSE)</f>
        <v>1</v>
      </c>
      <c r="M50" s="12">
        <f>VLOOKUP($H50,'[2]2023_02'!$D:$AD,'[2]2023_02'!AA$19,FALSE)</f>
        <v>0</v>
      </c>
      <c r="N50" s="12">
        <f>VLOOKUP($H50,'[2]2023_02'!$D:$AD,'[2]2023_02'!AB$19,FALSE)</f>
        <v>0</v>
      </c>
      <c r="O50" s="12">
        <f>VLOOKUP($H50,'[2]2023_02'!$D:$AD,'[2]2023_02'!AC$19,FALSE)</f>
        <v>0</v>
      </c>
      <c r="P50" s="12">
        <f>VLOOKUP($H50,'[2]2023_02'!$D:$AD,'[2]2023_02'!AD$19,FALSE)</f>
        <v>1</v>
      </c>
      <c r="Q50" s="13">
        <f>VLOOKUP(H50,'2023_01'!H:R,11,FALSE)</f>
        <v>8921</v>
      </c>
      <c r="R50" s="14">
        <f>VLOOKUP($H50,'[2]2023_02'!$D:$AD,'[2]2023_02'!J$19,FALSE)</f>
        <v>9281</v>
      </c>
      <c r="S50" s="15">
        <f t="shared" si="1"/>
        <v>360</v>
      </c>
      <c r="T50" s="12">
        <f>VLOOKUP($H50,'[2]2023_02'!$D:$AD,'[2]2023_02'!K$19,FALSE)</f>
        <v>360</v>
      </c>
      <c r="U50" s="16" t="str">
        <f>VLOOKUP($H50,'[2]2023_02'!$D:$AD,'[2]2023_02'!T$19,FALSE)</f>
        <v>LIDO</v>
      </c>
      <c r="V50" s="17">
        <f>VLOOKUP($H50,'[2]2023_02'!$D:$AD,'[2]2023_02'!U$19,FALSE)</f>
        <v>0</v>
      </c>
      <c r="W50" s="12">
        <f>VLOOKUP($H50,'[2]2023_02'!$D:$AD,'[2]2023_02'!L$19,FALSE)</f>
        <v>5158.18</v>
      </c>
      <c r="X50" s="12">
        <f>VLOOKUP($H50,'[2]2023_02'!$D:$AD,'[2]2023_02'!M$19,FALSE)</f>
        <v>5158.18</v>
      </c>
      <c r="Y50" s="18">
        <f>VLOOKUP($H50,'[2]2023_02'!$D:$AD,'[2]2023_02'!N$19,FALSE)</f>
        <v>-1050.6300000000001</v>
      </c>
      <c r="Z50" s="12">
        <f>VLOOKUP($H50,'[2]2023_02'!$D:$AD,'[2]2023_02'!O$19,FALSE)</f>
        <v>0</v>
      </c>
      <c r="AA50" s="12">
        <f>VLOOKUP($H50,'[2]2023_02'!$D:$AD,'[2]2023_02'!P$19,FALSE)</f>
        <v>1182.55</v>
      </c>
      <c r="AB50" s="12">
        <f>VLOOKUP($H50,'[2]2023_02'!$D:$AD,'[2]2023_02'!Q$19,FALSE)</f>
        <v>10448.280000000001</v>
      </c>
      <c r="AC50">
        <f t="shared" si="2"/>
        <v>10448.279999999999</v>
      </c>
      <c r="AD50">
        <f t="shared" si="3"/>
        <v>0</v>
      </c>
    </row>
    <row r="51" spans="1:30" x14ac:dyDescent="0.25">
      <c r="A51" s="9" t="str">
        <f t="shared" si="0"/>
        <v>H059 2023 Fevereiro</v>
      </c>
      <c r="B51" s="9" t="str">
        <f>VLOOKUP(H51,[1]Auxiliar_referencia!E:F,2,FALSE)</f>
        <v>Medidor faturado pela UFSC</v>
      </c>
      <c r="C51" s="9">
        <v>2023</v>
      </c>
      <c r="D51" s="9" t="s">
        <v>129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VLOOKUP($H51,'[2]2023_02'!$D:$AD,'[2]2023_02'!Z$19,FALSE)</f>
        <v>1</v>
      </c>
      <c r="M51" s="12">
        <f>VLOOKUP($H51,'[2]2023_02'!$D:$AD,'[2]2023_02'!AA$19,FALSE)</f>
        <v>0</v>
      </c>
      <c r="N51" s="12">
        <f>VLOOKUP($H51,'[2]2023_02'!$D:$AD,'[2]2023_02'!AB$19,FALSE)</f>
        <v>0</v>
      </c>
      <c r="O51" s="12">
        <f>VLOOKUP($H51,'[2]2023_02'!$D:$AD,'[2]2023_02'!AC$19,FALSE)</f>
        <v>0</v>
      </c>
      <c r="P51" s="12">
        <f>VLOOKUP($H51,'[2]2023_02'!$D:$AD,'[2]2023_02'!AD$19,FALSE)</f>
        <v>1</v>
      </c>
      <c r="Q51" s="13">
        <f>VLOOKUP(H51,'2023_01'!H:R,11,FALSE)</f>
        <v>389</v>
      </c>
      <c r="R51" s="14">
        <f>VLOOKUP($H51,'[2]2023_02'!$D:$AD,'[2]2023_02'!J$19,FALSE)</f>
        <v>412</v>
      </c>
      <c r="S51" s="15">
        <f t="shared" si="1"/>
        <v>23</v>
      </c>
      <c r="T51" s="12">
        <f>VLOOKUP($H51,'[2]2023_02'!$D:$AD,'[2]2023_02'!K$19,FALSE)</f>
        <v>23</v>
      </c>
      <c r="U51" s="16" t="str">
        <f>VLOOKUP($H51,'[2]2023_02'!$D:$AD,'[2]2023_02'!T$19,FALSE)</f>
        <v>LIDO</v>
      </c>
      <c r="V51" s="17">
        <f>VLOOKUP($H51,'[2]2023_02'!$D:$AD,'[2]2023_02'!U$19,FALSE)</f>
        <v>0</v>
      </c>
      <c r="W51" s="12">
        <f>VLOOKUP($H51,'[2]2023_02'!$D:$AD,'[2]2023_02'!L$19,FALSE)</f>
        <v>275.05</v>
      </c>
      <c r="X51" s="12">
        <f>VLOOKUP($H51,'[2]2023_02'!$D:$AD,'[2]2023_02'!M$19,FALSE)</f>
        <v>275.05</v>
      </c>
      <c r="Y51" s="18">
        <f>VLOOKUP($H51,'[2]2023_02'!$D:$AD,'[2]2023_02'!N$19,FALSE)</f>
        <v>-56.07</v>
      </c>
      <c r="Z51" s="12">
        <f>VLOOKUP($H51,'[2]2023_02'!$D:$AD,'[2]2023_02'!O$19,FALSE)</f>
        <v>0</v>
      </c>
      <c r="AA51" s="12">
        <f>VLOOKUP($H51,'[2]2023_02'!$D:$AD,'[2]2023_02'!P$19,FALSE)</f>
        <v>43.27</v>
      </c>
      <c r="AB51" s="12">
        <f>VLOOKUP($H51,'[2]2023_02'!$D:$AD,'[2]2023_02'!Q$19,FALSE)</f>
        <v>537.29999999999995</v>
      </c>
      <c r="AC51">
        <f t="shared" si="2"/>
        <v>537.30000000000007</v>
      </c>
      <c r="AD51">
        <f t="shared" si="3"/>
        <v>0</v>
      </c>
    </row>
    <row r="52" spans="1:30" x14ac:dyDescent="0.25">
      <c r="A52" s="9" t="str">
        <f t="shared" si="0"/>
        <v>H060 2023 Fevereiro</v>
      </c>
      <c r="B52" s="9" t="str">
        <f>VLOOKUP(H52,[1]Auxiliar_referencia!E:F,2,FALSE)</f>
        <v>Medidor faturado pela UFSC</v>
      </c>
      <c r="C52" s="9">
        <v>2023</v>
      </c>
      <c r="D52" s="9" t="s">
        <v>129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VLOOKUP($H52,'[2]2023_02'!$D:$AD,'[2]2023_02'!Z$19,FALSE)</f>
        <v>1</v>
      </c>
      <c r="M52" s="12">
        <f>VLOOKUP($H52,'[2]2023_02'!$D:$AD,'[2]2023_02'!AA$19,FALSE)</f>
        <v>0</v>
      </c>
      <c r="N52" s="12">
        <f>VLOOKUP($H52,'[2]2023_02'!$D:$AD,'[2]2023_02'!AB$19,FALSE)</f>
        <v>0</v>
      </c>
      <c r="O52" s="12">
        <f>VLOOKUP($H52,'[2]2023_02'!$D:$AD,'[2]2023_02'!AC$19,FALSE)</f>
        <v>0</v>
      </c>
      <c r="P52" s="12">
        <f>VLOOKUP($H52,'[2]2023_02'!$D:$AD,'[2]2023_02'!AD$19,FALSE)</f>
        <v>1</v>
      </c>
      <c r="Q52" s="13">
        <f>VLOOKUP(H52,'2023_01'!H:R,11,FALSE)</f>
        <v>534</v>
      </c>
      <c r="R52" s="14">
        <f>VLOOKUP($H52,'[2]2023_02'!$D:$AD,'[2]2023_02'!J$19,FALSE)</f>
        <v>618</v>
      </c>
      <c r="S52" s="15">
        <f t="shared" si="1"/>
        <v>84</v>
      </c>
      <c r="T52" s="12">
        <f>VLOOKUP($H52,'[2]2023_02'!$D:$AD,'[2]2023_02'!K$19,FALSE)</f>
        <v>84</v>
      </c>
      <c r="U52" s="16" t="str">
        <f>VLOOKUP($H52,'[2]2023_02'!$D:$AD,'[2]2023_02'!T$19,FALSE)</f>
        <v>LIDO</v>
      </c>
      <c r="V52" s="17">
        <f>VLOOKUP($H52,'[2]2023_02'!$D:$AD,'[2]2023_02'!U$19,FALSE)</f>
        <v>0</v>
      </c>
      <c r="W52" s="12">
        <f>VLOOKUP($H52,'[2]2023_02'!$D:$AD,'[2]2023_02'!L$19,FALSE)</f>
        <v>1158.94</v>
      </c>
      <c r="X52" s="12">
        <f>VLOOKUP($H52,'[2]2023_02'!$D:$AD,'[2]2023_02'!M$19,FALSE)</f>
        <v>1158.94</v>
      </c>
      <c r="Y52" s="18">
        <f>VLOOKUP($H52,'[2]2023_02'!$D:$AD,'[2]2023_02'!N$19,FALSE)</f>
        <v>-242.95</v>
      </c>
      <c r="Z52" s="12">
        <f>VLOOKUP($H52,'[2]2023_02'!$D:$AD,'[2]2023_02'!O$19,FALSE)</f>
        <v>0</v>
      </c>
      <c r="AA52" s="12">
        <f>VLOOKUP($H52,'[2]2023_02'!$D:$AD,'[2]2023_02'!P$19,FALSE)</f>
        <v>253.02</v>
      </c>
      <c r="AB52" s="12">
        <f>VLOOKUP($H52,'[2]2023_02'!$D:$AD,'[2]2023_02'!Q$19,FALSE)</f>
        <v>2327.9499999999998</v>
      </c>
      <c r="AC52">
        <f t="shared" si="2"/>
        <v>2327.9500000000003</v>
      </c>
      <c r="AD52">
        <f t="shared" si="3"/>
        <v>0</v>
      </c>
    </row>
    <row r="53" spans="1:30" x14ac:dyDescent="0.25">
      <c r="A53" s="9" t="str">
        <f t="shared" si="0"/>
        <v>H061 2023 Fevereiro</v>
      </c>
      <c r="B53" s="9" t="str">
        <f>VLOOKUP(H53,[1]Auxiliar_referencia!E:F,2,FALSE)</f>
        <v>Medidor faturado pela UFSC</v>
      </c>
      <c r="C53" s="9">
        <v>2023</v>
      </c>
      <c r="D53" s="9" t="s">
        <v>129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VLOOKUP($H53,'[2]2023_02'!$D:$AD,'[2]2023_02'!Z$19,FALSE)</f>
        <v>1</v>
      </c>
      <c r="M53" s="12">
        <f>VLOOKUP($H53,'[2]2023_02'!$D:$AD,'[2]2023_02'!AA$19,FALSE)</f>
        <v>0</v>
      </c>
      <c r="N53" s="12">
        <f>VLOOKUP($H53,'[2]2023_02'!$D:$AD,'[2]2023_02'!AB$19,FALSE)</f>
        <v>1</v>
      </c>
      <c r="O53" s="12">
        <f>VLOOKUP($H53,'[2]2023_02'!$D:$AD,'[2]2023_02'!AC$19,FALSE)</f>
        <v>0</v>
      </c>
      <c r="P53" s="12">
        <f>VLOOKUP($H53,'[2]2023_02'!$D:$AD,'[2]2023_02'!AD$19,FALSE)</f>
        <v>2</v>
      </c>
      <c r="Q53" s="13">
        <f>VLOOKUP(H53,'2023_01'!H:R,11,FALSE)</f>
        <v>2514</v>
      </c>
      <c r="R53" s="14">
        <f>VLOOKUP($H53,'[2]2023_02'!$D:$AD,'[2]2023_02'!J$19,FALSE)</f>
        <v>2549</v>
      </c>
      <c r="S53" s="15">
        <f t="shared" si="1"/>
        <v>35</v>
      </c>
      <c r="T53" s="12">
        <f>VLOOKUP($H53,'[2]2023_02'!$D:$AD,'[2]2023_02'!K$19,FALSE)</f>
        <v>35</v>
      </c>
      <c r="U53" s="16" t="str">
        <f>VLOOKUP($H53,'[2]2023_02'!$D:$AD,'[2]2023_02'!T$19,FALSE)</f>
        <v>MÉDIO</v>
      </c>
      <c r="V53" s="17" t="str">
        <f>VLOOKUP($H53,'[2]2023_02'!$D:$AD,'[2]2023_02'!U$19,FALSE)</f>
        <v>Eliminar problema de testada</v>
      </c>
      <c r="W53" s="12">
        <f>VLOOKUP($H53,'[2]2023_02'!$D:$AD,'[2]2023_02'!L$19,FALSE)</f>
        <v>390.71</v>
      </c>
      <c r="X53" s="12">
        <f>VLOOKUP($H53,'[2]2023_02'!$D:$AD,'[2]2023_02'!M$19,FALSE)</f>
        <v>390.71</v>
      </c>
      <c r="Y53" s="18">
        <f>VLOOKUP($H53,'[2]2023_02'!$D:$AD,'[2]2023_02'!N$19,FALSE)</f>
        <v>-76.17</v>
      </c>
      <c r="Z53" s="12">
        <f>VLOOKUP($H53,'[2]2023_02'!$D:$AD,'[2]2023_02'!O$19,FALSE)</f>
        <v>0</v>
      </c>
      <c r="AA53" s="12">
        <f>VLOOKUP($H53,'[2]2023_02'!$D:$AD,'[2]2023_02'!P$19,FALSE)</f>
        <v>24.69</v>
      </c>
      <c r="AB53" s="12">
        <f>VLOOKUP($H53,'[2]2023_02'!$D:$AD,'[2]2023_02'!Q$19,FALSE)</f>
        <v>729.94</v>
      </c>
      <c r="AC53">
        <f t="shared" si="2"/>
        <v>729.94</v>
      </c>
      <c r="AD53">
        <f t="shared" si="3"/>
        <v>0</v>
      </c>
    </row>
    <row r="54" spans="1:30" x14ac:dyDescent="0.25">
      <c r="A54" s="9" t="str">
        <f t="shared" si="0"/>
        <v>H062 2023 Fevereiro</v>
      </c>
      <c r="B54" s="9" t="str">
        <f>VLOOKUP(H54,[1]Auxiliar_referencia!E:F,2,FALSE)</f>
        <v>Medidor faturado pela UFSC</v>
      </c>
      <c r="C54" s="9">
        <v>2023</v>
      </c>
      <c r="D54" s="9" t="s">
        <v>129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VLOOKUP($H54,'[2]2023_02'!$D:$AD,'[2]2023_02'!Z$19,FALSE)</f>
        <v>1</v>
      </c>
      <c r="M54" s="12">
        <f>VLOOKUP($H54,'[2]2023_02'!$D:$AD,'[2]2023_02'!AA$19,FALSE)</f>
        <v>0</v>
      </c>
      <c r="N54" s="12">
        <f>VLOOKUP($H54,'[2]2023_02'!$D:$AD,'[2]2023_02'!AB$19,FALSE)</f>
        <v>0</v>
      </c>
      <c r="O54" s="12">
        <f>VLOOKUP($H54,'[2]2023_02'!$D:$AD,'[2]2023_02'!AC$19,FALSE)</f>
        <v>0</v>
      </c>
      <c r="P54" s="12">
        <f>VLOOKUP($H54,'[2]2023_02'!$D:$AD,'[2]2023_02'!AD$19,FALSE)</f>
        <v>1</v>
      </c>
      <c r="Q54" s="13">
        <f>VLOOKUP(H54,'2023_01'!H:R,11,FALSE)</f>
        <v>8394</v>
      </c>
      <c r="R54" s="14">
        <f>VLOOKUP($H54,'[2]2023_02'!$D:$AD,'[2]2023_02'!J$19,FALSE)</f>
        <v>8977</v>
      </c>
      <c r="S54" s="15">
        <f t="shared" si="1"/>
        <v>583</v>
      </c>
      <c r="T54" s="12">
        <f>VLOOKUP($H54,'[2]2023_02'!$D:$AD,'[2]2023_02'!K$19,FALSE)</f>
        <v>583</v>
      </c>
      <c r="U54" s="16" t="str">
        <f>VLOOKUP($H54,'[2]2023_02'!$D:$AD,'[2]2023_02'!T$19,FALSE)</f>
        <v>MÉDIO</v>
      </c>
      <c r="V54" s="17" t="str">
        <f>VLOOKUP($H54,'[2]2023_02'!$D:$AD,'[2]2023_02'!U$19,FALSE)</f>
        <v>Eliminar problema de testada</v>
      </c>
      <c r="W54" s="12">
        <f>VLOOKUP($H54,'[2]2023_02'!$D:$AD,'[2]2023_02'!L$19,FALSE)</f>
        <v>8389.4500000000007</v>
      </c>
      <c r="X54" s="12">
        <f>VLOOKUP($H54,'[2]2023_02'!$D:$AD,'[2]2023_02'!M$19,FALSE)</f>
        <v>8389.4500000000007</v>
      </c>
      <c r="Y54" s="18">
        <f>VLOOKUP($H54,'[2]2023_02'!$D:$AD,'[2]2023_02'!N$19,FALSE)</f>
        <v>-1774.73</v>
      </c>
      <c r="Z54" s="12">
        <f>VLOOKUP($H54,'[2]2023_02'!$D:$AD,'[2]2023_02'!O$19,FALSE)</f>
        <v>0</v>
      </c>
      <c r="AA54" s="12">
        <f>VLOOKUP($H54,'[2]2023_02'!$D:$AD,'[2]2023_02'!P$19,FALSE)</f>
        <v>2001.32</v>
      </c>
      <c r="AB54" s="12">
        <f>VLOOKUP($H54,'[2]2023_02'!$D:$AD,'[2]2023_02'!Q$19,FALSE)</f>
        <v>17005.490000000002</v>
      </c>
      <c r="AC54">
        <f t="shared" si="2"/>
        <v>17005.490000000002</v>
      </c>
      <c r="AD54">
        <f t="shared" si="3"/>
        <v>0</v>
      </c>
    </row>
    <row r="55" spans="1:30" x14ac:dyDescent="0.25">
      <c r="A55" s="9" t="str">
        <f>H55&amp;" "&amp;C55&amp;" "&amp;D55</f>
        <v>H066 2023 Fevereiro</v>
      </c>
      <c r="B55" s="9" t="str">
        <f>VLOOKUP(H55,[1]Auxiliar_referencia!E:F,2,FALSE)</f>
        <v>Medidor faturado pela UFSC</v>
      </c>
      <c r="C55" s="9">
        <v>2023</v>
      </c>
      <c r="D55" s="9" t="s">
        <v>129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VLOOKUP($H55,'[2]2023_02'!$D:$AD,'[2]2023_02'!Z$19,FALSE)</f>
        <v>1</v>
      </c>
      <c r="M55" s="12">
        <f>VLOOKUP($H55,'[2]2023_02'!$D:$AD,'[2]2023_02'!AA$19,FALSE)</f>
        <v>0</v>
      </c>
      <c r="N55" s="12">
        <f>VLOOKUP($H55,'[2]2023_02'!$D:$AD,'[2]2023_02'!AB$19,FALSE)</f>
        <v>0</v>
      </c>
      <c r="O55" s="12">
        <f>VLOOKUP($H55,'[2]2023_02'!$D:$AD,'[2]2023_02'!AC$19,FALSE)</f>
        <v>0</v>
      </c>
      <c r="P55" s="12">
        <f>VLOOKUP($H55,'[2]2023_02'!$D:$AD,'[2]2023_02'!AD$19,FALSE)</f>
        <v>1</v>
      </c>
      <c r="Q55" s="13">
        <f>VLOOKUP(H55,'2023_01'!H:R,11,FALSE)</f>
        <v>11767</v>
      </c>
      <c r="R55" s="14">
        <f>VLOOKUP($H55,'[2]2023_02'!$D:$AD,'[2]2023_02'!J$19,FALSE)</f>
        <v>12299</v>
      </c>
      <c r="S55" s="15">
        <f t="shared" si="1"/>
        <v>532</v>
      </c>
      <c r="T55" s="12">
        <f>VLOOKUP($H55,'[2]2023_02'!$D:$AD,'[2]2023_02'!K$19,FALSE)</f>
        <v>532</v>
      </c>
      <c r="U55" s="16" t="str">
        <f>VLOOKUP($H55,'[2]2023_02'!$D:$AD,'[2]2023_02'!T$19,FALSE)</f>
        <v>LIDO</v>
      </c>
      <c r="V55" s="17">
        <f>VLOOKUP($H55,'[2]2023_02'!$D:$AD,'[2]2023_02'!U$19,FALSE)</f>
        <v>0</v>
      </c>
      <c r="W55" s="12">
        <f>VLOOKUP($H55,'[2]2023_02'!$D:$AD,'[2]2023_02'!L$19,FALSE)</f>
        <v>7650.46</v>
      </c>
      <c r="X55" s="12">
        <f>VLOOKUP($H55,'[2]2023_02'!$D:$AD,'[2]2023_02'!M$19,FALSE)</f>
        <v>0</v>
      </c>
      <c r="Y55" s="18">
        <f>VLOOKUP($H55,'[2]2023_02'!$D:$AD,'[2]2023_02'!N$19,FALSE)</f>
        <v>-853.12</v>
      </c>
      <c r="Z55" s="12">
        <f>VLOOKUP($H55,'[2]2023_02'!$D:$AD,'[2]2023_02'!O$19,FALSE)</f>
        <v>0</v>
      </c>
      <c r="AA55" s="12">
        <f>VLOOKUP($H55,'[2]2023_02'!$D:$AD,'[2]2023_02'!P$19,FALSE)</f>
        <v>1377.31</v>
      </c>
      <c r="AB55" s="12">
        <f>VLOOKUP($H55,'[2]2023_02'!$D:$AD,'[2]2023_02'!Q$19,FALSE)</f>
        <v>8174.65</v>
      </c>
      <c r="AC55">
        <f t="shared" si="2"/>
        <v>8174.65</v>
      </c>
      <c r="AD55">
        <f t="shared" si="3"/>
        <v>0</v>
      </c>
    </row>
    <row r="56" spans="1:30" x14ac:dyDescent="0.25">
      <c r="A56" s="9" t="str">
        <f t="shared" si="0"/>
        <v>H072 2023 Fevereiro</v>
      </c>
      <c r="B56" s="9" t="str">
        <f>VLOOKUP(H56,[1]Auxiliar_referencia!E:F,2,FALSE)</f>
        <v>Medidor faturado pela UFSC</v>
      </c>
      <c r="C56" s="9">
        <v>2023</v>
      </c>
      <c r="D56" s="9" t="s">
        <v>129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VLOOKUP($H56,'[2]2023_02'!$D:$AD,'[2]2023_02'!Z$19,FALSE)</f>
        <v>1</v>
      </c>
      <c r="M56" s="12">
        <f>VLOOKUP($H56,'[2]2023_02'!$D:$AD,'[2]2023_02'!AA$19,FALSE)</f>
        <v>0</v>
      </c>
      <c r="N56" s="12">
        <f>VLOOKUP($H56,'[2]2023_02'!$D:$AD,'[2]2023_02'!AB$19,FALSE)</f>
        <v>0</v>
      </c>
      <c r="O56" s="12">
        <f>VLOOKUP($H56,'[2]2023_02'!$D:$AD,'[2]2023_02'!AC$19,FALSE)</f>
        <v>0</v>
      </c>
      <c r="P56" s="12">
        <f>VLOOKUP($H56,'[2]2023_02'!$D:$AD,'[2]2023_02'!AD$19,FALSE)</f>
        <v>1</v>
      </c>
      <c r="Q56" s="13">
        <f>VLOOKUP(H56,'2023_01'!H:R,11,FALSE)</f>
        <v>8519</v>
      </c>
      <c r="R56" s="14">
        <f>VLOOKUP($H56,'[2]2023_02'!$D:$AD,'[2]2023_02'!J$19,FALSE)</f>
        <v>8769</v>
      </c>
      <c r="S56" s="15">
        <f t="shared" si="1"/>
        <v>250</v>
      </c>
      <c r="T56" s="12">
        <f>VLOOKUP($H56,'[2]2023_02'!$D:$AD,'[2]2023_02'!K$19,FALSE)</f>
        <v>250</v>
      </c>
      <c r="U56" s="16" t="str">
        <f>VLOOKUP($H56,'[2]2023_02'!$D:$AD,'[2]2023_02'!T$19,FALSE)</f>
        <v>MÉDIO</v>
      </c>
      <c r="V56" s="17" t="str">
        <f>VLOOKUP($H56,'[2]2023_02'!$D:$AD,'[2]2023_02'!U$19,FALSE)</f>
        <v>Eliminar problema de testada</v>
      </c>
      <c r="W56" s="12">
        <f>VLOOKUP($H56,'[2]2023_02'!$D:$AD,'[2]2023_02'!L$19,FALSE)</f>
        <v>3564.28</v>
      </c>
      <c r="X56" s="12">
        <f>VLOOKUP($H56,'[2]2023_02'!$D:$AD,'[2]2023_02'!M$19,FALSE)</f>
        <v>0</v>
      </c>
      <c r="Y56" s="18">
        <f>VLOOKUP($H56,'[2]2023_02'!$D:$AD,'[2]2023_02'!N$19,FALSE)</f>
        <v>-368.09</v>
      </c>
      <c r="Z56" s="12">
        <f>VLOOKUP($H56,'[2]2023_02'!$D:$AD,'[2]2023_02'!O$19,FALSE)</f>
        <v>0</v>
      </c>
      <c r="AA56" s="12">
        <f>VLOOKUP($H56,'[2]2023_02'!$D:$AD,'[2]2023_02'!P$19,FALSE)</f>
        <v>330.86</v>
      </c>
      <c r="AB56" s="12">
        <f>VLOOKUP($H56,'[2]2023_02'!$D:$AD,'[2]2023_02'!Q$19,FALSE)</f>
        <v>3527.05</v>
      </c>
      <c r="AC56">
        <f t="shared" si="2"/>
        <v>3527.05</v>
      </c>
      <c r="AD56">
        <f t="shared" si="3"/>
        <v>0</v>
      </c>
    </row>
    <row r="57" spans="1:30" x14ac:dyDescent="0.25">
      <c r="A57" s="9" t="str">
        <f t="shared" si="0"/>
        <v>H073 2023 Fevereiro</v>
      </c>
      <c r="B57" s="9" t="str">
        <f>VLOOKUP(H57,[1]Auxiliar_referencia!E:F,2,FALSE)</f>
        <v>Medidor faturado pela UFSC</v>
      </c>
      <c r="C57" s="9">
        <v>2023</v>
      </c>
      <c r="D57" s="9" t="s">
        <v>129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VLOOKUP($H57,'[2]2023_02'!$D:$AD,'[2]2023_02'!Z$19,FALSE)</f>
        <v>1</v>
      </c>
      <c r="M57" s="12">
        <f>VLOOKUP($H57,'[2]2023_02'!$D:$AD,'[2]2023_02'!AA$19,FALSE)</f>
        <v>0</v>
      </c>
      <c r="N57" s="12">
        <f>VLOOKUP($H57,'[2]2023_02'!$D:$AD,'[2]2023_02'!AB$19,FALSE)</f>
        <v>0</v>
      </c>
      <c r="O57" s="12">
        <f>VLOOKUP($H57,'[2]2023_02'!$D:$AD,'[2]2023_02'!AC$19,FALSE)</f>
        <v>0</v>
      </c>
      <c r="P57" s="12">
        <f>VLOOKUP($H57,'[2]2023_02'!$D:$AD,'[2]2023_02'!AD$19,FALSE)</f>
        <v>1</v>
      </c>
      <c r="Q57" s="13">
        <f>VLOOKUP(H57,'2023_01'!H:R,11,FALSE)</f>
        <v>3009</v>
      </c>
      <c r="R57" s="14">
        <f>VLOOKUP($H57,'[2]2023_02'!$D:$AD,'[2]2023_02'!J$19,FALSE)</f>
        <v>3090</v>
      </c>
      <c r="S57" s="15">
        <f t="shared" si="1"/>
        <v>81</v>
      </c>
      <c r="T57" s="12">
        <f>VLOOKUP($H57,'[2]2023_02'!$D:$AD,'[2]2023_02'!K$19,FALSE)</f>
        <v>81</v>
      </c>
      <c r="U57" s="16" t="str">
        <f>VLOOKUP($H57,'[2]2023_02'!$D:$AD,'[2]2023_02'!T$19,FALSE)</f>
        <v>LIDO</v>
      </c>
      <c r="V57" s="17">
        <f>VLOOKUP($H57,'[2]2023_02'!$D:$AD,'[2]2023_02'!U$19,FALSE)</f>
        <v>0</v>
      </c>
      <c r="W57" s="12">
        <f>VLOOKUP($H57,'[2]2023_02'!$D:$AD,'[2]2023_02'!L$19,FALSE)</f>
        <v>1115.47</v>
      </c>
      <c r="X57" s="12">
        <f>VLOOKUP($H57,'[2]2023_02'!$D:$AD,'[2]2023_02'!M$19,FALSE)</f>
        <v>0</v>
      </c>
      <c r="Y57" s="18">
        <f>VLOOKUP($H57,'[2]2023_02'!$D:$AD,'[2]2023_02'!N$19,FALSE)</f>
        <v>-129.74</v>
      </c>
      <c r="Z57" s="12">
        <f>VLOOKUP($H57,'[2]2023_02'!$D:$AD,'[2]2023_02'!O$19,FALSE)</f>
        <v>0</v>
      </c>
      <c r="AA57" s="12">
        <f>VLOOKUP($H57,'[2]2023_02'!$D:$AD,'[2]2023_02'!P$19,FALSE)</f>
        <v>257.45999999999998</v>
      </c>
      <c r="AB57" s="12">
        <f>VLOOKUP($H57,'[2]2023_02'!$D:$AD,'[2]2023_02'!Q$19,FALSE)</f>
        <v>1243.19</v>
      </c>
      <c r="AC57">
        <f t="shared" si="2"/>
        <v>1243.19</v>
      </c>
      <c r="AD57">
        <f t="shared" si="3"/>
        <v>0</v>
      </c>
    </row>
    <row r="58" spans="1:30" x14ac:dyDescent="0.25">
      <c r="A58" s="9" t="str">
        <f t="shared" si="0"/>
        <v>H074 2023 Fevereiro</v>
      </c>
      <c r="B58" s="9" t="str">
        <f>VLOOKUP(H58,[1]Auxiliar_referencia!E:F,2,FALSE)</f>
        <v>Medidor faturado pela UFSC</v>
      </c>
      <c r="C58" s="9">
        <v>2023</v>
      </c>
      <c r="D58" s="9" t="s">
        <v>129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VLOOKUP($H58,'[2]2023_02'!$D:$AD,'[2]2023_02'!Z$19,FALSE)</f>
        <v>1</v>
      </c>
      <c r="M58" s="12">
        <f>VLOOKUP($H58,'[2]2023_02'!$D:$AD,'[2]2023_02'!AA$19,FALSE)</f>
        <v>0</v>
      </c>
      <c r="N58" s="12">
        <f>VLOOKUP($H58,'[2]2023_02'!$D:$AD,'[2]2023_02'!AB$19,FALSE)</f>
        <v>0</v>
      </c>
      <c r="O58" s="12">
        <f>VLOOKUP($H58,'[2]2023_02'!$D:$AD,'[2]2023_02'!AC$19,FALSE)</f>
        <v>0</v>
      </c>
      <c r="P58" s="12">
        <f>VLOOKUP($H58,'[2]2023_02'!$D:$AD,'[2]2023_02'!AD$19,FALSE)</f>
        <v>1</v>
      </c>
      <c r="Q58" s="13">
        <f>VLOOKUP(H58,'2023_01'!H:R,11,FALSE)</f>
        <v>38457</v>
      </c>
      <c r="R58" s="14">
        <f>VLOOKUP($H58,'[2]2023_02'!$D:$AD,'[2]2023_02'!J$19,FALSE)</f>
        <v>39005</v>
      </c>
      <c r="S58" s="15">
        <f t="shared" si="1"/>
        <v>548</v>
      </c>
      <c r="T58" s="12">
        <f>VLOOKUP($H58,'[2]2023_02'!$D:$AD,'[2]2023_02'!K$19,FALSE)</f>
        <v>548</v>
      </c>
      <c r="U58" s="16" t="str">
        <f>VLOOKUP($H58,'[2]2023_02'!$D:$AD,'[2]2023_02'!T$19,FALSE)</f>
        <v>MÉDIO</v>
      </c>
      <c r="V58" s="17" t="str">
        <f>VLOOKUP($H58,'[2]2023_02'!$D:$AD,'[2]2023_02'!U$19,FALSE)</f>
        <v>Eliminar problema de testada</v>
      </c>
      <c r="W58" s="12">
        <f>VLOOKUP($H58,'[2]2023_02'!$D:$AD,'[2]2023_02'!L$19,FALSE)</f>
        <v>7882.3</v>
      </c>
      <c r="X58" s="12">
        <f>VLOOKUP($H58,'[2]2023_02'!$D:$AD,'[2]2023_02'!M$19,FALSE)</f>
        <v>0</v>
      </c>
      <c r="Y58" s="18">
        <f>VLOOKUP($H58,'[2]2023_02'!$D:$AD,'[2]2023_02'!N$19,FALSE)</f>
        <v>-820.13</v>
      </c>
      <c r="Z58" s="12">
        <f>VLOOKUP($H58,'[2]2023_02'!$D:$AD,'[2]2023_02'!O$19,FALSE)</f>
        <v>0</v>
      </c>
      <c r="AA58" s="12">
        <f>VLOOKUP($H58,'[2]2023_02'!$D:$AD,'[2]2023_02'!P$19,FALSE)</f>
        <v>796.2</v>
      </c>
      <c r="AB58" s="12">
        <f>VLOOKUP($H58,'[2]2023_02'!$D:$AD,'[2]2023_02'!Q$19,FALSE)</f>
        <v>7858.37</v>
      </c>
      <c r="AC58">
        <f t="shared" si="2"/>
        <v>7858.37</v>
      </c>
      <c r="AD58">
        <f t="shared" si="3"/>
        <v>0</v>
      </c>
    </row>
    <row r="59" spans="1:30" x14ac:dyDescent="0.25">
      <c r="A59" s="9" t="str">
        <f t="shared" si="0"/>
        <v>H076 2023 Fevereiro</v>
      </c>
      <c r="B59" s="9" t="str">
        <f>VLOOKUP(H59,[1]Auxiliar_referencia!E:F,2,FALSE)</f>
        <v>Medidor faturado pela UFSC</v>
      </c>
      <c r="C59" s="9">
        <v>2023</v>
      </c>
      <c r="D59" s="9" t="s">
        <v>129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VLOOKUP($H59,'[2]2023_02'!$D:$AD,'[2]2023_02'!Z$19,FALSE)</f>
        <v>1</v>
      </c>
      <c r="M59" s="12">
        <f>VLOOKUP($H59,'[2]2023_02'!$D:$AD,'[2]2023_02'!AA$19,FALSE)</f>
        <v>0</v>
      </c>
      <c r="N59" s="12">
        <f>VLOOKUP($H59,'[2]2023_02'!$D:$AD,'[2]2023_02'!AB$19,FALSE)</f>
        <v>0</v>
      </c>
      <c r="O59" s="12">
        <f>VLOOKUP($H59,'[2]2023_02'!$D:$AD,'[2]2023_02'!AC$19,FALSE)</f>
        <v>0</v>
      </c>
      <c r="P59" s="12">
        <f>VLOOKUP($H59,'[2]2023_02'!$D:$AD,'[2]2023_02'!AD$19,FALSE)</f>
        <v>1</v>
      </c>
      <c r="Q59" s="13">
        <f>VLOOKUP(H59,'2023_01'!H:R,11,FALSE)</f>
        <v>804</v>
      </c>
      <c r="R59" s="14">
        <f>VLOOKUP($H59,'[2]2023_02'!$D:$AD,'[2]2023_02'!J$19,FALSE)</f>
        <v>927</v>
      </c>
      <c r="S59" s="15">
        <f t="shared" si="1"/>
        <v>123</v>
      </c>
      <c r="T59" s="12">
        <f>VLOOKUP($H59,'[2]2023_02'!$D:$AD,'[2]2023_02'!K$19,FALSE)</f>
        <v>123</v>
      </c>
      <c r="U59" s="16" t="str">
        <f>VLOOKUP($H59,'[2]2023_02'!$D:$AD,'[2]2023_02'!T$19,FALSE)</f>
        <v>LIDO/REVISÃO</v>
      </c>
      <c r="V59" s="17" t="str">
        <f>VLOOKUP($H59,'[2]2023_02'!$D:$AD,'[2]2023_02'!U$19,FALSE)</f>
        <v>ALTO CONSUMO</v>
      </c>
      <c r="W59" s="12">
        <f>VLOOKUP($H59,'[2]2023_02'!$D:$AD,'[2]2023_02'!L$19,FALSE)</f>
        <v>1724.05</v>
      </c>
      <c r="X59" s="12">
        <f>VLOOKUP($H59,'[2]2023_02'!$D:$AD,'[2]2023_02'!M$19,FALSE)</f>
        <v>0</v>
      </c>
      <c r="Y59" s="18">
        <f>VLOOKUP($H59,'[2]2023_02'!$D:$AD,'[2]2023_02'!N$19,FALSE)</f>
        <v>-166.53</v>
      </c>
      <c r="Z59" s="12">
        <f>VLOOKUP($H59,'[2]2023_02'!$D:$AD,'[2]2023_02'!O$19,FALSE)</f>
        <v>0</v>
      </c>
      <c r="AA59" s="12">
        <f>VLOOKUP($H59,'[2]2023_02'!$D:$AD,'[2]2023_02'!P$19,FALSE)</f>
        <v>38.15</v>
      </c>
      <c r="AB59" s="12">
        <f>VLOOKUP($H59,'[2]2023_02'!$D:$AD,'[2]2023_02'!Q$19,FALSE)</f>
        <v>1595.67</v>
      </c>
      <c r="AC59">
        <f t="shared" si="2"/>
        <v>1595.67</v>
      </c>
      <c r="AD59">
        <f t="shared" si="3"/>
        <v>0</v>
      </c>
    </row>
    <row r="60" spans="1:30" x14ac:dyDescent="0.25">
      <c r="A60" s="9" t="str">
        <f t="shared" si="0"/>
        <v>H081 2023 Fevereiro</v>
      </c>
      <c r="B60" s="9" t="str">
        <f>VLOOKUP(H60,[1]Auxiliar_referencia!E:F,2,FALSE)</f>
        <v>Medidor faturado pela UFSC</v>
      </c>
      <c r="C60" s="9">
        <v>2023</v>
      </c>
      <c r="D60" s="9" t="s">
        <v>129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VLOOKUP($H60,'[2]2023_02'!$D:$AD,'[2]2023_02'!Z$19,FALSE)</f>
        <v>1</v>
      </c>
      <c r="M60" s="12">
        <f>VLOOKUP($H60,'[2]2023_02'!$D:$AD,'[2]2023_02'!AA$19,FALSE)</f>
        <v>0</v>
      </c>
      <c r="N60" s="12">
        <f>VLOOKUP($H60,'[2]2023_02'!$D:$AD,'[2]2023_02'!AB$19,FALSE)</f>
        <v>0</v>
      </c>
      <c r="O60" s="12">
        <f>VLOOKUP($H60,'[2]2023_02'!$D:$AD,'[2]2023_02'!AC$19,FALSE)</f>
        <v>0</v>
      </c>
      <c r="P60" s="12">
        <f>VLOOKUP($H60,'[2]2023_02'!$D:$AD,'[2]2023_02'!AD$19,FALSE)</f>
        <v>1</v>
      </c>
      <c r="Q60" s="13">
        <f>VLOOKUP(H60,'2023_01'!H:R,11,FALSE)</f>
        <v>1661</v>
      </c>
      <c r="R60" s="14">
        <f>VLOOKUP($H60,'[2]2023_02'!$D:$AD,'[2]2023_02'!J$19,FALSE)</f>
        <v>1728</v>
      </c>
      <c r="S60" s="15">
        <f t="shared" si="1"/>
        <v>67</v>
      </c>
      <c r="T60" s="12">
        <f>VLOOKUP($H60,'[2]2023_02'!$D:$AD,'[2]2023_02'!K$19,FALSE)</f>
        <v>67</v>
      </c>
      <c r="U60" s="16" t="str">
        <f>VLOOKUP($H60,'[2]2023_02'!$D:$AD,'[2]2023_02'!T$19,FALSE)</f>
        <v>LIDO</v>
      </c>
      <c r="V60" s="17">
        <f>VLOOKUP($H60,'[2]2023_02'!$D:$AD,'[2]2023_02'!U$19,FALSE)</f>
        <v>0</v>
      </c>
      <c r="W60" s="12">
        <f>VLOOKUP($H60,'[2]2023_02'!$D:$AD,'[2]2023_02'!L$19,FALSE)</f>
        <v>912.61</v>
      </c>
      <c r="X60" s="12">
        <f>VLOOKUP($H60,'[2]2023_02'!$D:$AD,'[2]2023_02'!M$19,FALSE)</f>
        <v>912.61</v>
      </c>
      <c r="Y60" s="18">
        <f>VLOOKUP($H60,'[2]2023_02'!$D:$AD,'[2]2023_02'!N$19,FALSE)</f>
        <v>-194.7</v>
      </c>
      <c r="Z60" s="12">
        <f>VLOOKUP($H60,'[2]2023_02'!$D:$AD,'[2]2023_02'!O$19,FALSE)</f>
        <v>0</v>
      </c>
      <c r="AA60" s="12">
        <f>VLOOKUP($H60,'[2]2023_02'!$D:$AD,'[2]2023_02'!P$19,FALSE)</f>
        <v>235.21</v>
      </c>
      <c r="AB60" s="12">
        <f>VLOOKUP($H60,'[2]2023_02'!$D:$AD,'[2]2023_02'!Q$19,FALSE)</f>
        <v>1865.73</v>
      </c>
      <c r="AC60">
        <f t="shared" si="2"/>
        <v>1865.73</v>
      </c>
      <c r="AD60">
        <f t="shared" si="3"/>
        <v>0</v>
      </c>
    </row>
    <row r="61" spans="1:30" x14ac:dyDescent="0.25">
      <c r="A61" s="9" t="str">
        <f t="shared" si="0"/>
        <v>H082 2023 Fevereiro</v>
      </c>
      <c r="B61" s="9" t="str">
        <f>VLOOKUP(H61,[1]Auxiliar_referencia!E:F,2,FALSE)</f>
        <v>Medidor faturado pela UFSC</v>
      </c>
      <c r="C61" s="9">
        <v>2023</v>
      </c>
      <c r="D61" s="9" t="s">
        <v>129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VLOOKUP($H61,'[2]2023_02'!$D:$AD,'[2]2023_02'!Z$19,FALSE)</f>
        <v>1</v>
      </c>
      <c r="M61" s="12">
        <f>VLOOKUP($H61,'[2]2023_02'!$D:$AD,'[2]2023_02'!AA$19,FALSE)</f>
        <v>0</v>
      </c>
      <c r="N61" s="12">
        <f>VLOOKUP($H61,'[2]2023_02'!$D:$AD,'[2]2023_02'!AB$19,FALSE)</f>
        <v>0</v>
      </c>
      <c r="O61" s="12">
        <f>VLOOKUP($H61,'[2]2023_02'!$D:$AD,'[2]2023_02'!AC$19,FALSE)</f>
        <v>0</v>
      </c>
      <c r="P61" s="12">
        <f>VLOOKUP($H61,'[2]2023_02'!$D:$AD,'[2]2023_02'!AD$19,FALSE)</f>
        <v>1</v>
      </c>
      <c r="Q61" s="13">
        <f>VLOOKUP(H61,'2023_01'!H:R,11,FALSE)</f>
        <v>21427</v>
      </c>
      <c r="R61" s="14">
        <f>VLOOKUP($H61,'[2]2023_02'!$D:$AD,'[2]2023_02'!J$19,FALSE)</f>
        <v>21804</v>
      </c>
      <c r="S61" s="15">
        <f t="shared" si="1"/>
        <v>377</v>
      </c>
      <c r="T61" s="12">
        <f>VLOOKUP($H61,'[2]2023_02'!$D:$AD,'[2]2023_02'!K$19,FALSE)</f>
        <v>377</v>
      </c>
      <c r="U61" s="16" t="str">
        <f>VLOOKUP($H61,'[2]2023_02'!$D:$AD,'[2]2023_02'!T$19,FALSE)</f>
        <v>LIDO</v>
      </c>
      <c r="V61" s="17" t="str">
        <f>VLOOKUP($H61,'[2]2023_02'!$D:$AD,'[2]2023_02'!U$19,FALSE)</f>
        <v>ALTO CONSUMO</v>
      </c>
      <c r="W61" s="12">
        <f>VLOOKUP($H61,'[2]2023_02'!$D:$AD,'[2]2023_02'!L$19,FALSE)</f>
        <v>5404.51</v>
      </c>
      <c r="X61" s="12">
        <f>VLOOKUP($H61,'[2]2023_02'!$D:$AD,'[2]2023_02'!M$19,FALSE)</f>
        <v>0</v>
      </c>
      <c r="Y61" s="18">
        <f>VLOOKUP($H61,'[2]2023_02'!$D:$AD,'[2]2023_02'!N$19,FALSE)</f>
        <v>-535.72</v>
      </c>
      <c r="Z61" s="12">
        <f>VLOOKUP($H61,'[2]2023_02'!$D:$AD,'[2]2023_02'!O$19,FALSE)</f>
        <v>0</v>
      </c>
      <c r="AA61" s="12">
        <f>VLOOKUP($H61,'[2]2023_02'!$D:$AD,'[2]2023_02'!P$19,FALSE)</f>
        <v>264.43</v>
      </c>
      <c r="AB61" s="12">
        <f>VLOOKUP($H61,'[2]2023_02'!$D:$AD,'[2]2023_02'!Q$19,FALSE)</f>
        <v>5133.22</v>
      </c>
      <c r="AC61">
        <f t="shared" si="2"/>
        <v>5133.22</v>
      </c>
      <c r="AD61">
        <f t="shared" si="3"/>
        <v>0</v>
      </c>
    </row>
    <row r="62" spans="1:30" x14ac:dyDescent="0.25">
      <c r="A62" s="9" t="str">
        <f t="shared" si="0"/>
        <v>H083 2023 Fevereiro</v>
      </c>
      <c r="B62" s="9" t="str">
        <f>VLOOKUP(H62,[1]Auxiliar_referencia!E:F,2,FALSE)</f>
        <v>Medidor faturado pela UFSC</v>
      </c>
      <c r="C62" s="9">
        <v>2023</v>
      </c>
      <c r="D62" s="9" t="s">
        <v>129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VLOOKUP($H62,'[2]2023_02'!$D:$AD,'[2]2023_02'!Z$19,FALSE)</f>
        <v>1</v>
      </c>
      <c r="M62" s="12">
        <f>VLOOKUP($H62,'[2]2023_02'!$D:$AD,'[2]2023_02'!AA$19,FALSE)</f>
        <v>0</v>
      </c>
      <c r="N62" s="12">
        <f>VLOOKUP($H62,'[2]2023_02'!$D:$AD,'[2]2023_02'!AB$19,FALSE)</f>
        <v>0</v>
      </c>
      <c r="O62" s="12">
        <f>VLOOKUP($H62,'[2]2023_02'!$D:$AD,'[2]2023_02'!AC$19,FALSE)</f>
        <v>0</v>
      </c>
      <c r="P62" s="12">
        <f>VLOOKUP($H62,'[2]2023_02'!$D:$AD,'[2]2023_02'!AD$19,FALSE)</f>
        <v>1</v>
      </c>
      <c r="Q62" s="13">
        <f>VLOOKUP(H62,'2023_01'!H:R,11,FALSE)</f>
        <v>345</v>
      </c>
      <c r="R62" s="14">
        <f>VLOOKUP($H62,'[2]2023_02'!$D:$AD,'[2]2023_02'!J$19,FALSE)</f>
        <v>351</v>
      </c>
      <c r="S62" s="15">
        <f t="shared" si="1"/>
        <v>6</v>
      </c>
      <c r="T62" s="12">
        <f>VLOOKUP($H62,'[2]2023_02'!$D:$AD,'[2]2023_02'!K$19,FALSE)</f>
        <v>6</v>
      </c>
      <c r="U62" s="16" t="str">
        <f>VLOOKUP($H62,'[2]2023_02'!$D:$AD,'[2]2023_02'!T$19,FALSE)</f>
        <v>LIDO</v>
      </c>
      <c r="V62" s="17" t="str">
        <f>VLOOKUP($H62,'[2]2023_02'!$D:$AD,'[2]2023_02'!U$19,FALSE)</f>
        <v>ALTO CONSUMO</v>
      </c>
      <c r="W62" s="12">
        <f>VLOOKUP($H62,'[2]2023_02'!$D:$AD,'[2]2023_02'!L$19,FALSE)</f>
        <v>66.040000000000006</v>
      </c>
      <c r="X62" s="12">
        <f>VLOOKUP($H62,'[2]2023_02'!$D:$AD,'[2]2023_02'!M$19,FALSE)</f>
        <v>66.040000000000006</v>
      </c>
      <c r="Y62" s="18">
        <f>VLOOKUP($H62,'[2]2023_02'!$D:$AD,'[2]2023_02'!N$19,FALSE)</f>
        <v>-13.57</v>
      </c>
      <c r="Z62" s="12">
        <f>VLOOKUP($H62,'[2]2023_02'!$D:$AD,'[2]2023_02'!O$19,FALSE)</f>
        <v>0</v>
      </c>
      <c r="AA62" s="12">
        <f>VLOOKUP($H62,'[2]2023_02'!$D:$AD,'[2]2023_02'!P$19,FALSE)</f>
        <v>11.5</v>
      </c>
      <c r="AB62" s="12">
        <f>VLOOKUP($H62,'[2]2023_02'!$D:$AD,'[2]2023_02'!Q$19,FALSE)</f>
        <v>130.01</v>
      </c>
      <c r="AC62">
        <f t="shared" si="2"/>
        <v>130.01000000000002</v>
      </c>
      <c r="AD62">
        <f t="shared" si="3"/>
        <v>0</v>
      </c>
    </row>
    <row r="63" spans="1:30" x14ac:dyDescent="0.25">
      <c r="A63" s="9" t="str">
        <f t="shared" si="0"/>
        <v>H084 2023 Fevereiro</v>
      </c>
      <c r="B63" s="9" t="str">
        <f>VLOOKUP(H63,[1]Auxiliar_referencia!E:F,2,FALSE)</f>
        <v>Medidor faturado pela UFSC</v>
      </c>
      <c r="C63" s="9">
        <v>2023</v>
      </c>
      <c r="D63" s="9" t="s">
        <v>129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VLOOKUP($H63,'[2]2023_02'!$D:$AD,'[2]2023_02'!Z$19,FALSE)</f>
        <v>1</v>
      </c>
      <c r="M63" s="12">
        <f>VLOOKUP($H63,'[2]2023_02'!$D:$AD,'[2]2023_02'!AA$19,FALSE)</f>
        <v>0</v>
      </c>
      <c r="N63" s="12">
        <f>VLOOKUP($H63,'[2]2023_02'!$D:$AD,'[2]2023_02'!AB$19,FALSE)</f>
        <v>0</v>
      </c>
      <c r="O63" s="12">
        <f>VLOOKUP($H63,'[2]2023_02'!$D:$AD,'[2]2023_02'!AC$19,FALSE)</f>
        <v>0</v>
      </c>
      <c r="P63" s="12">
        <f>VLOOKUP($H63,'[2]2023_02'!$D:$AD,'[2]2023_02'!AD$19,FALSE)</f>
        <v>1</v>
      </c>
      <c r="Q63" s="13">
        <f>VLOOKUP(H63,'2023_01'!H:R,11,FALSE)</f>
        <v>8214</v>
      </c>
      <c r="R63" s="14">
        <f>VLOOKUP($H63,'[2]2023_02'!$D:$AD,'[2]2023_02'!J$19,FALSE)</f>
        <v>8620</v>
      </c>
      <c r="S63" s="15">
        <f t="shared" si="1"/>
        <v>406</v>
      </c>
      <c r="T63" s="12">
        <f>VLOOKUP($H63,'[2]2023_02'!$D:$AD,'[2]2023_02'!K$19,FALSE)</f>
        <v>406</v>
      </c>
      <c r="U63" s="16" t="str">
        <f>VLOOKUP($H63,'[2]2023_02'!$D:$AD,'[2]2023_02'!T$19,FALSE)</f>
        <v>LIDO</v>
      </c>
      <c r="V63" s="17" t="str">
        <f>VLOOKUP($H63,'[2]2023_02'!$D:$AD,'[2]2023_02'!U$19,FALSE)</f>
        <v>ALTO CONSUMO</v>
      </c>
      <c r="W63" s="12">
        <f>VLOOKUP($H63,'[2]2023_02'!$D:$AD,'[2]2023_02'!L$19,FALSE)</f>
        <v>5824.72</v>
      </c>
      <c r="X63" s="12">
        <f>VLOOKUP($H63,'[2]2023_02'!$D:$AD,'[2]2023_02'!M$19,FALSE)</f>
        <v>5824.72</v>
      </c>
      <c r="Y63" s="18">
        <f>VLOOKUP($H63,'[2]2023_02'!$D:$AD,'[2]2023_02'!N$19,FALSE)</f>
        <v>-1111.0999999999999</v>
      </c>
      <c r="Z63" s="12">
        <f>VLOOKUP($H63,'[2]2023_02'!$D:$AD,'[2]2023_02'!O$19,FALSE)</f>
        <v>0</v>
      </c>
      <c r="AA63" s="12">
        <f>VLOOKUP($H63,'[2]2023_02'!$D:$AD,'[2]2023_02'!P$19,FALSE)</f>
        <v>108.18</v>
      </c>
      <c r="AB63" s="12">
        <f>VLOOKUP($H63,'[2]2023_02'!$D:$AD,'[2]2023_02'!Q$19,FALSE)</f>
        <v>10646.52</v>
      </c>
      <c r="AC63">
        <f t="shared" si="2"/>
        <v>10646.52</v>
      </c>
      <c r="AD63">
        <f t="shared" si="3"/>
        <v>0</v>
      </c>
    </row>
    <row r="64" spans="1:30" x14ac:dyDescent="0.25">
      <c r="A64" s="9" t="str">
        <f t="shared" si="0"/>
        <v>H085 2023 Fevereiro</v>
      </c>
      <c r="B64" s="9" t="str">
        <f>VLOOKUP(H64,[1]Auxiliar_referencia!E:F,2,FALSE)</f>
        <v>Medidor faturado pela UFSC</v>
      </c>
      <c r="C64" s="9">
        <v>2023</v>
      </c>
      <c r="D64" s="9" t="s">
        <v>129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VLOOKUP($H64,'[2]2023_02'!$D:$AD,'[2]2023_02'!Z$19,FALSE)</f>
        <v>1</v>
      </c>
      <c r="M64" s="12">
        <f>VLOOKUP($H64,'[2]2023_02'!$D:$AD,'[2]2023_02'!AA$19,FALSE)</f>
        <v>0</v>
      </c>
      <c r="N64" s="12">
        <f>VLOOKUP($H64,'[2]2023_02'!$D:$AD,'[2]2023_02'!AB$19,FALSE)</f>
        <v>0</v>
      </c>
      <c r="O64" s="12">
        <f>VLOOKUP($H64,'[2]2023_02'!$D:$AD,'[2]2023_02'!AC$19,FALSE)</f>
        <v>0</v>
      </c>
      <c r="P64" s="12">
        <f>VLOOKUP($H64,'[2]2023_02'!$D:$AD,'[2]2023_02'!AD$19,FALSE)</f>
        <v>1</v>
      </c>
      <c r="Q64" s="13">
        <f>VLOOKUP(H64,'2023_01'!H:R,11,FALSE)</f>
        <v>1350</v>
      </c>
      <c r="R64" s="14">
        <f>VLOOKUP($H64,'[2]2023_02'!$D:$AD,'[2]2023_02'!J$19,FALSE)</f>
        <v>1357</v>
      </c>
      <c r="S64" s="15">
        <f t="shared" si="1"/>
        <v>7</v>
      </c>
      <c r="T64" s="12">
        <f>VLOOKUP($H64,'[2]2023_02'!$D:$AD,'[2]2023_02'!K$19,FALSE)</f>
        <v>7</v>
      </c>
      <c r="U64" s="16" t="str">
        <f>VLOOKUP($H64,'[2]2023_02'!$D:$AD,'[2]2023_02'!T$19,FALSE)</f>
        <v>MÉDIO</v>
      </c>
      <c r="V64" s="17" t="str">
        <f>VLOOKUP($H64,'[2]2023_02'!$D:$AD,'[2]2023_02'!U$19,FALSE)</f>
        <v>Eliminar problema de testada</v>
      </c>
      <c r="W64" s="12">
        <f>VLOOKUP($H64,'[2]2023_02'!$D:$AD,'[2]2023_02'!L$19,FALSE)</f>
        <v>71.2</v>
      </c>
      <c r="X64" s="12">
        <f>VLOOKUP($H64,'[2]2023_02'!$D:$AD,'[2]2023_02'!M$19,FALSE)</f>
        <v>0</v>
      </c>
      <c r="Y64" s="18">
        <f>VLOOKUP($H64,'[2]2023_02'!$D:$AD,'[2]2023_02'!N$19,FALSE)</f>
        <v>-8.2100000000000009</v>
      </c>
      <c r="Z64" s="12">
        <f>VLOOKUP($H64,'[2]2023_02'!$D:$AD,'[2]2023_02'!O$19,FALSE)</f>
        <v>0</v>
      </c>
      <c r="AA64" s="12">
        <f>VLOOKUP($H64,'[2]2023_02'!$D:$AD,'[2]2023_02'!P$19,FALSE)</f>
        <v>15.66</v>
      </c>
      <c r="AB64" s="12">
        <f>VLOOKUP($H64,'[2]2023_02'!$D:$AD,'[2]2023_02'!Q$19,FALSE)</f>
        <v>78.650000000000006</v>
      </c>
      <c r="AC64">
        <f t="shared" si="2"/>
        <v>78.650000000000006</v>
      </c>
      <c r="AD64">
        <f t="shared" si="3"/>
        <v>0</v>
      </c>
    </row>
    <row r="65" spans="1:30" x14ac:dyDescent="0.25">
      <c r="A65" s="9" t="str">
        <f t="shared" si="0"/>
        <v>H086 2023 Fevereiro</v>
      </c>
      <c r="B65" s="9" t="str">
        <f>VLOOKUP(H65,[1]Auxiliar_referencia!E:F,2,FALSE)</f>
        <v>Medidor faturado pela UFSC</v>
      </c>
      <c r="C65" s="9">
        <v>2023</v>
      </c>
      <c r="D65" s="9" t="s">
        <v>129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VLOOKUP($H65,'[2]2023_02'!$D:$AD,'[2]2023_02'!Z$19,FALSE)</f>
        <v>1</v>
      </c>
      <c r="M65" s="12">
        <f>VLOOKUP($H65,'[2]2023_02'!$D:$AD,'[2]2023_02'!AA$19,FALSE)</f>
        <v>0</v>
      </c>
      <c r="N65" s="12">
        <f>VLOOKUP($H65,'[2]2023_02'!$D:$AD,'[2]2023_02'!AB$19,FALSE)</f>
        <v>0</v>
      </c>
      <c r="O65" s="12">
        <f>VLOOKUP($H65,'[2]2023_02'!$D:$AD,'[2]2023_02'!AC$19,FALSE)</f>
        <v>0</v>
      </c>
      <c r="P65" s="12">
        <f>VLOOKUP($H65,'[2]2023_02'!$D:$AD,'[2]2023_02'!AD$19,FALSE)</f>
        <v>1</v>
      </c>
      <c r="Q65" s="13">
        <f>VLOOKUP(H65,'2023_01'!H:R,11,FALSE)</f>
        <v>489</v>
      </c>
      <c r="R65" s="14">
        <f>VLOOKUP($H65,'[2]2023_02'!$D:$AD,'[2]2023_02'!J$19,FALSE)</f>
        <v>508</v>
      </c>
      <c r="S65" s="15">
        <f t="shared" si="1"/>
        <v>19</v>
      </c>
      <c r="T65" s="12">
        <f>VLOOKUP($H65,'[2]2023_02'!$D:$AD,'[2]2023_02'!K$19,FALSE)</f>
        <v>19</v>
      </c>
      <c r="U65" s="16" t="str">
        <f>VLOOKUP($H65,'[2]2023_02'!$D:$AD,'[2]2023_02'!T$19,FALSE)</f>
        <v>MÉDIO</v>
      </c>
      <c r="V65" s="17" t="str">
        <f>VLOOKUP($H65,'[2]2023_02'!$D:$AD,'[2]2023_02'!U$19,FALSE)</f>
        <v>Eliminar problema de testada</v>
      </c>
      <c r="W65" s="12">
        <f>VLOOKUP($H65,'[2]2023_02'!$D:$AD,'[2]2023_02'!L$19,FALSE)</f>
        <v>217.09</v>
      </c>
      <c r="X65" s="12">
        <f>VLOOKUP($H65,'[2]2023_02'!$D:$AD,'[2]2023_02'!M$19,FALSE)</f>
        <v>0</v>
      </c>
      <c r="Y65" s="18">
        <f>VLOOKUP($H65,'[2]2023_02'!$D:$AD,'[2]2023_02'!N$19,FALSE)</f>
        <v>-23.47</v>
      </c>
      <c r="Z65" s="12">
        <f>VLOOKUP($H65,'[2]2023_02'!$D:$AD,'[2]2023_02'!O$19,FALSE)</f>
        <v>0</v>
      </c>
      <c r="AA65" s="12">
        <f>VLOOKUP($H65,'[2]2023_02'!$D:$AD,'[2]2023_02'!P$19,FALSE)</f>
        <v>31.36</v>
      </c>
      <c r="AB65" s="12">
        <f>VLOOKUP($H65,'[2]2023_02'!$D:$AD,'[2]2023_02'!Q$19,FALSE)</f>
        <v>224.98</v>
      </c>
      <c r="AC65">
        <f t="shared" si="2"/>
        <v>224.98000000000002</v>
      </c>
      <c r="AD65">
        <f t="shared" si="3"/>
        <v>0</v>
      </c>
    </row>
    <row r="66" spans="1:30" x14ac:dyDescent="0.25">
      <c r="A66" s="9" t="str">
        <f t="shared" si="0"/>
        <v>H087 2023 Fevereiro</v>
      </c>
      <c r="B66" s="9" t="str">
        <f>VLOOKUP(H66,[1]Auxiliar_referencia!E:F,2,FALSE)</f>
        <v>Medidor faturado pela UFSC</v>
      </c>
      <c r="C66" s="9">
        <v>2023</v>
      </c>
      <c r="D66" s="9" t="s">
        <v>129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VLOOKUP($H66,'[2]2023_02'!$D:$AD,'[2]2023_02'!Z$19,FALSE)</f>
        <v>1</v>
      </c>
      <c r="M66" s="12">
        <f>VLOOKUP($H66,'[2]2023_02'!$D:$AD,'[2]2023_02'!AA$19,FALSE)</f>
        <v>0</v>
      </c>
      <c r="N66" s="12">
        <f>VLOOKUP($H66,'[2]2023_02'!$D:$AD,'[2]2023_02'!AB$19,FALSE)</f>
        <v>0</v>
      </c>
      <c r="O66" s="12">
        <f>VLOOKUP($H66,'[2]2023_02'!$D:$AD,'[2]2023_02'!AC$19,FALSE)</f>
        <v>0</v>
      </c>
      <c r="P66" s="12">
        <f>VLOOKUP($H66,'[2]2023_02'!$D:$AD,'[2]2023_02'!AD$19,FALSE)</f>
        <v>1</v>
      </c>
      <c r="Q66" s="13">
        <f>VLOOKUP(H66,'2023_01'!H:R,11,FALSE)</f>
        <v>1391</v>
      </c>
      <c r="R66" s="14">
        <f>VLOOKUP($H66,'[2]2023_02'!$D:$AD,'[2]2023_02'!J$19,FALSE)</f>
        <v>1425</v>
      </c>
      <c r="S66" s="15">
        <f t="shared" si="1"/>
        <v>34</v>
      </c>
      <c r="T66" s="12">
        <f>VLOOKUP($H66,'[2]2023_02'!$D:$AD,'[2]2023_02'!K$19,FALSE)</f>
        <v>34</v>
      </c>
      <c r="U66" s="16" t="str">
        <f>VLOOKUP($H66,'[2]2023_02'!$D:$AD,'[2]2023_02'!T$19,FALSE)</f>
        <v>LIDO</v>
      </c>
      <c r="V66" s="17">
        <f>VLOOKUP($H66,'[2]2023_02'!$D:$AD,'[2]2023_02'!U$19,FALSE)</f>
        <v>0</v>
      </c>
      <c r="W66" s="12">
        <f>VLOOKUP($H66,'[2]2023_02'!$D:$AD,'[2]2023_02'!L$19,FALSE)</f>
        <v>434.44</v>
      </c>
      <c r="X66" s="12">
        <f>VLOOKUP($H66,'[2]2023_02'!$D:$AD,'[2]2023_02'!M$19,FALSE)</f>
        <v>0</v>
      </c>
      <c r="Y66" s="18">
        <f>VLOOKUP($H66,'[2]2023_02'!$D:$AD,'[2]2023_02'!N$19,FALSE)</f>
        <v>-46.4</v>
      </c>
      <c r="Z66" s="12">
        <f>VLOOKUP($H66,'[2]2023_02'!$D:$AD,'[2]2023_02'!O$19,FALSE)</f>
        <v>0</v>
      </c>
      <c r="AA66" s="12">
        <f>VLOOKUP($H66,'[2]2023_02'!$D:$AD,'[2]2023_02'!P$19,FALSE)</f>
        <v>56.68</v>
      </c>
      <c r="AB66" s="12">
        <f>VLOOKUP($H66,'[2]2023_02'!$D:$AD,'[2]2023_02'!Q$19,FALSE)</f>
        <v>444.72</v>
      </c>
      <c r="AC66">
        <f t="shared" si="2"/>
        <v>444.72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Fevereiro</v>
      </c>
      <c r="B67" s="9" t="str">
        <f>VLOOKUP(H67,[1]Auxiliar_referencia!E:F,2,FALSE)</f>
        <v>Medidor faturado pela UFSC</v>
      </c>
      <c r="C67" s="9">
        <v>2023</v>
      </c>
      <c r="D67" s="9" t="s">
        <v>129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VLOOKUP($H67,'[2]2023_02'!$D:$AD,'[2]2023_02'!Z$19,FALSE)</f>
        <v>1</v>
      </c>
      <c r="M67" s="12">
        <f>VLOOKUP($H67,'[2]2023_02'!$D:$AD,'[2]2023_02'!AA$19,FALSE)</f>
        <v>0</v>
      </c>
      <c r="N67" s="12">
        <f>VLOOKUP($H67,'[2]2023_02'!$D:$AD,'[2]2023_02'!AB$19,FALSE)</f>
        <v>0</v>
      </c>
      <c r="O67" s="12">
        <f>VLOOKUP($H67,'[2]2023_02'!$D:$AD,'[2]2023_02'!AC$19,FALSE)</f>
        <v>0</v>
      </c>
      <c r="P67" s="12">
        <f>VLOOKUP($H67,'[2]2023_02'!$D:$AD,'[2]2023_02'!AD$19,FALSE)</f>
        <v>1</v>
      </c>
      <c r="Q67" s="13">
        <f>VLOOKUP(H67,'2023_01'!H:R,11,FALSE)</f>
        <v>118</v>
      </c>
      <c r="R67" s="14">
        <f>VLOOKUP($H67,'[2]2023_02'!$D:$AD,'[2]2023_02'!J$19,FALSE)</f>
        <v>122</v>
      </c>
      <c r="S67" s="15">
        <f t="shared" ref="S67:S84" si="5">R67-Q67</f>
        <v>4</v>
      </c>
      <c r="T67" s="12">
        <f>VLOOKUP($H67,'[2]2023_02'!$D:$AD,'[2]2023_02'!K$19,FALSE)</f>
        <v>4</v>
      </c>
      <c r="U67" s="16" t="str">
        <f>VLOOKUP($H67,'[2]2023_02'!$D:$AD,'[2]2023_02'!T$19,FALSE)</f>
        <v>LIDO</v>
      </c>
      <c r="V67" s="17" t="str">
        <f>VLOOKUP($H67,'[2]2023_02'!$D:$AD,'[2]2023_02'!U$19,FALSE)</f>
        <v>ALTO CONSUMO</v>
      </c>
      <c r="W67" s="12">
        <f>VLOOKUP($H67,'[2]2023_02'!$D:$AD,'[2]2023_02'!L$19,FALSE)</f>
        <v>55.72</v>
      </c>
      <c r="X67" s="12">
        <f>VLOOKUP($H67,'[2]2023_02'!$D:$AD,'[2]2023_02'!M$19,FALSE)</f>
        <v>55.72</v>
      </c>
      <c r="Y67" s="18">
        <f>VLOOKUP($H67,'[2]2023_02'!$D:$AD,'[2]2023_02'!N$19,FALSE)</f>
        <v>-11.36</v>
      </c>
      <c r="Z67" s="12">
        <f>VLOOKUP($H67,'[2]2023_02'!$D:$AD,'[2]2023_02'!O$19,FALSE)</f>
        <v>0</v>
      </c>
      <c r="AA67" s="12">
        <f>VLOOKUP($H67,'[2]2023_02'!$D:$AD,'[2]2023_02'!P$19,FALSE)</f>
        <v>8.74</v>
      </c>
      <c r="AB67" s="12">
        <f>VLOOKUP($H67,'[2]2023_02'!$D:$AD,'[2]2023_02'!Q$19,FALSE)</f>
        <v>108.82</v>
      </c>
      <c r="AC67">
        <f t="shared" ref="AC67:AC84" si="6">W67+X67+Y67+Z67+AA67</f>
        <v>108.82</v>
      </c>
      <c r="AD67">
        <f t="shared" ref="AD67:AD84" si="7">AB67-AC67</f>
        <v>0</v>
      </c>
    </row>
    <row r="68" spans="1:30" x14ac:dyDescent="0.25">
      <c r="A68" s="9" t="str">
        <f t="shared" si="4"/>
        <v>H089 2023 Fevereiro</v>
      </c>
      <c r="B68" s="9" t="str">
        <f>VLOOKUP(H68,[1]Auxiliar_referencia!E:F,2,FALSE)</f>
        <v>Medidor faturado pela UFSC</v>
      </c>
      <c r="C68" s="9">
        <v>2023</v>
      </c>
      <c r="D68" s="9" t="s">
        <v>129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VLOOKUP($H68,'[2]2023_02'!$D:$AD,'[2]2023_02'!Z$19,FALSE)</f>
        <v>1</v>
      </c>
      <c r="M68" s="12">
        <f>VLOOKUP($H68,'[2]2023_02'!$D:$AD,'[2]2023_02'!AA$19,FALSE)</f>
        <v>0</v>
      </c>
      <c r="N68" s="12">
        <f>VLOOKUP($H68,'[2]2023_02'!$D:$AD,'[2]2023_02'!AB$19,FALSE)</f>
        <v>0</v>
      </c>
      <c r="O68" s="12">
        <f>VLOOKUP($H68,'[2]2023_02'!$D:$AD,'[2]2023_02'!AC$19,FALSE)</f>
        <v>0</v>
      </c>
      <c r="P68" s="12">
        <f>VLOOKUP($H68,'[2]2023_02'!$D:$AD,'[2]2023_02'!AD$19,FALSE)</f>
        <v>1</v>
      </c>
      <c r="Q68" s="13">
        <f>VLOOKUP(H68,'2023_01'!H:R,11,FALSE)</f>
        <v>5863</v>
      </c>
      <c r="R68" s="14">
        <f>VLOOKUP($H68,'[2]2023_02'!$D:$AD,'[2]2023_02'!J$19,FALSE)</f>
        <v>5999</v>
      </c>
      <c r="S68" s="15">
        <f t="shared" si="5"/>
        <v>136</v>
      </c>
      <c r="T68" s="12">
        <f>VLOOKUP($H68,'[2]2023_02'!$D:$AD,'[2]2023_02'!K$19,FALSE)</f>
        <v>136</v>
      </c>
      <c r="U68" s="16" t="str">
        <f>VLOOKUP($H68,'[2]2023_02'!$D:$AD,'[2]2023_02'!T$19,FALSE)</f>
        <v>LIDO</v>
      </c>
      <c r="V68" s="17">
        <f>VLOOKUP($H68,'[2]2023_02'!$D:$AD,'[2]2023_02'!U$19,FALSE)</f>
        <v>0</v>
      </c>
      <c r="W68" s="12">
        <f>VLOOKUP($H68,'[2]2023_02'!$D:$AD,'[2]2023_02'!L$19,FALSE)</f>
        <v>1912.42</v>
      </c>
      <c r="X68" s="12">
        <f>VLOOKUP($H68,'[2]2023_02'!$D:$AD,'[2]2023_02'!M$19,FALSE)</f>
        <v>1912.42</v>
      </c>
      <c r="Y68" s="18">
        <f>VLOOKUP($H68,'[2]2023_02'!$D:$AD,'[2]2023_02'!N$19,FALSE)</f>
        <v>-1842.86</v>
      </c>
      <c r="Z68" s="12">
        <f>VLOOKUP($H68,'[2]2023_02'!$D:$AD,'[2]2023_02'!O$19,FALSE)</f>
        <v>0</v>
      </c>
      <c r="AA68" s="12">
        <f>VLOOKUP($H68,'[2]2023_02'!$D:$AD,'[2]2023_02'!P$19,FALSE)</f>
        <v>712.53</v>
      </c>
      <c r="AB68" s="12">
        <f>VLOOKUP($H68,'[2]2023_02'!$D:$AD,'[2]2023_02'!Q$19,FALSE)</f>
        <v>2694.51</v>
      </c>
      <c r="AC68">
        <f t="shared" si="6"/>
        <v>2694.51</v>
      </c>
      <c r="AD68">
        <f t="shared" si="7"/>
        <v>0</v>
      </c>
    </row>
    <row r="69" spans="1:30" x14ac:dyDescent="0.25">
      <c r="A69" s="9" t="str">
        <f t="shared" si="4"/>
        <v>H090 2023 Fevereiro</v>
      </c>
      <c r="B69" s="9" t="str">
        <f>VLOOKUP(H69,[1]Auxiliar_referencia!E:F,2,FALSE)</f>
        <v>Medidor faturado pela UFSC</v>
      </c>
      <c r="C69" s="9">
        <v>2023</v>
      </c>
      <c r="D69" s="9" t="s">
        <v>129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VLOOKUP($H69,'[2]2023_02'!$D:$AD,'[2]2023_02'!Z$19,FALSE)</f>
        <v>1</v>
      </c>
      <c r="M69" s="12">
        <f>VLOOKUP($H69,'[2]2023_02'!$D:$AD,'[2]2023_02'!AA$19,FALSE)</f>
        <v>0</v>
      </c>
      <c r="N69" s="12">
        <f>VLOOKUP($H69,'[2]2023_02'!$D:$AD,'[2]2023_02'!AB$19,FALSE)</f>
        <v>0</v>
      </c>
      <c r="O69" s="12">
        <f>VLOOKUP($H69,'[2]2023_02'!$D:$AD,'[2]2023_02'!AC$19,FALSE)</f>
        <v>0</v>
      </c>
      <c r="P69" s="12">
        <f>VLOOKUP($H69,'[2]2023_02'!$D:$AD,'[2]2023_02'!AD$19,FALSE)</f>
        <v>1</v>
      </c>
      <c r="Q69" s="13">
        <f>VLOOKUP(H69,'2023_01'!H:R,11,FALSE)</f>
        <v>276</v>
      </c>
      <c r="R69" s="14">
        <f>VLOOKUP($H69,'[2]2023_02'!$D:$AD,'[2]2023_02'!J$19,FALSE)</f>
        <v>281</v>
      </c>
      <c r="S69" s="15">
        <f t="shared" si="5"/>
        <v>5</v>
      </c>
      <c r="T69" s="12">
        <f>VLOOKUP($H69,'[2]2023_02'!$D:$AD,'[2]2023_02'!K$19,FALSE)</f>
        <v>5</v>
      </c>
      <c r="U69" s="16" t="str">
        <f>VLOOKUP($H69,'[2]2023_02'!$D:$AD,'[2]2023_02'!T$19,FALSE)</f>
        <v>LIDO</v>
      </c>
      <c r="V69" s="17" t="str">
        <f>VLOOKUP($H69,'[2]2023_02'!$D:$AD,'[2]2023_02'!U$19,FALSE)</f>
        <v>ALTO CONSUMO</v>
      </c>
      <c r="W69" s="12">
        <f>VLOOKUP($H69,'[2]2023_02'!$D:$AD,'[2]2023_02'!L$19,FALSE)</f>
        <v>60.88</v>
      </c>
      <c r="X69" s="12">
        <f>VLOOKUP($H69,'[2]2023_02'!$D:$AD,'[2]2023_02'!M$19,FALSE)</f>
        <v>60.88</v>
      </c>
      <c r="Y69" s="18">
        <f>VLOOKUP($H69,'[2]2023_02'!$D:$AD,'[2]2023_02'!N$19,FALSE)</f>
        <v>-12.43</v>
      </c>
      <c r="Z69" s="12">
        <f>VLOOKUP($H69,'[2]2023_02'!$D:$AD,'[2]2023_02'!O$19,FALSE)</f>
        <v>0</v>
      </c>
      <c r="AA69" s="12">
        <f>VLOOKUP($H69,'[2]2023_02'!$D:$AD,'[2]2023_02'!P$19,FALSE)</f>
        <v>9.76</v>
      </c>
      <c r="AB69" s="12">
        <f>VLOOKUP($H69,'[2]2023_02'!$D:$AD,'[2]2023_02'!Q$19,FALSE)</f>
        <v>119.09</v>
      </c>
      <c r="AC69">
        <f t="shared" si="6"/>
        <v>119.09000000000002</v>
      </c>
      <c r="AD69">
        <f t="shared" si="7"/>
        <v>0</v>
      </c>
    </row>
    <row r="70" spans="1:30" x14ac:dyDescent="0.25">
      <c r="A70" s="9" t="str">
        <f t="shared" si="4"/>
        <v>H106 2023 Fevereiro</v>
      </c>
      <c r="B70" s="9" t="str">
        <f>VLOOKUP(H70,[1]Auxiliar_referencia!E:F,2,FALSE)</f>
        <v>Medidor faturado pela UFSC</v>
      </c>
      <c r="C70" s="9">
        <v>2023</v>
      </c>
      <c r="D70" s="9" t="s">
        <v>129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VLOOKUP($H70,'[2]2023_02'!$D:$AD,'[2]2023_02'!Z$19,FALSE)</f>
        <v>1</v>
      </c>
      <c r="M70" s="12">
        <f>VLOOKUP($H70,'[2]2023_02'!$D:$AD,'[2]2023_02'!AA$19,FALSE)</f>
        <v>0</v>
      </c>
      <c r="N70" s="12">
        <f>VLOOKUP($H70,'[2]2023_02'!$D:$AD,'[2]2023_02'!AB$19,FALSE)</f>
        <v>0</v>
      </c>
      <c r="O70" s="12">
        <f>VLOOKUP($H70,'[2]2023_02'!$D:$AD,'[2]2023_02'!AC$19,FALSE)</f>
        <v>0</v>
      </c>
      <c r="P70" s="12">
        <f>VLOOKUP($H70,'[2]2023_02'!$D:$AD,'[2]2023_02'!AD$19,FALSE)</f>
        <v>1</v>
      </c>
      <c r="Q70" s="13">
        <f>VLOOKUP(H70,'2023_01'!H:R,11,FALSE)</f>
        <v>3420</v>
      </c>
      <c r="R70" s="14">
        <f>VLOOKUP($H70,'[2]2023_02'!$D:$AD,'[2]2023_02'!J$19,FALSE)</f>
        <v>3447</v>
      </c>
      <c r="S70" s="15">
        <f t="shared" si="5"/>
        <v>27</v>
      </c>
      <c r="T70" s="12">
        <f>VLOOKUP($H70,'[2]2023_02'!$D:$AD,'[2]2023_02'!K$19,FALSE)</f>
        <v>27</v>
      </c>
      <c r="U70" s="16" t="str">
        <f>VLOOKUP($H70,'[2]2023_02'!$D:$AD,'[2]2023_02'!T$19,FALSE)</f>
        <v>LIDO</v>
      </c>
      <c r="V70" s="17">
        <f>VLOOKUP($H70,'[2]2023_02'!$D:$AD,'[2]2023_02'!U$19,FALSE)</f>
        <v>0</v>
      </c>
      <c r="W70" s="12">
        <f>VLOOKUP($H70,'[2]2023_02'!$D:$AD,'[2]2023_02'!L$19,FALSE)</f>
        <v>333.01</v>
      </c>
      <c r="X70" s="12">
        <f>VLOOKUP($H70,'[2]2023_02'!$D:$AD,'[2]2023_02'!M$19,FALSE)</f>
        <v>0</v>
      </c>
      <c r="Y70" s="18">
        <f>VLOOKUP($H70,'[2]2023_02'!$D:$AD,'[2]2023_02'!N$19,FALSE)</f>
        <v>-35.93</v>
      </c>
      <c r="Z70" s="12">
        <f>VLOOKUP($H70,'[2]2023_02'!$D:$AD,'[2]2023_02'!O$19,FALSE)</f>
        <v>0</v>
      </c>
      <c r="AA70" s="12">
        <f>VLOOKUP($H70,'[2]2023_02'!$D:$AD,'[2]2023_02'!P$19,FALSE)</f>
        <v>47.17</v>
      </c>
      <c r="AB70" s="12">
        <f>VLOOKUP($H70,'[2]2023_02'!$D:$AD,'[2]2023_02'!Q$19,FALSE)</f>
        <v>344.25</v>
      </c>
      <c r="AC70">
        <f t="shared" si="6"/>
        <v>344.25</v>
      </c>
      <c r="AD70">
        <f t="shared" si="7"/>
        <v>0</v>
      </c>
    </row>
    <row r="71" spans="1:30" x14ac:dyDescent="0.25">
      <c r="A71" s="9" t="str">
        <f t="shared" si="4"/>
        <v>H200 2023 Fevereiro</v>
      </c>
      <c r="B71" s="9" t="str">
        <f>VLOOKUP(H71,[1]Auxiliar_referencia!E:F,2,FALSE)</f>
        <v>Medidor faturado pela UFSC</v>
      </c>
      <c r="C71" s="9">
        <v>2023</v>
      </c>
      <c r="D71" s="9" t="s">
        <v>129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VLOOKUP($H71,'[2]2023_02'!$D:$AD,'[2]2023_02'!Z$19,FALSE)</f>
        <v>1</v>
      </c>
      <c r="M71" s="12">
        <f>VLOOKUP($H71,'[2]2023_02'!$D:$AD,'[2]2023_02'!AA$19,FALSE)</f>
        <v>0</v>
      </c>
      <c r="N71" s="12">
        <f>VLOOKUP($H71,'[2]2023_02'!$D:$AD,'[2]2023_02'!AB$19,FALSE)</f>
        <v>0</v>
      </c>
      <c r="O71" s="12">
        <f>VLOOKUP($H71,'[2]2023_02'!$D:$AD,'[2]2023_02'!AC$19,FALSE)</f>
        <v>0</v>
      </c>
      <c r="P71" s="12">
        <f>VLOOKUP($H71,'[2]2023_02'!$D:$AD,'[2]2023_02'!AD$19,FALSE)</f>
        <v>1</v>
      </c>
      <c r="Q71" s="13">
        <f>VLOOKUP(H71,'2023_01'!H:R,11,FALSE)</f>
        <v>1125</v>
      </c>
      <c r="R71" s="14">
        <f>VLOOKUP($H71,'[2]2023_02'!$D:$AD,'[2]2023_02'!J$19,FALSE)</f>
        <v>1159</v>
      </c>
      <c r="S71" s="15">
        <f t="shared" si="5"/>
        <v>34</v>
      </c>
      <c r="T71" s="12">
        <f>VLOOKUP($H71,'[2]2023_02'!$D:$AD,'[2]2023_02'!K$19,FALSE)</f>
        <v>34</v>
      </c>
      <c r="U71" s="16" t="str">
        <f>VLOOKUP($H71,'[2]2023_02'!$D:$AD,'[2]2023_02'!T$19,FALSE)</f>
        <v>LIDO</v>
      </c>
      <c r="V71" s="17">
        <f>VLOOKUP($H71,'[2]2023_02'!$D:$AD,'[2]2023_02'!U$19,FALSE)</f>
        <v>0</v>
      </c>
      <c r="W71" s="12">
        <f>VLOOKUP($H71,'[2]2023_02'!$D:$AD,'[2]2023_02'!L$19,FALSE)</f>
        <v>434.44</v>
      </c>
      <c r="X71" s="12">
        <f>VLOOKUP($H71,'[2]2023_02'!$D:$AD,'[2]2023_02'!M$19,FALSE)</f>
        <v>0</v>
      </c>
      <c r="Y71" s="18">
        <f>VLOOKUP($H71,'[2]2023_02'!$D:$AD,'[2]2023_02'!N$19,FALSE)</f>
        <v>-41.04</v>
      </c>
      <c r="Z71" s="12">
        <f>VLOOKUP($H71,'[2]2023_02'!$D:$AD,'[2]2023_02'!O$19,FALSE)</f>
        <v>0</v>
      </c>
      <c r="AA71" s="12">
        <f>VLOOKUP($H71,'[2]2023_02'!$D:$AD,'[2]2023_02'!P$19,FALSE)</f>
        <v>0</v>
      </c>
      <c r="AB71" s="12">
        <f>VLOOKUP($H71,'[2]2023_02'!$D:$AD,'[2]2023_02'!Q$19,FALSE)</f>
        <v>393.4</v>
      </c>
      <c r="AC71">
        <f t="shared" si="6"/>
        <v>393.4</v>
      </c>
      <c r="AD71">
        <f t="shared" si="7"/>
        <v>0</v>
      </c>
    </row>
    <row r="72" spans="1:30" x14ac:dyDescent="0.25">
      <c r="A72" s="9" t="str">
        <f t="shared" si="4"/>
        <v>H300 2023 Fevereiro</v>
      </c>
      <c r="B72" s="9" t="str">
        <f>VLOOKUP(H72,[1]Auxiliar_referencia!E:F,2,FALSE)</f>
        <v>Medidor faturado pela UFSC</v>
      </c>
      <c r="C72" s="9">
        <v>2023</v>
      </c>
      <c r="D72" s="9" t="s">
        <v>129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VLOOKUP($H72,'[2]2023_02'!$D:$AD,'[2]2023_02'!Z$19,FALSE)</f>
        <v>1</v>
      </c>
      <c r="M72" s="12">
        <f>VLOOKUP($H72,'[2]2023_02'!$D:$AD,'[2]2023_02'!AA$19,FALSE)</f>
        <v>0</v>
      </c>
      <c r="N72" s="12">
        <f>VLOOKUP($H72,'[2]2023_02'!$D:$AD,'[2]2023_02'!AB$19,FALSE)</f>
        <v>0</v>
      </c>
      <c r="O72" s="12">
        <f>VLOOKUP($H72,'[2]2023_02'!$D:$AD,'[2]2023_02'!AC$19,FALSE)</f>
        <v>0</v>
      </c>
      <c r="P72" s="12">
        <f>VLOOKUP($H72,'[2]2023_02'!$D:$AD,'[2]2023_02'!AD$19,FALSE)</f>
        <v>1</v>
      </c>
      <c r="Q72" s="13">
        <f>VLOOKUP(H72,'2023_01'!H:R,11,FALSE)</f>
        <v>3439</v>
      </c>
      <c r="R72" s="14">
        <f>VLOOKUP($H72,'[2]2023_02'!$D:$AD,'[2]2023_02'!J$19,FALSE)</f>
        <v>3466</v>
      </c>
      <c r="S72" s="15">
        <f t="shared" si="5"/>
        <v>27</v>
      </c>
      <c r="T72" s="12">
        <f>VLOOKUP($H72,'[2]2023_02'!$D:$AD,'[2]2023_02'!K$19,FALSE)</f>
        <v>27</v>
      </c>
      <c r="U72" s="16" t="str">
        <f>VLOOKUP($H72,'[2]2023_02'!$D:$AD,'[2]2023_02'!T$19,FALSE)</f>
        <v>lido</v>
      </c>
      <c r="V72" s="17">
        <f>VLOOKUP($H72,'[2]2023_02'!$D:$AD,'[2]2023_02'!U$19,FALSE)</f>
        <v>0</v>
      </c>
      <c r="W72" s="12">
        <f>VLOOKUP($H72,'[2]2023_02'!$D:$AD,'[2]2023_02'!L$19,FALSE)</f>
        <v>318.70999999999998</v>
      </c>
      <c r="X72" s="12">
        <f>VLOOKUP($H72,'[2]2023_02'!$D:$AD,'[2]2023_02'!M$19,FALSE)</f>
        <v>0</v>
      </c>
      <c r="Y72" s="18">
        <f>VLOOKUP($H72,'[2]2023_02'!$D:$AD,'[2]2023_02'!N$19,FALSE)</f>
        <v>0</v>
      </c>
      <c r="Z72" s="12">
        <f>VLOOKUP($H72,'[2]2023_02'!$D:$AD,'[2]2023_02'!O$19,FALSE)</f>
        <v>0</v>
      </c>
      <c r="AA72" s="12">
        <f>VLOOKUP($H72,'[2]2023_02'!$D:$AD,'[2]2023_02'!P$19,FALSE)</f>
        <v>0</v>
      </c>
      <c r="AB72" s="12">
        <f>VLOOKUP($H72,'[2]2023_02'!$D:$AD,'[2]2023_02'!Q$19,FALSE)</f>
        <v>318.70999999999998</v>
      </c>
      <c r="AC72">
        <f t="shared" si="6"/>
        <v>318.70999999999998</v>
      </c>
      <c r="AD72">
        <f t="shared" si="7"/>
        <v>0</v>
      </c>
    </row>
    <row r="73" spans="1:30" x14ac:dyDescent="0.25">
      <c r="A73" s="9" t="str">
        <f t="shared" si="4"/>
        <v>H401 2023 Fevereiro</v>
      </c>
      <c r="B73" s="9" t="str">
        <f>VLOOKUP(H73,[1]Auxiliar_referencia!E:F,2,FALSE)</f>
        <v>Medidor faturado pela UFSC</v>
      </c>
      <c r="C73" s="9">
        <v>2023</v>
      </c>
      <c r="D73" s="9" t="s">
        <v>129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VLOOKUP($H73,'[2]2023_02'!$D:$AD,'[2]2023_02'!Z$19,FALSE)</f>
        <v>1</v>
      </c>
      <c r="M73" s="12">
        <f>VLOOKUP($H73,'[2]2023_02'!$D:$AD,'[2]2023_02'!AA$19,FALSE)</f>
        <v>0</v>
      </c>
      <c r="N73" s="12">
        <f>VLOOKUP($H73,'[2]2023_02'!$D:$AD,'[2]2023_02'!AB$19,FALSE)</f>
        <v>0</v>
      </c>
      <c r="O73" s="12">
        <f>VLOOKUP($H73,'[2]2023_02'!$D:$AD,'[2]2023_02'!AC$19,FALSE)</f>
        <v>0</v>
      </c>
      <c r="P73" s="12">
        <f>VLOOKUP($H73,'[2]2023_02'!$D:$AD,'[2]2023_02'!AD$19,FALSE)</f>
        <v>1</v>
      </c>
      <c r="Q73" s="13">
        <f>VLOOKUP(H73,'2023_01'!H:R,11,FALSE)</f>
        <v>1907</v>
      </c>
      <c r="R73" s="14">
        <f>VLOOKUP($H73,'[2]2023_02'!$D:$AD,'[2]2023_02'!J$19,FALSE)</f>
        <v>1939</v>
      </c>
      <c r="S73" s="15">
        <f t="shared" si="5"/>
        <v>32</v>
      </c>
      <c r="T73" s="12">
        <f>VLOOKUP($H73,'[2]2023_02'!$D:$AD,'[2]2023_02'!K$19,FALSE)</f>
        <v>32</v>
      </c>
      <c r="U73" s="16" t="str">
        <f>VLOOKUP($H73,'[2]2023_02'!$D:$AD,'[2]2023_02'!T$19,FALSE)</f>
        <v>LIDO</v>
      </c>
      <c r="V73" s="17">
        <f>VLOOKUP($H73,'[2]2023_02'!$D:$AD,'[2]2023_02'!U$19,FALSE)</f>
        <v>0</v>
      </c>
      <c r="W73" s="12">
        <f>VLOOKUP($H73,'[2]2023_02'!$D:$AD,'[2]2023_02'!L$19,FALSE)</f>
        <v>207.18</v>
      </c>
      <c r="X73" s="12">
        <f>VLOOKUP($H73,'[2]2023_02'!$D:$AD,'[2]2023_02'!M$19,FALSE)</f>
        <v>230.59</v>
      </c>
      <c r="Y73" s="18">
        <f>VLOOKUP($H73,'[2]2023_02'!$D:$AD,'[2]2023_02'!N$19,FALSE)</f>
        <v>-21.79</v>
      </c>
      <c r="Z73" s="12">
        <f>VLOOKUP($H73,'[2]2023_02'!$D:$AD,'[2]2023_02'!O$19,FALSE)</f>
        <v>0</v>
      </c>
      <c r="AA73" s="12">
        <f>VLOOKUP($H73,'[2]2023_02'!$D:$AD,'[2]2023_02'!P$19,FALSE)</f>
        <v>0</v>
      </c>
      <c r="AB73" s="12">
        <f>VLOOKUP($H73,'[2]2023_02'!$D:$AD,'[2]2023_02'!Q$19,FALSE)</f>
        <v>415.98</v>
      </c>
      <c r="AC73">
        <f t="shared" si="6"/>
        <v>415.97999999999996</v>
      </c>
      <c r="AD73">
        <f t="shared" si="7"/>
        <v>0</v>
      </c>
    </row>
    <row r="74" spans="1:30" x14ac:dyDescent="0.25">
      <c r="A74" s="9" t="str">
        <f t="shared" si="4"/>
        <v>H402 2023 Fevereiro</v>
      </c>
      <c r="B74" s="9" t="str">
        <f>VLOOKUP(H74,[1]Auxiliar_referencia!E:F,2,FALSE)</f>
        <v>Medidor faturado pela UFSC</v>
      </c>
      <c r="C74" s="9">
        <v>2023</v>
      </c>
      <c r="D74" s="9" t="s">
        <v>129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VLOOKUP($H74,'[2]2023_02'!$D:$AD,'[2]2023_02'!Z$19,FALSE)</f>
        <v>1</v>
      </c>
      <c r="M74" s="12">
        <f>VLOOKUP($H74,'[2]2023_02'!$D:$AD,'[2]2023_02'!AA$19,FALSE)</f>
        <v>0</v>
      </c>
      <c r="N74" s="12">
        <f>VLOOKUP($H74,'[2]2023_02'!$D:$AD,'[2]2023_02'!AB$19,FALSE)</f>
        <v>0</v>
      </c>
      <c r="O74" s="12">
        <f>VLOOKUP($H74,'[2]2023_02'!$D:$AD,'[2]2023_02'!AC$19,FALSE)</f>
        <v>0</v>
      </c>
      <c r="P74" s="12">
        <f>VLOOKUP($H74,'[2]2023_02'!$D:$AD,'[2]2023_02'!AD$19,FALSE)</f>
        <v>1</v>
      </c>
      <c r="Q74" s="13">
        <f>VLOOKUP(H74,'2023_01'!H:R,11,FALSE)</f>
        <v>1630</v>
      </c>
      <c r="R74" s="14">
        <f>VLOOKUP($H74,'[2]2023_02'!$D:$AD,'[2]2023_02'!J$19,FALSE)</f>
        <v>1659</v>
      </c>
      <c r="S74" s="15">
        <f t="shared" si="5"/>
        <v>29</v>
      </c>
      <c r="T74" s="12">
        <f>VLOOKUP($H74,'[2]2023_02'!$D:$AD,'[2]2023_02'!K$19,FALSE)</f>
        <v>29</v>
      </c>
      <c r="U74" s="16" t="str">
        <f>VLOOKUP($H74,'[2]2023_02'!$D:$AD,'[2]2023_02'!T$19,FALSE)</f>
        <v>LIDO</v>
      </c>
      <c r="V74" s="17">
        <f>VLOOKUP($H74,'[2]2023_02'!$D:$AD,'[2]2023_02'!U$19,FALSE)</f>
        <v>0</v>
      </c>
      <c r="W74" s="12">
        <f>VLOOKUP($H74,'[2]2023_02'!$D:$AD,'[2]2023_02'!L$19,FALSE)</f>
        <v>184.32</v>
      </c>
      <c r="X74" s="12">
        <f>VLOOKUP($H74,'[2]2023_02'!$D:$AD,'[2]2023_02'!M$19,FALSE)</f>
        <v>205.11</v>
      </c>
      <c r="Y74" s="18">
        <f>VLOOKUP($H74,'[2]2023_02'!$D:$AD,'[2]2023_02'!N$19,FALSE)</f>
        <v>-19.38</v>
      </c>
      <c r="Z74" s="12">
        <f>VLOOKUP($H74,'[2]2023_02'!$D:$AD,'[2]2023_02'!O$19,FALSE)</f>
        <v>0</v>
      </c>
      <c r="AA74" s="12">
        <f>VLOOKUP($H74,'[2]2023_02'!$D:$AD,'[2]2023_02'!P$19,FALSE)</f>
        <v>0</v>
      </c>
      <c r="AB74" s="12">
        <f>VLOOKUP($H74,'[2]2023_02'!$D:$AD,'[2]2023_02'!Q$19,FALSE)</f>
        <v>370.05</v>
      </c>
      <c r="AC74">
        <f t="shared" si="6"/>
        <v>370.05</v>
      </c>
      <c r="AD74">
        <f t="shared" si="7"/>
        <v>0</v>
      </c>
    </row>
    <row r="75" spans="1:30" x14ac:dyDescent="0.25">
      <c r="A75" s="9" t="str">
        <f t="shared" si="4"/>
        <v>H014 2023 Fevereiro</v>
      </c>
      <c r="B75" s="9" t="str">
        <f>VLOOKUP(H75,[1]Auxiliar_referencia!E:F,2,FALSE)</f>
        <v>Medidor não faturado pela UFSC</v>
      </c>
      <c r="C75" s="9">
        <v>2023</v>
      </c>
      <c r="D75" s="9" t="s">
        <v>129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VLOOKUP($H75,'[2]2023_02'!$D:$AD,'[2]2023_02'!Z$19,FALSE)</f>
        <v>51</v>
      </c>
      <c r="M75" s="12">
        <f>VLOOKUP($H75,'[2]2023_02'!$D:$AD,'[2]2023_02'!AA$19,FALSE)</f>
        <v>0</v>
      </c>
      <c r="N75" s="12">
        <f>VLOOKUP($H75,'[2]2023_02'!$D:$AD,'[2]2023_02'!AB$19,FALSE)</f>
        <v>6</v>
      </c>
      <c r="O75" s="12">
        <f>VLOOKUP($H75,'[2]2023_02'!$D:$AD,'[2]2023_02'!AC$19,FALSE)</f>
        <v>1</v>
      </c>
      <c r="P75" s="12">
        <f>VLOOKUP($H75,'[2]2023_02'!$D:$AD,'[2]2023_02'!AD$19,FALSE)</f>
        <v>58</v>
      </c>
      <c r="Q75" s="13">
        <f>VLOOKUP(H75,'2023_01'!H:R,11,FALSE)</f>
        <v>98362</v>
      </c>
      <c r="R75" s="14">
        <f>VLOOKUP($H75,'[2]2023_02'!$D:$AD,'[2]2023_02'!J$19,FALSE)</f>
        <v>104829</v>
      </c>
      <c r="S75" s="15">
        <f t="shared" si="5"/>
        <v>6467</v>
      </c>
      <c r="T75" s="12">
        <f>VLOOKUP($H75,'[2]2023_02'!$D:$AD,'[2]2023_02'!K$19,FALSE)</f>
        <v>6467</v>
      </c>
      <c r="U75" s="16" t="str">
        <f>VLOOKUP($H75,'[2]2023_02'!$D:$AD,'[2]2023_02'!T$19,FALSE)</f>
        <v>LIDO/REVISÃO</v>
      </c>
      <c r="V75" s="17" t="str">
        <f>VLOOKUP($H75,'[2]2023_02'!$D:$AD,'[2]2023_02'!U$19,FALSE)</f>
        <v>CONFIRMAÇÃO LEITURA</v>
      </c>
      <c r="W75" s="12">
        <f>VLOOKUP($H75,'[2]2023_02'!$D:$AD,'[2]2023_02'!L$19,FALSE)</f>
        <v>91710.14</v>
      </c>
      <c r="X75" s="12">
        <f>VLOOKUP($H75,'[2]2023_02'!$D:$AD,'[2]2023_02'!M$19,FALSE)</f>
        <v>91710.14</v>
      </c>
      <c r="Y75" s="18">
        <f>VLOOKUP($H75,'[2]2023_02'!$D:$AD,'[2]2023_02'!N$19,FALSE)</f>
        <v>-17333.21</v>
      </c>
      <c r="Z75" s="12">
        <f>VLOOKUP($H75,'[2]2023_02'!$D:$AD,'[2]2023_02'!O$19,FALSE)</f>
        <v>0</v>
      </c>
      <c r="AA75" s="12">
        <f>VLOOKUP($H75,'[2]2023_02'!$D:$AD,'[2]2023_02'!P$19,FALSE)</f>
        <v>0</v>
      </c>
      <c r="AB75" s="12">
        <f>VLOOKUP($H75,'[2]2023_02'!$D:$AD,'[2]2023_02'!Q$19,FALSE)</f>
        <v>166087.06</v>
      </c>
      <c r="AC75">
        <f t="shared" si="6"/>
        <v>166087.07</v>
      </c>
      <c r="AD75">
        <f t="shared" si="7"/>
        <v>-1.0000000009313226E-2</v>
      </c>
    </row>
    <row r="76" spans="1:30" x14ac:dyDescent="0.25">
      <c r="A76" s="9" t="str">
        <f>H76&amp;" "&amp;C76&amp;" "&amp;D76</f>
        <v>H108 2023 Fevereiro</v>
      </c>
      <c r="B76" s="9" t="str">
        <f>VLOOKUP(H76,[1]Auxiliar_referencia!E:F,2,FALSE)</f>
        <v>Medidor faturado pela UFSC</v>
      </c>
      <c r="C76" s="9">
        <v>2023</v>
      </c>
      <c r="D76" s="9" t="s">
        <v>129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VLOOKUP($H76,'[2]2023_02'!$D:$AD,'[2]2023_02'!Z$19,FALSE)</f>
        <v>0</v>
      </c>
      <c r="M76" s="12">
        <f>VLOOKUP($H76,'[2]2023_02'!$D:$AD,'[2]2023_02'!AA$19,FALSE)</f>
        <v>0</v>
      </c>
      <c r="N76" s="12">
        <f>VLOOKUP($H76,'[2]2023_02'!$D:$AD,'[2]2023_02'!AB$19,FALSE)</f>
        <v>1</v>
      </c>
      <c r="O76" s="12">
        <f>VLOOKUP($H76,'[2]2023_02'!$D:$AD,'[2]2023_02'!AC$19,FALSE)</f>
        <v>0</v>
      </c>
      <c r="P76" s="12">
        <f>VLOOKUP($H76,'[2]2023_02'!$D:$AD,'[2]2023_02'!AD$19,FALSE)</f>
        <v>1</v>
      </c>
      <c r="Q76" s="13">
        <f>VLOOKUP(H76,'2023_01'!H:R,11,FALSE)</f>
        <v>3223</v>
      </c>
      <c r="R76" s="14">
        <f>VLOOKUP($H76,'[2]2023_02'!$D:$AD,'[2]2023_02'!J$19,FALSE)</f>
        <v>3256</v>
      </c>
      <c r="S76" s="15">
        <f t="shared" si="5"/>
        <v>33</v>
      </c>
      <c r="T76" s="12">
        <f>VLOOKUP($H76,'[2]2023_02'!$D:$AD,'[2]2023_02'!K$19,FALSE)</f>
        <v>33</v>
      </c>
      <c r="U76" s="16" t="str">
        <f>VLOOKUP($H76,'[2]2023_02'!$D:$AD,'[2]2023_02'!T$19,FALSE)</f>
        <v>LIDO</v>
      </c>
      <c r="V76" s="17">
        <f>VLOOKUP($H76,'[2]2023_02'!$D:$AD,'[2]2023_02'!U$19,FALSE)</f>
        <v>0</v>
      </c>
      <c r="W76" s="12">
        <f>VLOOKUP($H76,'[2]2023_02'!$D:$AD,'[2]2023_02'!L$19,FALSE)</f>
        <v>354.09</v>
      </c>
      <c r="X76" s="12">
        <f>VLOOKUP($H76,'[2]2023_02'!$D:$AD,'[2]2023_02'!M$19,FALSE)</f>
        <v>283.27</v>
      </c>
      <c r="Y76" s="18">
        <f>VLOOKUP($H76,'[2]2023_02'!$D:$AD,'[2]2023_02'!N$19,FALSE)</f>
        <v>0</v>
      </c>
      <c r="Z76" s="12">
        <f>VLOOKUP($H76,'[2]2023_02'!$D:$AD,'[2]2023_02'!O$19,FALSE)</f>
        <v>0</v>
      </c>
      <c r="AA76" s="12">
        <f>VLOOKUP($H76,'[2]2023_02'!$D:$AD,'[2]2023_02'!P$19,FALSE)</f>
        <v>0</v>
      </c>
      <c r="AB76" s="12">
        <f>VLOOKUP($H76,'[2]2023_02'!$D:$AD,'[2]2023_02'!Q$19,FALSE)</f>
        <v>637.3599999999999</v>
      </c>
      <c r="AC76">
        <f t="shared" si="6"/>
        <v>637.3599999999999</v>
      </c>
      <c r="AD76">
        <f t="shared" si="7"/>
        <v>0</v>
      </c>
    </row>
    <row r="77" spans="1:30" x14ac:dyDescent="0.25">
      <c r="A77" s="9" t="str">
        <f>H77&amp;" "&amp;C77&amp;" "&amp;D77</f>
        <v>H109 2023 Fevereiro</v>
      </c>
      <c r="B77" s="9" t="str">
        <f>VLOOKUP(H77,[1]Auxiliar_referencia!E:F,2,FALSE)</f>
        <v>Medidor faturado pela UFSC</v>
      </c>
      <c r="C77" s="9">
        <v>2023</v>
      </c>
      <c r="D77" s="9" t="s">
        <v>129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VLOOKUP($H77,'[2]2023_02'!$D:$AD,'[2]2023_02'!Z$19,FALSE)</f>
        <v>0</v>
      </c>
      <c r="M77" s="12">
        <f>VLOOKUP($H77,'[2]2023_02'!$D:$AD,'[2]2023_02'!AA$19,FALSE)</f>
        <v>0</v>
      </c>
      <c r="N77" s="12">
        <f>VLOOKUP($H77,'[2]2023_02'!$D:$AD,'[2]2023_02'!AB$19,FALSE)</f>
        <v>1</v>
      </c>
      <c r="O77" s="12">
        <f>VLOOKUP($H77,'[2]2023_02'!$D:$AD,'[2]2023_02'!AC$19,FALSE)</f>
        <v>0</v>
      </c>
      <c r="P77" s="12">
        <f>VLOOKUP($H77,'[2]2023_02'!$D:$AD,'[2]2023_02'!AD$19,FALSE)</f>
        <v>1</v>
      </c>
      <c r="Q77" s="13">
        <f>VLOOKUP(H77,'2023_01'!H:R,11,FALSE)</f>
        <v>394</v>
      </c>
      <c r="R77" s="14">
        <f>VLOOKUP($H77,'[2]2023_02'!$D:$AD,'[2]2023_02'!J$19,FALSE)</f>
        <v>426</v>
      </c>
      <c r="S77" s="15">
        <f t="shared" si="5"/>
        <v>32</v>
      </c>
      <c r="T77" s="12">
        <f>VLOOKUP($H77,'[2]2023_02'!$D:$AD,'[2]2023_02'!K$19,FALSE)</f>
        <v>32</v>
      </c>
      <c r="U77" s="16" t="str">
        <f>VLOOKUP($H77,'[2]2023_02'!$D:$AD,'[2]2023_02'!T$19,FALSE)</f>
        <v>LIDO</v>
      </c>
      <c r="V77" s="17">
        <f>VLOOKUP($H77,'[2]2023_02'!$D:$AD,'[2]2023_02'!U$19,FALSE)</f>
        <v>0</v>
      </c>
      <c r="W77" s="12">
        <f>VLOOKUP($H77,'[2]2023_02'!$D:$AD,'[2]2023_02'!L$19,FALSE)</f>
        <v>343.36</v>
      </c>
      <c r="X77" s="12">
        <f>VLOOKUP($H77,'[2]2023_02'!$D:$AD,'[2]2023_02'!M$19,FALSE)</f>
        <v>274.69</v>
      </c>
      <c r="Y77" s="18">
        <f>VLOOKUP($H77,'[2]2023_02'!$D:$AD,'[2]2023_02'!N$19,FALSE)</f>
        <v>0</v>
      </c>
      <c r="Z77" s="12">
        <f>VLOOKUP($H77,'[2]2023_02'!$D:$AD,'[2]2023_02'!O$19,FALSE)</f>
        <v>0</v>
      </c>
      <c r="AA77" s="12">
        <f>VLOOKUP($H77,'[2]2023_02'!$D:$AD,'[2]2023_02'!P$19,FALSE)</f>
        <v>0</v>
      </c>
      <c r="AB77" s="12">
        <f>VLOOKUP($H77,'[2]2023_02'!$D:$AD,'[2]2023_02'!Q$19,FALSE)</f>
        <v>618.04999999999995</v>
      </c>
      <c r="AC77">
        <f t="shared" si="6"/>
        <v>618.04999999999995</v>
      </c>
      <c r="AD77">
        <f t="shared" si="7"/>
        <v>0</v>
      </c>
    </row>
    <row r="78" spans="1:30" x14ac:dyDescent="0.25">
      <c r="A78" s="9" t="str">
        <f>H78&amp;" "&amp;C78&amp;" "&amp;D78</f>
        <v>H110 2023 Fevereiro</v>
      </c>
      <c r="B78" s="9" t="str">
        <f>VLOOKUP(H78,[1]Auxiliar_referencia!E:F,2,FALSE)</f>
        <v>Medidor faturado pela UFSC</v>
      </c>
      <c r="C78" s="9">
        <v>2023</v>
      </c>
      <c r="D78" s="9" t="s">
        <v>129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VLOOKUP($H78,'[2]2023_02'!$D:$AD,'[2]2023_02'!Z$19,FALSE)</f>
        <v>0</v>
      </c>
      <c r="M78" s="12">
        <f>VLOOKUP($H78,'[2]2023_02'!$D:$AD,'[2]2023_02'!AA$19,FALSE)</f>
        <v>0</v>
      </c>
      <c r="N78" s="12">
        <f>VLOOKUP($H78,'[2]2023_02'!$D:$AD,'[2]2023_02'!AB$19,FALSE)</f>
        <v>1</v>
      </c>
      <c r="O78" s="12">
        <f>VLOOKUP($H78,'[2]2023_02'!$D:$AD,'[2]2023_02'!AC$19,FALSE)</f>
        <v>0</v>
      </c>
      <c r="P78" s="12">
        <f>VLOOKUP($H78,'[2]2023_02'!$D:$AD,'[2]2023_02'!AD$19,FALSE)</f>
        <v>1</v>
      </c>
      <c r="Q78" s="13">
        <f>VLOOKUP(H78,'2023_01'!H:R,11,FALSE)</f>
        <v>3950</v>
      </c>
      <c r="R78" s="14">
        <f>VLOOKUP($H78,'[2]2023_02'!$D:$AD,'[2]2023_02'!J$19,FALSE)</f>
        <v>3999</v>
      </c>
      <c r="S78" s="15">
        <f t="shared" si="5"/>
        <v>49</v>
      </c>
      <c r="T78" s="12">
        <f>VLOOKUP($H78,'[2]2023_02'!$D:$AD,'[2]2023_02'!K$19,FALSE)</f>
        <v>49</v>
      </c>
      <c r="U78" s="16" t="str">
        <f>VLOOKUP($H78,'[2]2023_02'!$D:$AD,'[2]2023_02'!T$19,FALSE)</f>
        <v>LIDO</v>
      </c>
      <c r="V78" s="17">
        <f>VLOOKUP($H78,'[2]2023_02'!$D:$AD,'[2]2023_02'!U$19,FALSE)</f>
        <v>0</v>
      </c>
      <c r="W78" s="12">
        <f>VLOOKUP($H78,'[2]2023_02'!$D:$AD,'[2]2023_02'!L$19,FALSE)</f>
        <v>525.77</v>
      </c>
      <c r="X78" s="12">
        <f>VLOOKUP($H78,'[2]2023_02'!$D:$AD,'[2]2023_02'!M$19,FALSE)</f>
        <v>420.62</v>
      </c>
      <c r="Y78" s="18">
        <f>VLOOKUP($H78,'[2]2023_02'!$D:$AD,'[2]2023_02'!N$19,FALSE)</f>
        <v>0</v>
      </c>
      <c r="Z78" s="12">
        <f>VLOOKUP($H78,'[2]2023_02'!$D:$AD,'[2]2023_02'!O$19,FALSE)</f>
        <v>0</v>
      </c>
      <c r="AA78" s="12">
        <f>VLOOKUP($H78,'[2]2023_02'!$D:$AD,'[2]2023_02'!P$19,FALSE)</f>
        <v>0</v>
      </c>
      <c r="AB78" s="12">
        <f>VLOOKUP($H78,'[2]2023_02'!$D:$AD,'[2]2023_02'!Q$19,FALSE)</f>
        <v>946.39</v>
      </c>
      <c r="AC78">
        <f t="shared" si="6"/>
        <v>946.39</v>
      </c>
      <c r="AD78">
        <f t="shared" si="7"/>
        <v>0</v>
      </c>
    </row>
    <row r="79" spans="1:30" x14ac:dyDescent="0.25">
      <c r="A79" s="9" t="str">
        <f>H79&amp;" "&amp;C79&amp;" "&amp;D79</f>
        <v>H111 2023 Fevereiro</v>
      </c>
      <c r="B79" s="9" t="str">
        <f>VLOOKUP(H79,[1]Auxiliar_referencia!E:F,2,FALSE)</f>
        <v>Medidor faturado pela UFSC</v>
      </c>
      <c r="C79" s="9">
        <v>2023</v>
      </c>
      <c r="D79" s="9" t="s">
        <v>129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VLOOKUP($H79,'[2]2023_02'!$D:$AD,'[2]2023_02'!Z$19,FALSE)</f>
        <v>0</v>
      </c>
      <c r="M79" s="12">
        <f>VLOOKUP($H79,'[2]2023_02'!$D:$AD,'[2]2023_02'!AA$19,FALSE)</f>
        <v>0</v>
      </c>
      <c r="N79" s="12">
        <f>VLOOKUP($H79,'[2]2023_02'!$D:$AD,'[2]2023_02'!AB$19,FALSE)</f>
        <v>1</v>
      </c>
      <c r="O79" s="12">
        <f>VLOOKUP($H79,'[2]2023_02'!$D:$AD,'[2]2023_02'!AC$19,FALSE)</f>
        <v>0</v>
      </c>
      <c r="P79" s="12">
        <f>VLOOKUP($H79,'[2]2023_02'!$D:$AD,'[2]2023_02'!AD$19,FALSE)</f>
        <v>1</v>
      </c>
      <c r="Q79" s="13">
        <f>VLOOKUP(H79,'2023_01'!H:R,11,FALSE)</f>
        <v>1327</v>
      </c>
      <c r="R79" s="14">
        <f>VLOOKUP($H79,'[2]2023_02'!$D:$AD,'[2]2023_02'!J$19,FALSE)</f>
        <v>1913</v>
      </c>
      <c r="S79" s="15">
        <f t="shared" si="5"/>
        <v>586</v>
      </c>
      <c r="T79" s="12">
        <f>VLOOKUP($H79,'[2]2023_02'!$D:$AD,'[2]2023_02'!K$19,FALSE)</f>
        <v>586</v>
      </c>
      <c r="U79" s="16" t="str">
        <f>VLOOKUP($H79,'[2]2023_02'!$D:$AD,'[2]2023_02'!T$19,FALSE)</f>
        <v>LIDO</v>
      </c>
      <c r="V79" s="17">
        <f>VLOOKUP($H79,'[2]2023_02'!$D:$AD,'[2]2023_02'!U$19,FALSE)</f>
        <v>0</v>
      </c>
      <c r="W79" s="12">
        <f>VLOOKUP($H79,'[2]2023_02'!$D:$AD,'[2]2023_02'!L$19,FALSE)</f>
        <v>6287.78</v>
      </c>
      <c r="X79" s="12">
        <f>VLOOKUP($H79,'[2]2023_02'!$D:$AD,'[2]2023_02'!M$19,FALSE)</f>
        <v>5030.22</v>
      </c>
      <c r="Y79" s="18">
        <f>VLOOKUP($H79,'[2]2023_02'!$D:$AD,'[2]2023_02'!N$19,FALSE)</f>
        <v>0</v>
      </c>
      <c r="Z79" s="12">
        <f>VLOOKUP($H79,'[2]2023_02'!$D:$AD,'[2]2023_02'!O$19,FALSE)</f>
        <v>0</v>
      </c>
      <c r="AA79" s="12">
        <f>VLOOKUP($H79,'[2]2023_02'!$D:$AD,'[2]2023_02'!P$19,FALSE)</f>
        <v>0</v>
      </c>
      <c r="AB79" s="12">
        <f>VLOOKUP($H79,'[2]2023_02'!$D:$AD,'[2]2023_02'!Q$19,FALSE)</f>
        <v>11318</v>
      </c>
      <c r="AC79">
        <f t="shared" si="6"/>
        <v>11318</v>
      </c>
      <c r="AD79">
        <f t="shared" si="7"/>
        <v>0</v>
      </c>
    </row>
    <row r="80" spans="1:30" x14ac:dyDescent="0.25">
      <c r="A80" s="9" t="str">
        <f t="shared" ref="A80:A84" si="8">H80&amp;" "&amp;C80&amp;" "&amp;D80</f>
        <v>H201 2023 Fevereiro</v>
      </c>
      <c r="B80" s="9" t="str">
        <f>VLOOKUP(H80,[1]Auxiliar_referencia!E:F,2,FALSE)</f>
        <v>Medidor não instalado</v>
      </c>
      <c r="C80" s="9">
        <v>2023</v>
      </c>
      <c r="D80" s="9" t="s">
        <v>129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VLOOKUP($H80,'[2]2023_02'!$D:$AD,'[2]2023_02'!Z$19,FALSE)</f>
        <v>1</v>
      </c>
      <c r="M80" s="12">
        <f>VLOOKUP($H80,'[2]2023_02'!$D:$AD,'[2]2023_02'!AA$19,FALSE)</f>
        <v>0</v>
      </c>
      <c r="N80" s="12">
        <f>VLOOKUP($H80,'[2]2023_02'!$D:$AD,'[2]2023_02'!AB$19,FALSE)</f>
        <v>0</v>
      </c>
      <c r="O80" s="12">
        <f>VLOOKUP($H80,'[2]2023_02'!$D:$AD,'[2]2023_02'!AC$19,FALSE)</f>
        <v>0</v>
      </c>
      <c r="P80" s="12">
        <f>VLOOKUP($H80,'[2]2023_02'!$D:$AD,'[2]2023_02'!AD$19,FALSE)</f>
        <v>1</v>
      </c>
      <c r="Q80" s="13">
        <f>VLOOKUP(H80,'2023_01'!H:R,11,FALSE)</f>
        <v>0</v>
      </c>
      <c r="R80" s="14">
        <f>VLOOKUP($H80,'[2]2023_02'!$D:$AD,'[2]2023_02'!J$19,FALSE)</f>
        <v>0</v>
      </c>
      <c r="S80" s="15">
        <f t="shared" si="5"/>
        <v>0</v>
      </c>
      <c r="T80" s="12">
        <f>VLOOKUP($H80,'[2]2023_02'!$D:$AD,'[2]2023_02'!K$19,FALSE)</f>
        <v>0</v>
      </c>
      <c r="U80" s="16">
        <f>VLOOKUP($H80,'[2]2023_02'!$D:$AD,'[2]2023_02'!T$19,FALSE)</f>
        <v>0</v>
      </c>
      <c r="V80" s="17">
        <f>VLOOKUP($H80,'[2]2023_02'!$D:$AD,'[2]2023_02'!U$19,FALSE)</f>
        <v>0</v>
      </c>
      <c r="W80" s="12">
        <f>VLOOKUP($H80,'[2]2023_02'!$D:$AD,'[2]2023_02'!L$19,FALSE)</f>
        <v>0</v>
      </c>
      <c r="X80" s="12">
        <f>VLOOKUP($H80,'[2]2023_02'!$D:$AD,'[2]2023_02'!M$19,FALSE)</f>
        <v>0</v>
      </c>
      <c r="Y80" s="18">
        <f>VLOOKUP($H80,'[2]2023_02'!$D:$AD,'[2]2023_02'!N$19,FALSE)</f>
        <v>0</v>
      </c>
      <c r="Z80" s="12">
        <f>VLOOKUP($H80,'[2]2023_02'!$D:$AD,'[2]2023_02'!O$19,FALSE)</f>
        <v>0</v>
      </c>
      <c r="AA80" s="12">
        <f>VLOOKUP($H80,'[2]2023_02'!$D:$AD,'[2]2023_02'!P$19,FALSE)</f>
        <v>0</v>
      </c>
      <c r="AB80" s="12">
        <f>VLOOKUP($H80,'[2]2023_02'!$D:$AD,'[2]2023_02'!Q$19,FALSE)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Fevereiro</v>
      </c>
      <c r="B81" s="9" t="str">
        <f>VLOOKUP(H81,[1]Auxiliar_referencia!E:F,2,FALSE)</f>
        <v>Medidor não instalado</v>
      </c>
      <c r="C81" s="9">
        <v>2023</v>
      </c>
      <c r="D81" s="9" t="s">
        <v>129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VLOOKUP($H81,'[2]2023_02'!$D:$AD,'[2]2023_02'!Z$19,FALSE)</f>
        <v>0</v>
      </c>
      <c r="M81" s="12">
        <f>VLOOKUP($H81,'[2]2023_02'!$D:$AD,'[2]2023_02'!AA$19,FALSE)</f>
        <v>0</v>
      </c>
      <c r="N81" s="12">
        <f>VLOOKUP($H81,'[2]2023_02'!$D:$AD,'[2]2023_02'!AB$19,FALSE)</f>
        <v>0</v>
      </c>
      <c r="O81" s="12">
        <f>VLOOKUP($H81,'[2]2023_02'!$D:$AD,'[2]2023_02'!AC$19,FALSE)</f>
        <v>0</v>
      </c>
      <c r="P81" s="12">
        <f>VLOOKUP($H81,'[2]2023_02'!$D:$AD,'[2]2023_02'!AD$19,FALSE)</f>
        <v>0</v>
      </c>
      <c r="Q81" s="13">
        <f>VLOOKUP(H81,'2023_01'!H:R,11,FALSE)</f>
        <v>0</v>
      </c>
      <c r="R81" s="14">
        <f>VLOOKUP($H81,'[2]2023_02'!$D:$AD,'[2]2023_02'!J$19,FALSE)</f>
        <v>0</v>
      </c>
      <c r="S81" s="15">
        <f t="shared" si="5"/>
        <v>0</v>
      </c>
      <c r="T81" s="12">
        <f>VLOOKUP($H81,'[2]2023_02'!$D:$AD,'[2]2023_02'!K$19,FALSE)</f>
        <v>0</v>
      </c>
      <c r="U81" s="16">
        <f>VLOOKUP($H81,'[2]2023_02'!$D:$AD,'[2]2023_02'!T$19,FALSE)</f>
        <v>0</v>
      </c>
      <c r="V81" s="17">
        <f>VLOOKUP($H81,'[2]2023_02'!$D:$AD,'[2]2023_02'!U$19,FALSE)</f>
        <v>0</v>
      </c>
      <c r="W81" s="12">
        <f>VLOOKUP($H81,'[2]2023_02'!$D:$AD,'[2]2023_02'!L$19,FALSE)</f>
        <v>0</v>
      </c>
      <c r="X81" s="12">
        <f>VLOOKUP($H81,'[2]2023_02'!$D:$AD,'[2]2023_02'!M$19,FALSE)</f>
        <v>0</v>
      </c>
      <c r="Y81" s="18">
        <f>VLOOKUP($H81,'[2]2023_02'!$D:$AD,'[2]2023_02'!N$19,FALSE)</f>
        <v>0</v>
      </c>
      <c r="Z81" s="12">
        <f>VLOOKUP($H81,'[2]2023_02'!$D:$AD,'[2]2023_02'!O$19,FALSE)</f>
        <v>0</v>
      </c>
      <c r="AA81" s="12">
        <f>VLOOKUP($H81,'[2]2023_02'!$D:$AD,'[2]2023_02'!P$19,FALSE)</f>
        <v>0</v>
      </c>
      <c r="AB81" s="12">
        <f>VLOOKUP($H81,'[2]2023_02'!$D:$AD,'[2]2023_02'!Q$19,FALSE)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Fevereiro</v>
      </c>
      <c r="B82" s="9" t="str">
        <f>VLOOKUP(H82,[1]Auxiliar_referencia!E:F,2,FALSE)</f>
        <v>Medidor faturado pela UFSC</v>
      </c>
      <c r="C82" s="9">
        <v>2023</v>
      </c>
      <c r="D82" s="9" t="s">
        <v>129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VLOOKUP($H82,'[2]2023_02'!$D:$AD,'[2]2023_02'!Z$19,FALSE)</f>
        <v>1</v>
      </c>
      <c r="M82" s="12">
        <f>VLOOKUP($H82,'[2]2023_02'!$D:$AD,'[2]2023_02'!AA$19,FALSE)</f>
        <v>0</v>
      </c>
      <c r="N82" s="12">
        <f>VLOOKUP($H82,'[2]2023_02'!$D:$AD,'[2]2023_02'!AB$19,FALSE)</f>
        <v>0</v>
      </c>
      <c r="O82" s="12">
        <f>VLOOKUP($H82,'[2]2023_02'!$D:$AD,'[2]2023_02'!AC$19,FALSE)</f>
        <v>0</v>
      </c>
      <c r="P82" s="12">
        <f>VLOOKUP($H82,'[2]2023_02'!$D:$AD,'[2]2023_02'!AD$19,FALSE)</f>
        <v>1</v>
      </c>
      <c r="Q82" s="13">
        <f>VLOOKUP(H82,'2023_01'!H:R,11,FALSE)</f>
        <v>0</v>
      </c>
      <c r="R82" s="14">
        <f>VLOOKUP($H82,'[2]2023_02'!$D:$AD,'[2]2023_02'!J$19,FALSE)</f>
        <v>0</v>
      </c>
      <c r="S82" s="15">
        <f t="shared" si="5"/>
        <v>0</v>
      </c>
      <c r="T82" s="12">
        <f>VLOOKUP($H82,'[2]2023_02'!$D:$AD,'[2]2023_02'!K$19,FALSE)</f>
        <v>0</v>
      </c>
      <c r="U82" s="16">
        <f>VLOOKUP($H82,'[2]2023_02'!$D:$AD,'[2]2023_02'!T$19,FALSE)</f>
        <v>0</v>
      </c>
      <c r="V82" s="17">
        <f>VLOOKUP($H82,'[2]2023_02'!$D:$AD,'[2]2023_02'!U$19,FALSE)</f>
        <v>0</v>
      </c>
      <c r="W82" s="12">
        <f>VLOOKUP($H82,'[2]2023_02'!$D:$AD,'[2]2023_02'!L$19,FALSE)</f>
        <v>0</v>
      </c>
      <c r="X82" s="12">
        <f>VLOOKUP($H82,'[2]2023_02'!$D:$AD,'[2]2023_02'!M$19,FALSE)</f>
        <v>0</v>
      </c>
      <c r="Y82" s="18">
        <f>VLOOKUP($H82,'[2]2023_02'!$D:$AD,'[2]2023_02'!N$19,FALSE)</f>
        <v>0</v>
      </c>
      <c r="Z82" s="12">
        <f>VLOOKUP($H82,'[2]2023_02'!$D:$AD,'[2]2023_02'!O$19,FALSE)</f>
        <v>0</v>
      </c>
      <c r="AA82" s="12">
        <f>VLOOKUP($H82,'[2]2023_02'!$D:$AD,'[2]2023_02'!P$19,FALSE)</f>
        <v>0</v>
      </c>
      <c r="AB82" s="12">
        <f>VLOOKUP($H82,'[2]2023_02'!$D:$AD,'[2]2023_02'!Q$19,FALSE)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Fevereiro</v>
      </c>
      <c r="B83" s="9" t="str">
        <f>VLOOKUP(H83,[1]Auxiliar_referencia!E:F,2,FALSE)</f>
        <v>Medidor faturado pela UFSC</v>
      </c>
      <c r="C83" s="9">
        <v>2023</v>
      </c>
      <c r="D83" s="9" t="s">
        <v>129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VLOOKUP($H83,'[2]2023_02'!$D:$AD,'[2]2023_02'!Z$19,FALSE)</f>
        <v>1</v>
      </c>
      <c r="M83" s="12">
        <f>VLOOKUP($H83,'[2]2023_02'!$D:$AD,'[2]2023_02'!AA$19,FALSE)</f>
        <v>0</v>
      </c>
      <c r="N83" s="12">
        <f>VLOOKUP($H83,'[2]2023_02'!$D:$AD,'[2]2023_02'!AB$19,FALSE)</f>
        <v>0</v>
      </c>
      <c r="O83" s="12">
        <f>VLOOKUP($H83,'[2]2023_02'!$D:$AD,'[2]2023_02'!AC$19,FALSE)</f>
        <v>0</v>
      </c>
      <c r="P83" s="12">
        <f>VLOOKUP($H83,'[2]2023_02'!$D:$AD,'[2]2023_02'!AD$19,FALSE)</f>
        <v>1</v>
      </c>
      <c r="Q83" s="13">
        <f>VLOOKUP(H83,'2023_01'!H:R,11,FALSE)</f>
        <v>0</v>
      </c>
      <c r="R83" s="14">
        <f>VLOOKUP($H83,'[2]2023_02'!$D:$AD,'[2]2023_02'!J$19,FALSE)</f>
        <v>0</v>
      </c>
      <c r="S83" s="15">
        <f t="shared" si="5"/>
        <v>0</v>
      </c>
      <c r="T83" s="12">
        <f>VLOOKUP($H83,'[2]2023_02'!$D:$AD,'[2]2023_02'!K$19,FALSE)</f>
        <v>0</v>
      </c>
      <c r="U83" s="16">
        <f>VLOOKUP($H83,'[2]2023_02'!$D:$AD,'[2]2023_02'!T$19,FALSE)</f>
        <v>0</v>
      </c>
      <c r="V83" s="17">
        <f>VLOOKUP($H83,'[2]2023_02'!$D:$AD,'[2]2023_02'!U$19,FALSE)</f>
        <v>0</v>
      </c>
      <c r="W83" s="12">
        <f>VLOOKUP($H83,'[2]2023_02'!$D:$AD,'[2]2023_02'!L$19,FALSE)</f>
        <v>0</v>
      </c>
      <c r="X83" s="12">
        <f>VLOOKUP($H83,'[2]2023_02'!$D:$AD,'[2]2023_02'!M$19,FALSE)</f>
        <v>0</v>
      </c>
      <c r="Y83" s="18">
        <f>VLOOKUP($H83,'[2]2023_02'!$D:$AD,'[2]2023_02'!N$19,FALSE)</f>
        <v>0</v>
      </c>
      <c r="Z83" s="12">
        <f>VLOOKUP($H83,'[2]2023_02'!$D:$AD,'[2]2023_02'!O$19,FALSE)</f>
        <v>0</v>
      </c>
      <c r="AA83" s="12">
        <f>VLOOKUP($H83,'[2]2023_02'!$D:$AD,'[2]2023_02'!P$19,FALSE)</f>
        <v>0</v>
      </c>
      <c r="AB83" s="12">
        <f>VLOOKUP($H83,'[2]2023_02'!$D:$AD,'[2]2023_02'!Q$19,FALSE)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Fevereiro</v>
      </c>
      <c r="B84" s="9" t="str">
        <f>VLOOKUP(H84,[1]Auxiliar_referencia!E:F,2,FALSE)</f>
        <v>Medidor faturado pela UFSC</v>
      </c>
      <c r="C84" s="9">
        <v>2023</v>
      </c>
      <c r="D84" s="9" t="s">
        <v>129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VLOOKUP($H84,'[2]2023_02'!$D:$AD,'[2]2023_02'!Z$19,FALSE)</f>
        <v>0</v>
      </c>
      <c r="M84" s="12">
        <f>VLOOKUP($H84,'[2]2023_02'!$D:$AD,'[2]2023_02'!AA$19,FALSE)</f>
        <v>0</v>
      </c>
      <c r="N84" s="12">
        <f>VLOOKUP($H84,'[2]2023_02'!$D:$AD,'[2]2023_02'!AB$19,FALSE)</f>
        <v>1</v>
      </c>
      <c r="O84" s="12">
        <f>VLOOKUP($H84,'[2]2023_02'!$D:$AD,'[2]2023_02'!AC$19,FALSE)</f>
        <v>0</v>
      </c>
      <c r="P84" s="12">
        <f>VLOOKUP($H84,'[2]2023_02'!$D:$AD,'[2]2023_02'!AD$19,FALSE)</f>
        <v>1</v>
      </c>
      <c r="Q84" s="13">
        <f>VLOOKUP(H84,'2023_01'!H:R,11,FALSE)</f>
        <v>12</v>
      </c>
      <c r="R84" s="14">
        <f>VLOOKUP($H84,'[2]2023_02'!$D:$AD,'[2]2023_02'!J$19,FALSE)</f>
        <v>12</v>
      </c>
      <c r="S84" s="15">
        <f t="shared" si="5"/>
        <v>0</v>
      </c>
      <c r="T84" s="12">
        <f>VLOOKUP($H84,'[2]2023_02'!$D:$AD,'[2]2023_02'!K$19,FALSE)</f>
        <v>0</v>
      </c>
      <c r="U84" s="16" t="str">
        <f>VLOOKUP($H84,'[2]2023_02'!$D:$AD,'[2]2023_02'!T$19,FALSE)</f>
        <v>LIDO</v>
      </c>
      <c r="V84" s="17">
        <f>VLOOKUP($H84,'[2]2023_02'!$D:$AD,'[2]2023_02'!U$19,FALSE)</f>
        <v>0</v>
      </c>
      <c r="W84" s="12">
        <f>VLOOKUP($H84,'[2]2023_02'!$D:$AD,'[2]2023_02'!L$19,FALSE)</f>
        <v>107.3</v>
      </c>
      <c r="X84" s="12">
        <f>VLOOKUP($H84,'[2]2023_02'!$D:$AD,'[2]2023_02'!M$19,FALSE)</f>
        <v>85.84</v>
      </c>
      <c r="Y84" s="18">
        <f>VLOOKUP($H84,'[2]2023_02'!$D:$AD,'[2]2023_02'!N$19,FALSE)</f>
        <v>0</v>
      </c>
      <c r="Z84" s="12">
        <f>VLOOKUP($H84,'[2]2023_02'!$D:$AD,'[2]2023_02'!O$19,FALSE)</f>
        <v>0</v>
      </c>
      <c r="AA84" s="12">
        <f>VLOOKUP($H84,'[2]2023_02'!$D:$AD,'[2]2023_02'!P$19,FALSE)</f>
        <v>0</v>
      </c>
      <c r="AB84" s="12">
        <f>VLOOKUP($H84,'[2]2023_02'!$D:$AD,'[2]2023_02'!Q$19,FALSE)</f>
        <v>193.14</v>
      </c>
      <c r="AC84">
        <f t="shared" si="6"/>
        <v>193.14</v>
      </c>
      <c r="AD84">
        <f t="shared" si="7"/>
        <v>0</v>
      </c>
    </row>
    <row r="85" spans="1:30" x14ac:dyDescent="0.25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12"/>
      <c r="M85" s="12"/>
      <c r="N85" s="12"/>
      <c r="O85" s="12"/>
      <c r="P85" s="12"/>
      <c r="Q85" s="19"/>
      <c r="R85" s="20"/>
      <c r="S85" s="15"/>
      <c r="T85" s="12"/>
      <c r="U85" s="12"/>
      <c r="V85" s="17"/>
      <c r="W85" s="12"/>
      <c r="X85" s="12"/>
      <c r="Y85" s="18"/>
      <c r="Z85" s="12"/>
      <c r="AA85" s="12"/>
      <c r="AB85" s="12"/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127</v>
      </c>
      <c r="M95" s="18">
        <f t="shared" ref="M95:P95" si="9">SUM(M2:M94)</f>
        <v>30</v>
      </c>
      <c r="N95" s="18">
        <f t="shared" si="9"/>
        <v>23</v>
      </c>
      <c r="O95" s="18">
        <f t="shared" si="9"/>
        <v>2</v>
      </c>
      <c r="P95" s="18">
        <f t="shared" si="9"/>
        <v>182</v>
      </c>
      <c r="Q95" s="22"/>
      <c r="R95" s="22"/>
      <c r="T95" s="23">
        <f>SUM(T1:T94)</f>
        <v>20393</v>
      </c>
      <c r="U95" s="24"/>
      <c r="V95" s="29"/>
      <c r="W95" s="24">
        <f>SUM(W1:W94)</f>
        <v>292186.23999999999</v>
      </c>
      <c r="X95" s="24">
        <f t="shared" ref="X95:AC95" si="10">SUM(X1:X94)</f>
        <v>247599.54999999996</v>
      </c>
      <c r="Y95" s="24">
        <f t="shared" si="10"/>
        <v>-56690.05999999999</v>
      </c>
      <c r="Z95" s="24">
        <f t="shared" si="10"/>
        <v>0</v>
      </c>
      <c r="AA95" s="24">
        <f t="shared" si="10"/>
        <v>36078.839999999997</v>
      </c>
      <c r="AB95" s="24">
        <f t="shared" si="10"/>
        <v>519174.56000000006</v>
      </c>
      <c r="AC95" s="24">
        <f t="shared" si="10"/>
        <v>519174.57000000007</v>
      </c>
      <c r="AD95" s="25">
        <f>AB95-AC95</f>
        <v>-1.0000000009313226E-2</v>
      </c>
    </row>
    <row r="96" spans="1:30" x14ac:dyDescent="0.25">
      <c r="K96" s="21" t="s">
        <v>117</v>
      </c>
      <c r="L96" s="26">
        <f>L95-L75</f>
        <v>76</v>
      </c>
      <c r="M96" s="26">
        <f>M95-M75</f>
        <v>30</v>
      </c>
      <c r="N96" s="26">
        <f>N95-N75</f>
        <v>17</v>
      </c>
      <c r="O96" s="26">
        <f>O95-O75</f>
        <v>1</v>
      </c>
      <c r="P96" s="26">
        <f>P95-P75</f>
        <v>124</v>
      </c>
      <c r="Q96" s="22"/>
      <c r="R96" s="22"/>
      <c r="V96" s="27"/>
    </row>
    <row r="134" spans="1:29" customForma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28"/>
    </row>
  </sheetData>
  <conditionalFormatting sqref="U2:U84">
    <cfRule type="cellIs" dxfId="9" priority="1" operator="equal">
      <formula>"Média"</formula>
    </cfRule>
    <cfRule type="cellIs" dxfId="8" priority="2" operator="equal">
      <formula>"Mínimo"</formula>
    </cfRule>
    <cfRule type="cellIs" dxfId="7" priority="3" operator="equal">
      <formula>"Informado"</formula>
    </cfRule>
    <cfRule type="cellIs" dxfId="6" priority="4" operator="equal">
      <formula>"Lido"</formula>
    </cfRule>
  </conditionalFormatting>
  <conditionalFormatting sqref="AD2:AD134">
    <cfRule type="cellIs" dxfId="5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ECCB-2F67-4FC8-86C1-46D3B10AB114}">
  <dimension ref="A1:AD140"/>
  <sheetViews>
    <sheetView zoomScale="75" zoomScaleNormal="75" workbookViewId="0">
      <selection activeCell="H61" sqref="H61"/>
    </sheetView>
  </sheetViews>
  <sheetFormatPr defaultColWidth="14.42578125" defaultRowHeight="15" customHeight="1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5.28515625" style="27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3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Janeiro</v>
      </c>
      <c r="B2" s="9" t="str">
        <f>VLOOKUP(H2,[1]Auxiliar_referencia!E:F,2,FALSE)</f>
        <v>Medidor faturado pela UFSC</v>
      </c>
      <c r="C2" s="9">
        <v>2023</v>
      </c>
      <c r="D2" s="9" t="s">
        <v>130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VLOOKUP($H2,'[2]2023_01'!$D:$AD,'[2]2023_01'!Z$19,FALSE)</f>
        <v>1</v>
      </c>
      <c r="M2" s="12">
        <f>VLOOKUP($H2,'[2]2023_01'!$D:$AD,'[2]2023_01'!AA$19,FALSE)</f>
        <v>0</v>
      </c>
      <c r="N2" s="12">
        <f>VLOOKUP($H2,'[2]2023_01'!$D:$AD,'[2]2023_01'!AB$19,FALSE)</f>
        <v>0</v>
      </c>
      <c r="O2" s="12">
        <f>VLOOKUP($H2,'[2]2023_01'!$D:$AD,'[2]2023_01'!AC$19,FALSE)</f>
        <v>0</v>
      </c>
      <c r="P2" s="12">
        <f>VLOOKUP($H2,'[2]2023_01'!$D:$AD,'[2]2023_01'!AD$19,FALSE)</f>
        <v>1</v>
      </c>
      <c r="Q2" s="13">
        <f>VLOOKUP(H2,'[1]2022_12'!H:R,11,FALSE)</f>
        <v>735</v>
      </c>
      <c r="R2" s="14">
        <f>VLOOKUP($H2,'[2]2023_01'!$D:$AD,'[2]2023_01'!J$19,FALSE)</f>
        <v>769</v>
      </c>
      <c r="S2" s="15">
        <f t="shared" ref="S2:S66" si="1">R2-Q2</f>
        <v>34</v>
      </c>
      <c r="T2" s="12">
        <f>VLOOKUP($H2,'[2]2023_01'!$D:$AD,'[2]2023_01'!K$19,FALSE)</f>
        <v>34</v>
      </c>
      <c r="U2" s="16" t="str">
        <f>VLOOKUP($H2,'[2]2023_01'!$D:$AD,'[2]2023_01'!T$19,FALSE)</f>
        <v>LIDO</v>
      </c>
      <c r="V2" s="17" t="str">
        <f>VLOOKUP($H2,'[2]2023_01'!$D:$AD,'[2]2023_01'!U$19,FALSE)</f>
        <v>ALTO CONSUMO</v>
      </c>
      <c r="W2" s="12">
        <f>VLOOKUP($H2,'[2]2023_01'!$D:$AD,'[2]2023_01'!L$19,FALSE)</f>
        <v>434.44</v>
      </c>
      <c r="X2" s="12">
        <f>VLOOKUP($H2,'[2]2023_01'!$D:$AD,'[2]2023_01'!M$19,FALSE)</f>
        <v>0</v>
      </c>
      <c r="Y2" s="18">
        <f>VLOOKUP($H2,'[2]2023_01'!$D:$AD,'[2]2023_01'!N$19,FALSE)</f>
        <v>-41.04</v>
      </c>
      <c r="Z2" s="12">
        <f>VLOOKUP($H2,'[2]2023_01'!$D:$AD,'[2]2023_01'!O$19,FALSE)</f>
        <v>0</v>
      </c>
      <c r="AA2" s="12">
        <f>VLOOKUP($H2,'[2]2023_01'!$D:$AD,'[2]2023_01'!P$19,FALSE)</f>
        <v>0</v>
      </c>
      <c r="AB2" s="12">
        <f>VLOOKUP($H2,'[2]2023_01'!$D:$AD,'[2]2023_01'!Q$19,FALSE)</f>
        <v>393.4</v>
      </c>
      <c r="AC2">
        <f t="shared" ref="AC2:AC66" si="2">W2+X2+Y2+Z2+AA2</f>
        <v>393.4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Janeiro</v>
      </c>
      <c r="B3" s="9" t="str">
        <f>VLOOKUP(H3,[1]Auxiliar_referencia!E:F,2,FALSE)</f>
        <v>Medidor faturado pela UFSC</v>
      </c>
      <c r="C3" s="9">
        <v>2023</v>
      </c>
      <c r="D3" s="9" t="s">
        <v>130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VLOOKUP($H3,'[2]2023_01'!$D:$AD,'[2]2023_01'!Z$19,FALSE)</f>
        <v>1</v>
      </c>
      <c r="M3" s="12">
        <f>VLOOKUP($H3,'[2]2023_01'!$D:$AD,'[2]2023_01'!AA$19,FALSE)</f>
        <v>0</v>
      </c>
      <c r="N3" s="12">
        <f>VLOOKUP($H3,'[2]2023_01'!$D:$AD,'[2]2023_01'!AB$19,FALSE)</f>
        <v>1</v>
      </c>
      <c r="O3" s="12">
        <f>VLOOKUP($H3,'[2]2023_01'!$D:$AD,'[2]2023_01'!AC$19,FALSE)</f>
        <v>0</v>
      </c>
      <c r="P3" s="12">
        <f>VLOOKUP($H3,'[2]2023_01'!$D:$AD,'[2]2023_01'!AD$19,FALSE)</f>
        <v>2</v>
      </c>
      <c r="Q3" s="13">
        <f>VLOOKUP(H3,'[1]2022_12'!H:R,11,FALSE)</f>
        <v>2123</v>
      </c>
      <c r="R3" s="14">
        <f>VLOOKUP($H3,'[2]2023_01'!$D:$AD,'[2]2023_01'!J$19,FALSE)</f>
        <v>2172</v>
      </c>
      <c r="S3" s="15">
        <f t="shared" si="1"/>
        <v>49</v>
      </c>
      <c r="T3" s="12">
        <f>VLOOKUP($H3,'[2]2023_01'!$D:$AD,'[2]2023_01'!K$19,FALSE)</f>
        <v>49</v>
      </c>
      <c r="U3" s="16" t="str">
        <f>VLOOKUP($H3,'[2]2023_01'!$D:$AD,'[2]2023_01'!T$19,FALSE)</f>
        <v>LIDO/REVISÃO</v>
      </c>
      <c r="V3" s="17" t="str">
        <f>VLOOKUP($H3,'[2]2023_01'!$D:$AD,'[2]2023_01'!U$19,FALSE)</f>
        <v>CONFIRMACAO LEITURA</v>
      </c>
      <c r="W3" s="12">
        <f>VLOOKUP($H3,'[2]2023_01'!$D:$AD,'[2]2023_01'!L$19,FALSE)</f>
        <v>593.57000000000005</v>
      </c>
      <c r="X3" s="12">
        <f>VLOOKUP($H3,'[2]2023_01'!$D:$AD,'[2]2023_01'!M$19,FALSE)</f>
        <v>0</v>
      </c>
      <c r="Y3" s="18">
        <f>VLOOKUP($H3,'[2]2023_01'!$D:$AD,'[2]2023_01'!N$19,FALSE)</f>
        <v>-56.1</v>
      </c>
      <c r="Z3" s="12">
        <f>VLOOKUP($H3,'[2]2023_01'!$D:$AD,'[2]2023_01'!O$19,FALSE)</f>
        <v>0</v>
      </c>
      <c r="AA3" s="12">
        <f>VLOOKUP($H3,'[2]2023_01'!$D:$AD,'[2]2023_01'!P$19,FALSE)</f>
        <v>0</v>
      </c>
      <c r="AB3" s="12">
        <f>VLOOKUP($H3,'[2]2023_01'!$D:$AD,'[2]2023_01'!Q$19,FALSE)</f>
        <v>537.47</v>
      </c>
      <c r="AC3">
        <f t="shared" si="2"/>
        <v>537.47</v>
      </c>
      <c r="AD3">
        <f t="shared" si="3"/>
        <v>0</v>
      </c>
    </row>
    <row r="4" spans="1:30" ht="15" customHeight="1" x14ac:dyDescent="0.25">
      <c r="A4" s="9" t="str">
        <f t="shared" si="0"/>
        <v>H003 2023 Janeiro</v>
      </c>
      <c r="B4" s="9" t="str">
        <f>VLOOKUP(H4,[1]Auxiliar_referencia!E:F,2,FALSE)</f>
        <v>Medidor faturado pela UFSC</v>
      </c>
      <c r="C4" s="9">
        <v>2023</v>
      </c>
      <c r="D4" s="9" t="s">
        <v>130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VLOOKUP($H4,'[2]2023_01'!$D:$AD,'[2]2023_01'!Z$19,FALSE)</f>
        <v>1</v>
      </c>
      <c r="M4" s="12">
        <f>VLOOKUP($H4,'[2]2023_01'!$D:$AD,'[2]2023_01'!AA$19,FALSE)</f>
        <v>0</v>
      </c>
      <c r="N4" s="12">
        <f>VLOOKUP($H4,'[2]2023_01'!$D:$AD,'[2]2023_01'!AB$19,FALSE)</f>
        <v>0</v>
      </c>
      <c r="O4" s="12">
        <f>VLOOKUP($H4,'[2]2023_01'!$D:$AD,'[2]2023_01'!AC$19,FALSE)</f>
        <v>0</v>
      </c>
      <c r="P4" s="12">
        <f>VLOOKUP($H4,'[2]2023_01'!$D:$AD,'[2]2023_01'!AD$19,FALSE)</f>
        <v>1</v>
      </c>
      <c r="Q4" s="13">
        <f>VLOOKUP(H4,'[1]2022_12'!H:R,11,FALSE)</f>
        <v>2714</v>
      </c>
      <c r="R4" s="14">
        <f>VLOOKUP($H4,'[2]2023_01'!$D:$AD,'[2]2023_01'!J$19,FALSE)</f>
        <v>3010</v>
      </c>
      <c r="S4" s="15">
        <f t="shared" si="1"/>
        <v>296</v>
      </c>
      <c r="T4" s="12">
        <f>VLOOKUP($H4,'[2]2023_01'!$D:$AD,'[2]2023_01'!K$19,FALSE)</f>
        <v>296</v>
      </c>
      <c r="U4" s="16" t="str">
        <f>VLOOKUP($H4,'[2]2023_01'!$D:$AD,'[2]2023_01'!T$19,FALSE)</f>
        <v>MÉDIO</v>
      </c>
      <c r="V4" s="17" t="str">
        <f>VLOOKUP($H4,'[2]2023_01'!$D:$AD,'[2]2023_01'!U$19,FALSE)</f>
        <v>Eliminar problema de testada</v>
      </c>
      <c r="W4" s="12">
        <f>VLOOKUP($H4,'[2]2023_01'!$D:$AD,'[2]2023_01'!L$19,FALSE)</f>
        <v>4230.82</v>
      </c>
      <c r="X4" s="12">
        <f>VLOOKUP($H4,'[2]2023_01'!$D:$AD,'[2]2023_01'!M$19,FALSE)</f>
        <v>0</v>
      </c>
      <c r="Y4" s="18">
        <f>VLOOKUP($H4,'[2]2023_01'!$D:$AD,'[2]2023_01'!N$19,FALSE)</f>
        <v>-399.81</v>
      </c>
      <c r="Z4" s="12">
        <f>VLOOKUP($H4,'[2]2023_01'!$D:$AD,'[2]2023_01'!O$19,FALSE)</f>
        <v>0</v>
      </c>
      <c r="AA4" s="12">
        <f>VLOOKUP($H4,'[2]2023_01'!$D:$AD,'[2]2023_01'!P$19,FALSE)</f>
        <v>0</v>
      </c>
      <c r="AB4" s="12">
        <f>VLOOKUP($H4,'[2]2023_01'!$D:$AD,'[2]2023_01'!Q$19,FALSE)</f>
        <v>3831.01</v>
      </c>
      <c r="AC4">
        <f t="shared" si="2"/>
        <v>3831.0099999999998</v>
      </c>
      <c r="AD4">
        <f t="shared" si="3"/>
        <v>0</v>
      </c>
    </row>
    <row r="5" spans="1:30" ht="15" customHeight="1" x14ac:dyDescent="0.25">
      <c r="A5" s="9" t="str">
        <f t="shared" si="0"/>
        <v>H004 2023 Janeiro</v>
      </c>
      <c r="B5" s="9" t="str">
        <f>VLOOKUP(H5,[1]Auxiliar_referencia!E:F,2,FALSE)</f>
        <v>Medidor faturado pela UFSC</v>
      </c>
      <c r="C5" s="9">
        <v>2023</v>
      </c>
      <c r="D5" s="9" t="s">
        <v>130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VLOOKUP($H5,'[2]2023_01'!$D:$AD,'[2]2023_01'!Z$19,FALSE)</f>
        <v>1</v>
      </c>
      <c r="M5" s="12">
        <f>VLOOKUP($H5,'[2]2023_01'!$D:$AD,'[2]2023_01'!AA$19,FALSE)</f>
        <v>0</v>
      </c>
      <c r="N5" s="12">
        <f>VLOOKUP($H5,'[2]2023_01'!$D:$AD,'[2]2023_01'!AB$19,FALSE)</f>
        <v>0</v>
      </c>
      <c r="O5" s="12">
        <f>VLOOKUP($H5,'[2]2023_01'!$D:$AD,'[2]2023_01'!AC$19,FALSE)</f>
        <v>0</v>
      </c>
      <c r="P5" s="12">
        <f>VLOOKUP($H5,'[2]2023_01'!$D:$AD,'[2]2023_01'!AD$19,FALSE)</f>
        <v>1</v>
      </c>
      <c r="Q5" s="13">
        <f>VLOOKUP(H5,'[1]2022_12'!H:R,11,FALSE)</f>
        <v>570</v>
      </c>
      <c r="R5" s="14">
        <f>VLOOKUP($H5,'[2]2023_01'!$D:$AD,'[2]2023_01'!J$19,FALSE)</f>
        <v>588</v>
      </c>
      <c r="S5" s="15">
        <f t="shared" si="1"/>
        <v>18</v>
      </c>
      <c r="T5" s="12">
        <f>VLOOKUP($H5,'[2]2023_01'!$D:$AD,'[2]2023_01'!K$19,FALSE)</f>
        <v>18</v>
      </c>
      <c r="U5" s="16" t="str">
        <f>VLOOKUP($H5,'[2]2023_01'!$D:$AD,'[2]2023_01'!T$19,FALSE)</f>
        <v>LIDO</v>
      </c>
      <c r="V5" s="17" t="str">
        <f>VLOOKUP($H5,'[2]2023_01'!$D:$AD,'[2]2023_01'!U$19,FALSE)</f>
        <v>Vencido</v>
      </c>
      <c r="W5" s="12">
        <f>VLOOKUP($H5,'[2]2023_01'!$D:$AD,'[2]2023_01'!L$19,FALSE)</f>
        <v>202.6</v>
      </c>
      <c r="X5" s="12">
        <f>VLOOKUP($H5,'[2]2023_01'!$D:$AD,'[2]2023_01'!M$19,FALSE)</f>
        <v>0</v>
      </c>
      <c r="Y5" s="18">
        <f>VLOOKUP($H5,'[2]2023_01'!$D:$AD,'[2]2023_01'!N$19,FALSE)</f>
        <v>-19.149999999999999</v>
      </c>
      <c r="Z5" s="12">
        <f>VLOOKUP($H5,'[2]2023_01'!$D:$AD,'[2]2023_01'!O$19,FALSE)</f>
        <v>0</v>
      </c>
      <c r="AA5" s="12">
        <f>VLOOKUP($H5,'[2]2023_01'!$D:$AD,'[2]2023_01'!P$19,FALSE)</f>
        <v>0</v>
      </c>
      <c r="AB5" s="12">
        <f>VLOOKUP($H5,'[2]2023_01'!$D:$AD,'[2]2023_01'!Q$19,FALSE)</f>
        <v>183.45</v>
      </c>
      <c r="AC5">
        <f t="shared" si="2"/>
        <v>183.45</v>
      </c>
      <c r="AD5">
        <f t="shared" si="3"/>
        <v>0</v>
      </c>
    </row>
    <row r="6" spans="1:30" ht="15" customHeight="1" x14ac:dyDescent="0.25">
      <c r="A6" s="9" t="str">
        <f t="shared" si="0"/>
        <v>H005 2023 Janeiro</v>
      </c>
      <c r="B6" s="9" t="str">
        <f>VLOOKUP(H6,[1]Auxiliar_referencia!E:F,2,FALSE)</f>
        <v>Medidor faturado pela UFSC</v>
      </c>
      <c r="C6" s="9">
        <v>2023</v>
      </c>
      <c r="D6" s="9" t="s">
        <v>130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VLOOKUP($H6,'[2]2023_01'!$D:$AD,'[2]2023_01'!Z$19,FALSE)</f>
        <v>1</v>
      </c>
      <c r="M6" s="12">
        <f>VLOOKUP($H6,'[2]2023_01'!$D:$AD,'[2]2023_01'!AA$19,FALSE)</f>
        <v>0</v>
      </c>
      <c r="N6" s="12">
        <f>VLOOKUP($H6,'[2]2023_01'!$D:$AD,'[2]2023_01'!AB$19,FALSE)</f>
        <v>0</v>
      </c>
      <c r="O6" s="12">
        <f>VLOOKUP($H6,'[2]2023_01'!$D:$AD,'[2]2023_01'!AC$19,FALSE)</f>
        <v>0</v>
      </c>
      <c r="P6" s="12">
        <f>VLOOKUP($H6,'[2]2023_01'!$D:$AD,'[2]2023_01'!AD$19,FALSE)</f>
        <v>1</v>
      </c>
      <c r="Q6" s="13">
        <f>VLOOKUP(H6,'[1]2022_12'!H:R,11,FALSE)</f>
        <v>3646</v>
      </c>
      <c r="R6" s="14">
        <f>VLOOKUP($H6,'[2]2023_01'!$D:$AD,'[2]2023_01'!J$19,FALSE)</f>
        <v>3942</v>
      </c>
      <c r="S6" s="15">
        <f t="shared" si="1"/>
        <v>296</v>
      </c>
      <c r="T6" s="12">
        <f>VLOOKUP($H6,'[2]2023_01'!$D:$AD,'[2]2023_01'!K$19,FALSE)</f>
        <v>296</v>
      </c>
      <c r="U6" s="16" t="str">
        <f>VLOOKUP($H6,'[2]2023_01'!$D:$AD,'[2]2023_01'!T$19,FALSE)</f>
        <v>MÉDIO</v>
      </c>
      <c r="V6" s="17" t="str">
        <f>VLOOKUP($H6,'[2]2023_01'!$D:$AD,'[2]2023_01'!U$19,FALSE)</f>
        <v>Eliminar problema de testada</v>
      </c>
      <c r="W6" s="12">
        <f>VLOOKUP($H6,'[2]2023_01'!$D:$AD,'[2]2023_01'!L$19,FALSE)</f>
        <v>4230.82</v>
      </c>
      <c r="X6" s="12">
        <f>VLOOKUP($H6,'[2]2023_01'!$D:$AD,'[2]2023_01'!M$19,FALSE)</f>
        <v>0</v>
      </c>
      <c r="Y6" s="18">
        <f>VLOOKUP($H6,'[2]2023_01'!$D:$AD,'[2]2023_01'!N$19,FALSE)</f>
        <v>-399.81</v>
      </c>
      <c r="Z6" s="12">
        <f>VLOOKUP($H6,'[2]2023_01'!$D:$AD,'[2]2023_01'!O$19,FALSE)</f>
        <v>0</v>
      </c>
      <c r="AA6" s="12">
        <f>VLOOKUP($H6,'[2]2023_01'!$D:$AD,'[2]2023_01'!P$19,FALSE)</f>
        <v>0</v>
      </c>
      <c r="AB6" s="12">
        <f>VLOOKUP($H6,'[2]2023_01'!$D:$AD,'[2]2023_01'!Q$19,FALSE)</f>
        <v>3831.01</v>
      </c>
      <c r="AC6">
        <f t="shared" si="2"/>
        <v>3831.0099999999998</v>
      </c>
      <c r="AD6">
        <f t="shared" si="3"/>
        <v>0</v>
      </c>
    </row>
    <row r="7" spans="1:30" ht="15" customHeight="1" x14ac:dyDescent="0.25">
      <c r="A7" s="9" t="str">
        <f t="shared" si="0"/>
        <v>H006 2023 Janeiro</v>
      </c>
      <c r="B7" s="9" t="str">
        <f>VLOOKUP(H7,[1]Auxiliar_referencia!E:F,2,FALSE)</f>
        <v>Medidor faturado pela UFSC</v>
      </c>
      <c r="C7" s="9">
        <v>2023</v>
      </c>
      <c r="D7" s="9" t="s">
        <v>130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VLOOKUP($H7,'[2]2023_01'!$D:$AD,'[2]2023_01'!Z$19,FALSE)</f>
        <v>1</v>
      </c>
      <c r="M7" s="12">
        <f>VLOOKUP($H7,'[2]2023_01'!$D:$AD,'[2]2023_01'!AA$19,FALSE)</f>
        <v>0</v>
      </c>
      <c r="N7" s="12">
        <f>VLOOKUP($H7,'[2]2023_01'!$D:$AD,'[2]2023_01'!AB$19,FALSE)</f>
        <v>0</v>
      </c>
      <c r="O7" s="12">
        <f>VLOOKUP($H7,'[2]2023_01'!$D:$AD,'[2]2023_01'!AC$19,FALSE)</f>
        <v>0</v>
      </c>
      <c r="P7" s="12">
        <f>VLOOKUP($H7,'[2]2023_01'!$D:$AD,'[2]2023_01'!AD$19,FALSE)</f>
        <v>1</v>
      </c>
      <c r="Q7" s="13">
        <f>VLOOKUP(H7,'[1]2022_12'!H:R,11,FALSE)</f>
        <v>16</v>
      </c>
      <c r="R7" s="14">
        <f>VLOOKUP($H7,'[2]2023_01'!$D:$AD,'[2]2023_01'!J$19,FALSE)</f>
        <v>16</v>
      </c>
      <c r="S7" s="15">
        <f t="shared" si="1"/>
        <v>0</v>
      </c>
      <c r="T7" s="12">
        <f>VLOOKUP($H7,'[2]2023_01'!$D:$AD,'[2]2023_01'!K$19,FALSE)</f>
        <v>0</v>
      </c>
      <c r="U7" s="16" t="str">
        <f>VLOOKUP($H7,'[2]2023_01'!$D:$AD,'[2]2023_01'!T$19,FALSE)</f>
        <v>MÉDIO</v>
      </c>
      <c r="V7" s="17" t="str">
        <f>VLOOKUP($H7,'[2]2023_01'!$D:$AD,'[2]2023_01'!U$19,FALSE)</f>
        <v>Vidro Suado</v>
      </c>
      <c r="W7" s="12">
        <f>VLOOKUP($H7,'[2]2023_01'!$D:$AD,'[2]2023_01'!L$19,FALSE)</f>
        <v>35.08</v>
      </c>
      <c r="X7" s="12">
        <f>VLOOKUP($H7,'[2]2023_01'!$D:$AD,'[2]2023_01'!M$19,FALSE)</f>
        <v>0</v>
      </c>
      <c r="Y7" s="18">
        <f>VLOOKUP($H7,'[2]2023_01'!$D:$AD,'[2]2023_01'!N$19,FALSE)</f>
        <v>-3.31</v>
      </c>
      <c r="Z7" s="12">
        <f>VLOOKUP($H7,'[2]2023_01'!$D:$AD,'[2]2023_01'!O$19,FALSE)</f>
        <v>0</v>
      </c>
      <c r="AA7" s="12">
        <f>VLOOKUP($H7,'[2]2023_01'!$D:$AD,'[2]2023_01'!P$19,FALSE)</f>
        <v>0</v>
      </c>
      <c r="AB7" s="12">
        <f>VLOOKUP($H7,'[2]2023_01'!$D:$AD,'[2]2023_01'!Q$19,FALSE)</f>
        <v>31.77</v>
      </c>
      <c r="AC7">
        <f t="shared" si="2"/>
        <v>31.77</v>
      </c>
      <c r="AD7">
        <f t="shared" si="3"/>
        <v>0</v>
      </c>
    </row>
    <row r="8" spans="1:30" ht="15" customHeight="1" x14ac:dyDescent="0.25">
      <c r="A8" s="9" t="str">
        <f t="shared" si="0"/>
        <v>H007 2023 Janeiro</v>
      </c>
      <c r="B8" s="9" t="str">
        <f>VLOOKUP(H8,[1]Auxiliar_referencia!E:F,2,FALSE)</f>
        <v>Medidor faturado pela UFSC</v>
      </c>
      <c r="C8" s="9">
        <v>2023</v>
      </c>
      <c r="D8" s="9" t="s">
        <v>130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VLOOKUP($H8,'[2]2023_01'!$D:$AD,'[2]2023_01'!Z$19,FALSE)</f>
        <v>1</v>
      </c>
      <c r="M8" s="12">
        <f>VLOOKUP($H8,'[2]2023_01'!$D:$AD,'[2]2023_01'!AA$19,FALSE)</f>
        <v>0</v>
      </c>
      <c r="N8" s="12">
        <f>VLOOKUP($H8,'[2]2023_01'!$D:$AD,'[2]2023_01'!AB$19,FALSE)</f>
        <v>0</v>
      </c>
      <c r="O8" s="12">
        <f>VLOOKUP($H8,'[2]2023_01'!$D:$AD,'[2]2023_01'!AC$19,FALSE)</f>
        <v>0</v>
      </c>
      <c r="P8" s="12">
        <f>VLOOKUP($H8,'[2]2023_01'!$D:$AD,'[2]2023_01'!AD$19,FALSE)</f>
        <v>1</v>
      </c>
      <c r="Q8" s="13">
        <f>VLOOKUP(H8,'[1]2022_12'!H:R,11,FALSE)</f>
        <v>5134</v>
      </c>
      <c r="R8" s="14">
        <f>VLOOKUP($H8,'[2]2023_01'!$D:$AD,'[2]2023_01'!J$19,FALSE)</f>
        <v>5260</v>
      </c>
      <c r="S8" s="15">
        <f t="shared" si="1"/>
        <v>126</v>
      </c>
      <c r="T8" s="12">
        <f>VLOOKUP($H8,'[2]2023_01'!$D:$AD,'[2]2023_01'!K$19,FALSE)</f>
        <v>126</v>
      </c>
      <c r="U8" s="16" t="str">
        <f>VLOOKUP($H8,'[2]2023_01'!$D:$AD,'[2]2023_01'!T$19,FALSE)</f>
        <v>MÉDIO</v>
      </c>
      <c r="V8" s="17" t="str">
        <f>VLOOKUP($H8,'[2]2023_01'!$D:$AD,'[2]2023_01'!U$19,FALSE)</f>
        <v>Vidro Suado</v>
      </c>
      <c r="W8" s="12">
        <f>VLOOKUP($H8,'[2]2023_01'!$D:$AD,'[2]2023_01'!L$19,FALSE)</f>
        <v>1767.52</v>
      </c>
      <c r="X8" s="12">
        <f>VLOOKUP($H8,'[2]2023_01'!$D:$AD,'[2]2023_01'!M$19,FALSE)</f>
        <v>0</v>
      </c>
      <c r="Y8" s="18">
        <f>VLOOKUP($H8,'[2]2023_01'!$D:$AD,'[2]2023_01'!N$19,FALSE)</f>
        <v>-167.04</v>
      </c>
      <c r="Z8" s="12">
        <f>VLOOKUP($H8,'[2]2023_01'!$D:$AD,'[2]2023_01'!O$19,FALSE)</f>
        <v>0</v>
      </c>
      <c r="AA8" s="12">
        <f>VLOOKUP($H8,'[2]2023_01'!$D:$AD,'[2]2023_01'!P$19,FALSE)</f>
        <v>0</v>
      </c>
      <c r="AB8" s="12">
        <f>VLOOKUP($H8,'[2]2023_01'!$D:$AD,'[2]2023_01'!Q$19,FALSE)</f>
        <v>1600.48</v>
      </c>
      <c r="AC8">
        <f t="shared" si="2"/>
        <v>1600.48</v>
      </c>
      <c r="AD8">
        <f t="shared" si="3"/>
        <v>0</v>
      </c>
    </row>
    <row r="9" spans="1:30" ht="15" customHeight="1" x14ac:dyDescent="0.25">
      <c r="A9" s="9" t="str">
        <f t="shared" si="0"/>
        <v>H008 2023 Janeiro</v>
      </c>
      <c r="B9" s="9" t="str">
        <f>VLOOKUP(H9,[1]Auxiliar_referencia!E:F,2,FALSE)</f>
        <v>Medidor faturado pela UFSC</v>
      </c>
      <c r="C9" s="9">
        <v>2023</v>
      </c>
      <c r="D9" s="9" t="s">
        <v>130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VLOOKUP($H9,'[2]2023_01'!$D:$AD,'[2]2023_01'!Z$19,FALSE)</f>
        <v>1</v>
      </c>
      <c r="M9" s="12">
        <f>VLOOKUP($H9,'[2]2023_01'!$D:$AD,'[2]2023_01'!AA$19,FALSE)</f>
        <v>0</v>
      </c>
      <c r="N9" s="12">
        <f>VLOOKUP($H9,'[2]2023_01'!$D:$AD,'[2]2023_01'!AB$19,FALSE)</f>
        <v>0</v>
      </c>
      <c r="O9" s="12">
        <f>VLOOKUP($H9,'[2]2023_01'!$D:$AD,'[2]2023_01'!AC$19,FALSE)</f>
        <v>0</v>
      </c>
      <c r="P9" s="12">
        <f>VLOOKUP($H9,'[2]2023_01'!$D:$AD,'[2]2023_01'!AD$19,FALSE)</f>
        <v>1</v>
      </c>
      <c r="Q9" s="13">
        <f>VLOOKUP(H9,'[1]2022_12'!H:R,11,FALSE)</f>
        <v>50476</v>
      </c>
      <c r="R9" s="14">
        <f>VLOOKUP($H9,'[2]2023_01'!$D:$AD,'[2]2023_01'!J$19,FALSE)</f>
        <v>50546</v>
      </c>
      <c r="S9" s="15">
        <f t="shared" si="1"/>
        <v>70</v>
      </c>
      <c r="T9" s="12">
        <f>VLOOKUP($H9,'[2]2023_01'!$D:$AD,'[2]2023_01'!K$19,FALSE)</f>
        <v>70</v>
      </c>
      <c r="U9" s="16" t="str">
        <f>VLOOKUP($H9,'[2]2023_01'!$D:$AD,'[2]2023_01'!T$19,FALSE)</f>
        <v>LIDO/REVISÃO</v>
      </c>
      <c r="V9" s="17" t="str">
        <f>VLOOKUP($H9,'[2]2023_01'!$D:$AD,'[2]2023_01'!U$19,FALSE)</f>
        <v>CONFIRMACAO LEITURA</v>
      </c>
      <c r="W9" s="12">
        <f>VLOOKUP($H9,'[2]2023_01'!$D:$AD,'[2]2023_01'!L$19,FALSE)</f>
        <v>956.08</v>
      </c>
      <c r="X9" s="12">
        <f>VLOOKUP($H9,'[2]2023_01'!$D:$AD,'[2]2023_01'!M$19,FALSE)</f>
        <v>0</v>
      </c>
      <c r="Y9" s="18">
        <f>VLOOKUP($H9,'[2]2023_01'!$D:$AD,'[2]2023_01'!N$19,FALSE)</f>
        <v>-90.34</v>
      </c>
      <c r="Z9" s="12">
        <f>VLOOKUP($H9,'[2]2023_01'!$D:$AD,'[2]2023_01'!O$19,FALSE)</f>
        <v>0</v>
      </c>
      <c r="AA9" s="12">
        <f>VLOOKUP($H9,'[2]2023_01'!$D:$AD,'[2]2023_01'!P$19,FALSE)</f>
        <v>0</v>
      </c>
      <c r="AB9" s="12">
        <f>VLOOKUP($H9,'[2]2023_01'!$D:$AD,'[2]2023_01'!Q$19,FALSE)</f>
        <v>865.74</v>
      </c>
      <c r="AC9">
        <f t="shared" si="2"/>
        <v>865.74</v>
      </c>
      <c r="AD9">
        <f t="shared" si="3"/>
        <v>0</v>
      </c>
    </row>
    <row r="10" spans="1:30" ht="15" customHeight="1" x14ac:dyDescent="0.25">
      <c r="A10" s="9" t="str">
        <f t="shared" si="0"/>
        <v>H009 2023 Janeiro</v>
      </c>
      <c r="B10" s="9" t="str">
        <f>VLOOKUP(H10,[1]Auxiliar_referencia!E:F,2,FALSE)</f>
        <v>Medidor faturado pela UFSC</v>
      </c>
      <c r="C10" s="9">
        <v>2023</v>
      </c>
      <c r="D10" s="9" t="s">
        <v>130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VLOOKUP($H10,'[2]2023_01'!$D:$AD,'[2]2023_01'!Z$19,FALSE)</f>
        <v>1</v>
      </c>
      <c r="M10" s="12">
        <f>VLOOKUP($H10,'[2]2023_01'!$D:$AD,'[2]2023_01'!AA$19,FALSE)</f>
        <v>0</v>
      </c>
      <c r="N10" s="12">
        <f>VLOOKUP($H10,'[2]2023_01'!$D:$AD,'[2]2023_01'!AB$19,FALSE)</f>
        <v>0</v>
      </c>
      <c r="O10" s="12">
        <f>VLOOKUP($H10,'[2]2023_01'!$D:$AD,'[2]2023_01'!AC$19,FALSE)</f>
        <v>0</v>
      </c>
      <c r="P10" s="12">
        <f>VLOOKUP($H10,'[2]2023_01'!$D:$AD,'[2]2023_01'!AD$19,FALSE)</f>
        <v>1</v>
      </c>
      <c r="Q10" s="13">
        <f>VLOOKUP(H10,'[1]2022_12'!H:R,11,FALSE)</f>
        <v>137</v>
      </c>
      <c r="R10" s="14">
        <f>VLOOKUP($H10,'[2]2023_01'!$D:$AD,'[2]2023_01'!J$19,FALSE)</f>
        <v>141</v>
      </c>
      <c r="S10" s="15">
        <f t="shared" si="1"/>
        <v>4</v>
      </c>
      <c r="T10" s="12">
        <f>VLOOKUP($H10,'[2]2023_01'!$D:$AD,'[2]2023_01'!K$19,FALSE)</f>
        <v>4</v>
      </c>
      <c r="U10" s="16" t="str">
        <f>VLOOKUP($H10,'[2]2023_01'!$D:$AD,'[2]2023_01'!T$19,FALSE)</f>
        <v>MÉDIO</v>
      </c>
      <c r="V10" s="17" t="str">
        <f>VLOOKUP($H10,'[2]2023_01'!$D:$AD,'[2]2023_01'!U$19,FALSE)</f>
        <v>Vidro Suado</v>
      </c>
      <c r="W10" s="12">
        <f>VLOOKUP($H10,'[2]2023_01'!$D:$AD,'[2]2023_01'!L$19,FALSE)</f>
        <v>55.72</v>
      </c>
      <c r="X10" s="12">
        <f>VLOOKUP($H10,'[2]2023_01'!$D:$AD,'[2]2023_01'!M$19,FALSE)</f>
        <v>0</v>
      </c>
      <c r="Y10" s="18">
        <f>VLOOKUP($H10,'[2]2023_01'!$D:$AD,'[2]2023_01'!N$19,FALSE)</f>
        <v>-5.26</v>
      </c>
      <c r="Z10" s="12">
        <f>VLOOKUP($H10,'[2]2023_01'!$D:$AD,'[2]2023_01'!O$19,FALSE)</f>
        <v>0</v>
      </c>
      <c r="AA10" s="12">
        <f>VLOOKUP($H10,'[2]2023_01'!$D:$AD,'[2]2023_01'!P$19,FALSE)</f>
        <v>0</v>
      </c>
      <c r="AB10" s="12">
        <f>VLOOKUP($H10,'[2]2023_01'!$D:$AD,'[2]2023_01'!Q$19,FALSE)</f>
        <v>50.46</v>
      </c>
      <c r="AC10">
        <f t="shared" si="2"/>
        <v>50.46</v>
      </c>
      <c r="AD10">
        <f t="shared" si="3"/>
        <v>0</v>
      </c>
    </row>
    <row r="11" spans="1:30" ht="15" customHeight="1" x14ac:dyDescent="0.25">
      <c r="A11" s="9" t="str">
        <f t="shared" si="0"/>
        <v>H010 2023 Janeiro</v>
      </c>
      <c r="B11" s="9" t="str">
        <f>VLOOKUP(H11,[1]Auxiliar_referencia!E:F,2,FALSE)</f>
        <v>Medidor faturado pela UFSC</v>
      </c>
      <c r="C11" s="9">
        <v>2023</v>
      </c>
      <c r="D11" s="9" t="s">
        <v>130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VLOOKUP($H11,'[2]2023_01'!$D:$AD,'[2]2023_01'!Z$19,FALSE)</f>
        <v>1</v>
      </c>
      <c r="M11" s="12">
        <f>VLOOKUP($H11,'[2]2023_01'!$D:$AD,'[2]2023_01'!AA$19,FALSE)</f>
        <v>0</v>
      </c>
      <c r="N11" s="12">
        <f>VLOOKUP($H11,'[2]2023_01'!$D:$AD,'[2]2023_01'!AB$19,FALSE)</f>
        <v>0</v>
      </c>
      <c r="O11" s="12">
        <f>VLOOKUP($H11,'[2]2023_01'!$D:$AD,'[2]2023_01'!AC$19,FALSE)</f>
        <v>0</v>
      </c>
      <c r="P11" s="12">
        <f>VLOOKUP($H11,'[2]2023_01'!$D:$AD,'[2]2023_01'!AD$19,FALSE)</f>
        <v>1</v>
      </c>
      <c r="Q11" s="13">
        <f>VLOOKUP(H11,'[1]2022_12'!H:R,11,FALSE)</f>
        <v>2057</v>
      </c>
      <c r="R11" s="14">
        <f>VLOOKUP($H11,'[2]2023_01'!$D:$AD,'[2]2023_01'!J$19,FALSE)</f>
        <v>2094</v>
      </c>
      <c r="S11" s="15">
        <f t="shared" si="1"/>
        <v>37</v>
      </c>
      <c r="T11" s="12">
        <f>VLOOKUP($H11,'[2]2023_01'!$D:$AD,'[2]2023_01'!K$19,FALSE)</f>
        <v>37</v>
      </c>
      <c r="U11" s="16" t="str">
        <f>VLOOKUP($H11,'[2]2023_01'!$D:$AD,'[2]2023_01'!T$19,FALSE)</f>
        <v>MÉDIO</v>
      </c>
      <c r="V11" s="17" t="str">
        <f>VLOOKUP($H11,'[2]2023_01'!$D:$AD,'[2]2023_01'!U$19,FALSE)</f>
        <v>Eliminar problema de testada</v>
      </c>
      <c r="W11" s="12">
        <f>VLOOKUP($H11,'[2]2023_01'!$D:$AD,'[2]2023_01'!L$19,FALSE)</f>
        <v>477.91</v>
      </c>
      <c r="X11" s="12">
        <f>VLOOKUP($H11,'[2]2023_01'!$D:$AD,'[2]2023_01'!M$19,FALSE)</f>
        <v>0</v>
      </c>
      <c r="Y11" s="18">
        <f>VLOOKUP($H11,'[2]2023_01'!$D:$AD,'[2]2023_01'!N$19,FALSE)</f>
        <v>-45.17</v>
      </c>
      <c r="Z11" s="12">
        <f>VLOOKUP($H11,'[2]2023_01'!$D:$AD,'[2]2023_01'!O$19,FALSE)</f>
        <v>0</v>
      </c>
      <c r="AA11" s="12">
        <f>VLOOKUP($H11,'[2]2023_01'!$D:$AD,'[2]2023_01'!P$19,FALSE)</f>
        <v>0</v>
      </c>
      <c r="AB11" s="12">
        <f>VLOOKUP($H11,'[2]2023_01'!$D:$AD,'[2]2023_01'!Q$19,FALSE)</f>
        <v>432.74</v>
      </c>
      <c r="AC11">
        <f t="shared" si="2"/>
        <v>432.74</v>
      </c>
      <c r="AD11">
        <f t="shared" si="3"/>
        <v>0</v>
      </c>
    </row>
    <row r="12" spans="1:30" ht="15" customHeight="1" x14ac:dyDescent="0.25">
      <c r="A12" s="9" t="str">
        <f t="shared" si="0"/>
        <v>H011 2023 Janeiro</v>
      </c>
      <c r="B12" s="9" t="str">
        <f>VLOOKUP(H12,[1]Auxiliar_referencia!E:F,2,FALSE)</f>
        <v>Medidor faturado pela UFSC</v>
      </c>
      <c r="C12" s="9">
        <v>2023</v>
      </c>
      <c r="D12" s="9" t="s">
        <v>130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VLOOKUP($H12,'[2]2023_01'!$D:$AD,'[2]2023_01'!Z$19,FALSE)</f>
        <v>1</v>
      </c>
      <c r="M12" s="12">
        <f>VLOOKUP($H12,'[2]2023_01'!$D:$AD,'[2]2023_01'!AA$19,FALSE)</f>
        <v>0</v>
      </c>
      <c r="N12" s="12">
        <f>VLOOKUP($H12,'[2]2023_01'!$D:$AD,'[2]2023_01'!AB$19,FALSE)</f>
        <v>0</v>
      </c>
      <c r="O12" s="12">
        <f>VLOOKUP($H12,'[2]2023_01'!$D:$AD,'[2]2023_01'!AC$19,FALSE)</f>
        <v>0</v>
      </c>
      <c r="P12" s="12">
        <f>VLOOKUP($H12,'[2]2023_01'!$D:$AD,'[2]2023_01'!AD$19,FALSE)</f>
        <v>1</v>
      </c>
      <c r="Q12" s="13">
        <f>VLOOKUP(H12,'[1]2022_12'!H:R,11,FALSE)</f>
        <v>39133</v>
      </c>
      <c r="R12" s="14">
        <f>VLOOKUP($H12,'[2]2023_01'!$D:$AD,'[2]2023_01'!J$19,FALSE)</f>
        <v>39314</v>
      </c>
      <c r="S12" s="15">
        <f t="shared" si="1"/>
        <v>181</v>
      </c>
      <c r="T12" s="12">
        <f>VLOOKUP($H12,'[2]2023_01'!$D:$AD,'[2]2023_01'!K$19,FALSE)</f>
        <v>181</v>
      </c>
      <c r="U12" s="16" t="str">
        <f>VLOOKUP($H12,'[2]2023_01'!$D:$AD,'[2]2023_01'!T$19,FALSE)</f>
        <v>LIDO</v>
      </c>
      <c r="V12" s="17" t="str">
        <f>VLOOKUP($H12,'[2]2023_01'!$D:$AD,'[2]2023_01'!U$19,FALSE)</f>
        <v>Fatura vencida</v>
      </c>
      <c r="W12" s="12">
        <f>VLOOKUP($H12,'[2]2023_01'!$D:$AD,'[2]2023_01'!L$19,FALSE)</f>
        <v>2564.4699999999998</v>
      </c>
      <c r="X12" s="12">
        <f>VLOOKUP($H12,'[2]2023_01'!$D:$AD,'[2]2023_01'!M$19,FALSE)</f>
        <v>0</v>
      </c>
      <c r="Y12" s="18">
        <f>VLOOKUP($H12,'[2]2023_01'!$D:$AD,'[2]2023_01'!N$19,FALSE)</f>
        <v>-242.33</v>
      </c>
      <c r="Z12" s="12">
        <f>VLOOKUP($H12,'[2]2023_01'!$D:$AD,'[2]2023_01'!O$19,FALSE)</f>
        <v>0</v>
      </c>
      <c r="AA12" s="12">
        <f>VLOOKUP($H12,'[2]2023_01'!$D:$AD,'[2]2023_01'!P$19,FALSE)</f>
        <v>0</v>
      </c>
      <c r="AB12" s="12">
        <f>VLOOKUP($H12,'[2]2023_01'!$D:$AD,'[2]2023_01'!Q$19,FALSE)</f>
        <v>2322.14</v>
      </c>
      <c r="AC12">
        <f t="shared" si="2"/>
        <v>2322.14</v>
      </c>
      <c r="AD12">
        <f t="shared" si="3"/>
        <v>0</v>
      </c>
    </row>
    <row r="13" spans="1:30" ht="15" customHeight="1" x14ac:dyDescent="0.25">
      <c r="A13" s="9" t="str">
        <f t="shared" si="0"/>
        <v>H015 2023 Janeiro</v>
      </c>
      <c r="B13" s="9" t="str">
        <f>VLOOKUP(H13,[1]Auxiliar_referencia!E:F,2,FALSE)</f>
        <v>Medidor faturado pela UFSC</v>
      </c>
      <c r="C13" s="9">
        <v>2023</v>
      </c>
      <c r="D13" s="9" t="s">
        <v>130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VLOOKUP($H13,'[2]2023_01'!$D:$AD,'[2]2023_01'!Z$19,FALSE)</f>
        <v>1</v>
      </c>
      <c r="M13" s="12">
        <f>VLOOKUP($H13,'[2]2023_01'!$D:$AD,'[2]2023_01'!AA$19,FALSE)</f>
        <v>0</v>
      </c>
      <c r="N13" s="12">
        <f>VLOOKUP($H13,'[2]2023_01'!$D:$AD,'[2]2023_01'!AB$19,FALSE)</f>
        <v>0</v>
      </c>
      <c r="O13" s="12">
        <f>VLOOKUP($H13,'[2]2023_01'!$D:$AD,'[2]2023_01'!AC$19,FALSE)</f>
        <v>0</v>
      </c>
      <c r="P13" s="12">
        <f>VLOOKUP($H13,'[2]2023_01'!$D:$AD,'[2]2023_01'!AD$19,FALSE)</f>
        <v>1</v>
      </c>
      <c r="Q13" s="13">
        <f>VLOOKUP(H13,'[1]2022_12'!H:R,11,FALSE)</f>
        <v>190</v>
      </c>
      <c r="R13" s="14">
        <f>VLOOKUP($H13,'[2]2023_01'!$D:$AD,'[2]2023_01'!J$19,FALSE)</f>
        <v>205</v>
      </c>
      <c r="S13" s="15">
        <f t="shared" si="1"/>
        <v>15</v>
      </c>
      <c r="T13" s="12">
        <f>VLOOKUP($H13,'[2]2023_01'!$D:$AD,'[2]2023_01'!K$19,FALSE)</f>
        <v>15</v>
      </c>
      <c r="U13" s="16" t="str">
        <f>VLOOKUP($H13,'[2]2023_01'!$D:$AD,'[2]2023_01'!T$19,FALSE)</f>
        <v>MÉDIO</v>
      </c>
      <c r="V13" s="17" t="str">
        <f>VLOOKUP($H13,'[2]2023_01'!$D:$AD,'[2]2023_01'!U$19,FALSE)</f>
        <v>Eliminar problema de testada</v>
      </c>
      <c r="W13" s="12">
        <f>VLOOKUP($H13,'[2]2023_01'!$D:$AD,'[2]2023_01'!L$19,FALSE)</f>
        <v>159.13</v>
      </c>
      <c r="X13" s="12">
        <f>VLOOKUP($H13,'[2]2023_01'!$D:$AD,'[2]2023_01'!M$19,FALSE)</f>
        <v>159.13</v>
      </c>
      <c r="Y13" s="18">
        <f>VLOOKUP($H13,'[2]2023_01'!$D:$AD,'[2]2023_01'!N$19,FALSE)</f>
        <v>-30.08</v>
      </c>
      <c r="Z13" s="12">
        <f>VLOOKUP($H13,'[2]2023_01'!$D:$AD,'[2]2023_01'!O$19,FALSE)</f>
        <v>0</v>
      </c>
      <c r="AA13" s="12">
        <f>VLOOKUP($H13,'[2]2023_01'!$D:$AD,'[2]2023_01'!P$19,FALSE)</f>
        <v>0</v>
      </c>
      <c r="AB13" s="12">
        <f>VLOOKUP($H13,'[2]2023_01'!$D:$AD,'[2]2023_01'!Q$19,FALSE)</f>
        <v>288.18</v>
      </c>
      <c r="AC13">
        <f t="shared" si="2"/>
        <v>288.18</v>
      </c>
      <c r="AD13">
        <f t="shared" si="3"/>
        <v>0</v>
      </c>
    </row>
    <row r="14" spans="1:30" ht="15" customHeight="1" x14ac:dyDescent="0.25">
      <c r="A14" s="9" t="str">
        <f t="shared" si="0"/>
        <v>H017 2023 Janeiro</v>
      </c>
      <c r="B14" s="9" t="str">
        <f>VLOOKUP(H14,[1]Auxiliar_referencia!E:F,2,FALSE)</f>
        <v>Medidor faturado pela UFSC</v>
      </c>
      <c r="C14" s="9">
        <v>2023</v>
      </c>
      <c r="D14" s="9" t="s">
        <v>130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VLOOKUP($H14,'[2]2023_01'!$D:$AD,'[2]2023_01'!Z$19,FALSE)</f>
        <v>1</v>
      </c>
      <c r="M14" s="12">
        <f>VLOOKUP($H14,'[2]2023_01'!$D:$AD,'[2]2023_01'!AA$19,FALSE)</f>
        <v>0</v>
      </c>
      <c r="N14" s="12">
        <f>VLOOKUP($H14,'[2]2023_01'!$D:$AD,'[2]2023_01'!AB$19,FALSE)</f>
        <v>0</v>
      </c>
      <c r="O14" s="12">
        <f>VLOOKUP($H14,'[2]2023_01'!$D:$AD,'[2]2023_01'!AC$19,FALSE)</f>
        <v>0</v>
      </c>
      <c r="P14" s="12">
        <f>VLOOKUP($H14,'[2]2023_01'!$D:$AD,'[2]2023_01'!AD$19,FALSE)</f>
        <v>1</v>
      </c>
      <c r="Q14" s="13">
        <f>VLOOKUP(H14,'[1]2022_12'!H:R,11,FALSE)</f>
        <v>13257</v>
      </c>
      <c r="R14" s="14">
        <f>VLOOKUP($H14,'[2]2023_01'!$D:$AD,'[2]2023_01'!J$19,FALSE)</f>
        <v>13646</v>
      </c>
      <c r="S14" s="15">
        <f t="shared" si="1"/>
        <v>389</v>
      </c>
      <c r="T14" s="12">
        <f>VLOOKUP($H14,'[2]2023_01'!$D:$AD,'[2]2023_01'!K$19,FALSE)</f>
        <v>389</v>
      </c>
      <c r="U14" s="16" t="str">
        <f>VLOOKUP($H14,'[2]2023_01'!$D:$AD,'[2]2023_01'!T$19,FALSE)</f>
        <v>MÉDIO</v>
      </c>
      <c r="V14" s="17" t="str">
        <f>VLOOKUP($H14,'[2]2023_01'!$D:$AD,'[2]2023_01'!U$19,FALSE)</f>
        <v>Eliminar problema de testada</v>
      </c>
      <c r="W14" s="12">
        <f>VLOOKUP($H14,'[2]2023_01'!$D:$AD,'[2]2023_01'!L$19,FALSE)</f>
        <v>5578.39</v>
      </c>
      <c r="X14" s="12">
        <f>VLOOKUP($H14,'[2]2023_01'!$D:$AD,'[2]2023_01'!M$19,FALSE)</f>
        <v>5578.39</v>
      </c>
      <c r="Y14" s="18">
        <f>VLOOKUP($H14,'[2]2023_01'!$D:$AD,'[2]2023_01'!N$19,FALSE)</f>
        <v>-1054.32</v>
      </c>
      <c r="Z14" s="12">
        <f>VLOOKUP($H14,'[2]2023_01'!$D:$AD,'[2]2023_01'!O$19,FALSE)</f>
        <v>0</v>
      </c>
      <c r="AA14" s="12">
        <f>VLOOKUP($H14,'[2]2023_01'!$D:$AD,'[2]2023_01'!P$19,FALSE)</f>
        <v>0</v>
      </c>
      <c r="AB14" s="12">
        <f>VLOOKUP($H14,'[2]2023_01'!$D:$AD,'[2]2023_01'!Q$19,FALSE)</f>
        <v>10102.459999999999</v>
      </c>
      <c r="AC14">
        <f t="shared" si="2"/>
        <v>10102.460000000001</v>
      </c>
      <c r="AD14">
        <f t="shared" si="3"/>
        <v>0</v>
      </c>
    </row>
    <row r="15" spans="1:30" ht="15" customHeight="1" x14ac:dyDescent="0.25">
      <c r="A15" s="9" t="str">
        <f t="shared" si="0"/>
        <v>H018 2023 Janeiro</v>
      </c>
      <c r="B15" s="9" t="str">
        <f>VLOOKUP(H15,[1]Auxiliar_referencia!E:F,2,FALSE)</f>
        <v>Medidor faturado pela UFSC</v>
      </c>
      <c r="C15" s="9">
        <v>2023</v>
      </c>
      <c r="D15" s="9" t="s">
        <v>130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VLOOKUP($H15,'[2]2023_01'!$D:$AD,'[2]2023_01'!Z$19,FALSE)</f>
        <v>1</v>
      </c>
      <c r="M15" s="12">
        <f>VLOOKUP($H15,'[2]2023_01'!$D:$AD,'[2]2023_01'!AA$19,FALSE)</f>
        <v>0</v>
      </c>
      <c r="N15" s="12">
        <f>VLOOKUP($H15,'[2]2023_01'!$D:$AD,'[2]2023_01'!AB$19,FALSE)</f>
        <v>0</v>
      </c>
      <c r="O15" s="12">
        <f>VLOOKUP($H15,'[2]2023_01'!$D:$AD,'[2]2023_01'!AC$19,FALSE)</f>
        <v>0</v>
      </c>
      <c r="P15" s="12">
        <f>VLOOKUP($H15,'[2]2023_01'!$D:$AD,'[2]2023_01'!AD$19,FALSE)</f>
        <v>1</v>
      </c>
      <c r="Q15" s="13">
        <f>VLOOKUP(H15,'[1]2022_12'!H:R,11,FALSE)</f>
        <v>4524</v>
      </c>
      <c r="R15" s="14">
        <f>VLOOKUP($H15,'[2]2023_01'!$D:$AD,'[2]2023_01'!J$19,FALSE)</f>
        <v>4557</v>
      </c>
      <c r="S15" s="15">
        <f t="shared" si="1"/>
        <v>33</v>
      </c>
      <c r="T15" s="12">
        <f>VLOOKUP($H15,'[2]2023_01'!$D:$AD,'[2]2023_01'!K$19,FALSE)</f>
        <v>33</v>
      </c>
      <c r="U15" s="16" t="str">
        <f>VLOOKUP($H15,'[2]2023_01'!$D:$AD,'[2]2023_01'!T$19,FALSE)</f>
        <v>MÉDIO</v>
      </c>
      <c r="V15" s="17" t="str">
        <f>VLOOKUP($H15,'[2]2023_01'!$D:$AD,'[2]2023_01'!U$19,FALSE)</f>
        <v>Eliminar problema de testada</v>
      </c>
      <c r="W15" s="12">
        <f>VLOOKUP($H15,'[2]2023_01'!$D:$AD,'[2]2023_01'!L$19,FALSE)</f>
        <v>419.95</v>
      </c>
      <c r="X15" s="12">
        <f>VLOOKUP($H15,'[2]2023_01'!$D:$AD,'[2]2023_01'!M$19,FALSE)</f>
        <v>419.95</v>
      </c>
      <c r="Y15" s="18">
        <f>VLOOKUP($H15,'[2]2023_01'!$D:$AD,'[2]2023_01'!N$19,FALSE)</f>
        <v>-79.38</v>
      </c>
      <c r="Z15" s="12">
        <f>VLOOKUP($H15,'[2]2023_01'!$D:$AD,'[2]2023_01'!O$19,FALSE)</f>
        <v>0</v>
      </c>
      <c r="AA15" s="12">
        <f>VLOOKUP($H15,'[2]2023_01'!$D:$AD,'[2]2023_01'!P$19,FALSE)</f>
        <v>0</v>
      </c>
      <c r="AB15" s="12">
        <f>VLOOKUP($H15,'[2]2023_01'!$D:$AD,'[2]2023_01'!Q$19,FALSE)</f>
        <v>760.52</v>
      </c>
      <c r="AC15">
        <f t="shared" si="2"/>
        <v>760.52</v>
      </c>
      <c r="AD15">
        <f t="shared" si="3"/>
        <v>0</v>
      </c>
    </row>
    <row r="16" spans="1:30" ht="15" customHeight="1" x14ac:dyDescent="0.25">
      <c r="A16" s="9" t="str">
        <f t="shared" si="0"/>
        <v>H019 2023 Janeiro</v>
      </c>
      <c r="B16" s="9" t="str">
        <f>VLOOKUP(H16,[1]Auxiliar_referencia!E:F,2,FALSE)</f>
        <v>Medidor faturado pela UFSC</v>
      </c>
      <c r="C16" s="9">
        <v>2023</v>
      </c>
      <c r="D16" s="9" t="s">
        <v>130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VLOOKUP($H16,'[2]2023_01'!$D:$AD,'[2]2023_01'!Z$19,FALSE)</f>
        <v>1</v>
      </c>
      <c r="M16" s="12">
        <f>VLOOKUP($H16,'[2]2023_01'!$D:$AD,'[2]2023_01'!AA$19,FALSE)</f>
        <v>0</v>
      </c>
      <c r="N16" s="12">
        <f>VLOOKUP($H16,'[2]2023_01'!$D:$AD,'[2]2023_01'!AB$19,FALSE)</f>
        <v>1</v>
      </c>
      <c r="O16" s="12">
        <f>VLOOKUP($H16,'[2]2023_01'!$D:$AD,'[2]2023_01'!AC$19,FALSE)</f>
        <v>0</v>
      </c>
      <c r="P16" s="12">
        <f>VLOOKUP($H16,'[2]2023_01'!$D:$AD,'[2]2023_01'!AD$19,FALSE)</f>
        <v>2</v>
      </c>
      <c r="Q16" s="13">
        <f>VLOOKUP(H16,'[1]2022_12'!H:R,11,FALSE)</f>
        <v>9213</v>
      </c>
      <c r="R16" s="14">
        <f>VLOOKUP($H16,'[2]2023_01'!$D:$AD,'[2]2023_01'!J$19,FALSE)</f>
        <v>9871</v>
      </c>
      <c r="S16" s="15">
        <f t="shared" si="1"/>
        <v>658</v>
      </c>
      <c r="T16" s="12">
        <f>VLOOKUP($H16,'[2]2023_01'!$D:$AD,'[2]2023_01'!K$19,FALSE)</f>
        <v>658</v>
      </c>
      <c r="U16" s="16" t="str">
        <f>VLOOKUP($H16,'[2]2023_01'!$D:$AD,'[2]2023_01'!T$19,FALSE)</f>
        <v>MÉDIO</v>
      </c>
      <c r="V16" s="17" t="str">
        <f>VLOOKUP($H16,'[2]2023_01'!$D:$AD,'[2]2023_01'!U$19,FALSE)</f>
        <v>Eliminar problema de testada</v>
      </c>
      <c r="W16" s="12">
        <f>VLOOKUP($H16,'[2]2023_01'!$D:$AD,'[2]2023_01'!L$19,FALSE)</f>
        <v>10461.44</v>
      </c>
      <c r="X16" s="12">
        <f>VLOOKUP($H16,'[2]2023_01'!$D:$AD,'[2]2023_01'!M$19,FALSE)</f>
        <v>10461.44</v>
      </c>
      <c r="Y16" s="18">
        <f>VLOOKUP($H16,'[2]2023_01'!$D:$AD,'[2]2023_01'!N$19,FALSE)</f>
        <v>-1977.22</v>
      </c>
      <c r="Z16" s="12">
        <f>VLOOKUP($H16,'[2]2023_01'!$D:$AD,'[2]2023_01'!O$19,FALSE)</f>
        <v>0</v>
      </c>
      <c r="AA16" s="12">
        <f>VLOOKUP($H16,'[2]2023_01'!$D:$AD,'[2]2023_01'!P$19,FALSE)</f>
        <v>0</v>
      </c>
      <c r="AB16" s="12">
        <f>VLOOKUP($H16,'[2]2023_01'!$D:$AD,'[2]2023_01'!Q$19,FALSE)</f>
        <v>18945.66</v>
      </c>
      <c r="AC16">
        <f t="shared" si="2"/>
        <v>18945.66</v>
      </c>
      <c r="AD16">
        <f t="shared" si="3"/>
        <v>0</v>
      </c>
    </row>
    <row r="17" spans="1:30" ht="15" customHeight="1" x14ac:dyDescent="0.25">
      <c r="A17" s="9" t="str">
        <f t="shared" si="0"/>
        <v>H020 2023 Janeiro</v>
      </c>
      <c r="B17" s="9" t="str">
        <f>VLOOKUP(H17,[1]Auxiliar_referencia!E:F,2,FALSE)</f>
        <v>Medidor faturado pela UFSC</v>
      </c>
      <c r="C17" s="9">
        <v>2023</v>
      </c>
      <c r="D17" s="9" t="s">
        <v>130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VLOOKUP($H17,'[2]2023_01'!$D:$AD,'[2]2023_01'!Z$19,FALSE)</f>
        <v>1</v>
      </c>
      <c r="M17" s="12">
        <f>VLOOKUP($H17,'[2]2023_01'!$D:$AD,'[2]2023_01'!AA$19,FALSE)</f>
        <v>0</v>
      </c>
      <c r="N17" s="12">
        <f>VLOOKUP($H17,'[2]2023_01'!$D:$AD,'[2]2023_01'!AB$19,FALSE)</f>
        <v>0</v>
      </c>
      <c r="O17" s="12">
        <f>VLOOKUP($H17,'[2]2023_01'!$D:$AD,'[2]2023_01'!AC$19,FALSE)</f>
        <v>0</v>
      </c>
      <c r="P17" s="12">
        <f>VLOOKUP($H17,'[2]2023_01'!$D:$AD,'[2]2023_01'!AD$19,FALSE)</f>
        <v>1</v>
      </c>
      <c r="Q17" s="13">
        <f>VLOOKUP(H17,'[1]2022_12'!H:R,11,FALSE)</f>
        <v>11659</v>
      </c>
      <c r="R17" s="14">
        <f>VLOOKUP($H17,'[2]2023_01'!$D:$AD,'[2]2023_01'!J$19,FALSE)</f>
        <v>11845</v>
      </c>
      <c r="S17" s="15">
        <f t="shared" si="1"/>
        <v>186</v>
      </c>
      <c r="T17" s="12">
        <f>VLOOKUP($H17,'[2]2023_01'!$D:$AD,'[2]2023_01'!K$19,FALSE)</f>
        <v>186</v>
      </c>
      <c r="U17" s="16" t="str">
        <f>VLOOKUP($H17,'[2]2023_01'!$D:$AD,'[2]2023_01'!T$19,FALSE)</f>
        <v>MÉDIO</v>
      </c>
      <c r="V17" s="17" t="str">
        <f>VLOOKUP($H17,'[2]2023_01'!$D:$AD,'[2]2023_01'!U$19,FALSE)</f>
        <v>Eliminar problema de testada</v>
      </c>
      <c r="W17" s="12">
        <f>VLOOKUP($H17,'[2]2023_01'!$D:$AD,'[2]2023_01'!L$19,FALSE)</f>
        <v>2636.92</v>
      </c>
      <c r="X17" s="12">
        <f>VLOOKUP($H17,'[2]2023_01'!$D:$AD,'[2]2023_01'!M$19,FALSE)</f>
        <v>2636.92</v>
      </c>
      <c r="Y17" s="18">
        <f>VLOOKUP($H17,'[2]2023_01'!$D:$AD,'[2]2023_01'!N$19,FALSE)</f>
        <v>-498.38</v>
      </c>
      <c r="Z17" s="12">
        <f>VLOOKUP($H17,'[2]2023_01'!$D:$AD,'[2]2023_01'!O$19,FALSE)</f>
        <v>0</v>
      </c>
      <c r="AA17" s="12">
        <f>VLOOKUP($H17,'[2]2023_01'!$D:$AD,'[2]2023_01'!P$19,FALSE)</f>
        <v>0</v>
      </c>
      <c r="AB17" s="12">
        <f>VLOOKUP($H17,'[2]2023_01'!$D:$AD,'[2]2023_01'!Q$19,FALSE)</f>
        <v>4775.46</v>
      </c>
      <c r="AC17">
        <f t="shared" si="2"/>
        <v>4775.46</v>
      </c>
      <c r="AD17">
        <f t="shared" si="3"/>
        <v>0</v>
      </c>
    </row>
    <row r="18" spans="1:30" ht="15" customHeight="1" x14ac:dyDescent="0.25">
      <c r="A18" s="9" t="str">
        <f t="shared" si="0"/>
        <v>H021 2023 Janeiro</v>
      </c>
      <c r="B18" s="9" t="str">
        <f>VLOOKUP(H18,[1]Auxiliar_referencia!E:F,2,FALSE)</f>
        <v>Medidor faturado pela UFSC</v>
      </c>
      <c r="C18" s="9">
        <v>2023</v>
      </c>
      <c r="D18" s="9" t="s">
        <v>130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VLOOKUP($H18,'[2]2023_01'!$D:$AD,'[2]2023_01'!Z$19,FALSE)</f>
        <v>2</v>
      </c>
      <c r="M18" s="12">
        <f>VLOOKUP($H18,'[2]2023_01'!$D:$AD,'[2]2023_01'!AA$19,FALSE)</f>
        <v>0</v>
      </c>
      <c r="N18" s="12">
        <f>VLOOKUP($H18,'[2]2023_01'!$D:$AD,'[2]2023_01'!AB$19,FALSE)</f>
        <v>0</v>
      </c>
      <c r="O18" s="12">
        <f>VLOOKUP($H18,'[2]2023_01'!$D:$AD,'[2]2023_01'!AC$19,FALSE)</f>
        <v>0</v>
      </c>
      <c r="P18" s="12">
        <f>VLOOKUP($H18,'[2]2023_01'!$D:$AD,'[2]2023_01'!AD$19,FALSE)</f>
        <v>2</v>
      </c>
      <c r="Q18" s="13">
        <f>VLOOKUP(H18,'[1]2022_12'!H:R,11,FALSE)</f>
        <v>6086</v>
      </c>
      <c r="R18" s="14">
        <f>VLOOKUP($H18,'[2]2023_01'!$D:$AD,'[2]2023_01'!J$19,FALSE)</f>
        <v>6205</v>
      </c>
      <c r="S18" s="15">
        <f t="shared" si="1"/>
        <v>119</v>
      </c>
      <c r="T18" s="12">
        <f>VLOOKUP($H18,'[2]2023_01'!$D:$AD,'[2]2023_01'!K$19,FALSE)</f>
        <v>119</v>
      </c>
      <c r="U18" s="16" t="str">
        <f>VLOOKUP($H18,'[2]2023_01'!$D:$AD,'[2]2023_01'!T$19,FALSE)</f>
        <v>MÉDIO</v>
      </c>
      <c r="V18" s="17" t="str">
        <f>VLOOKUP($H18,'[2]2023_01'!$D:$AD,'[2]2023_01'!U$19,FALSE)</f>
        <v>Eliminar problema de testada</v>
      </c>
      <c r="W18" s="12">
        <f>VLOOKUP($H18,'[2]2023_01'!$D:$AD,'[2]2023_01'!L$19,FALSE)</f>
        <v>9823.9599999999991</v>
      </c>
      <c r="X18" s="12">
        <f>VLOOKUP($H18,'[2]2023_01'!$D:$AD,'[2]2023_01'!M$19,FALSE)</f>
        <v>1607.87</v>
      </c>
      <c r="Y18" s="18">
        <f>VLOOKUP($H18,'[2]2023_01'!$D:$AD,'[2]2023_01'!N$19,FALSE)</f>
        <v>-3215.74</v>
      </c>
      <c r="Z18" s="12">
        <f>VLOOKUP($H18,'[2]2023_01'!$D:$AD,'[2]2023_01'!O$19,FALSE)</f>
        <v>0</v>
      </c>
      <c r="AA18" s="12">
        <f>VLOOKUP($H18,'[2]2023_01'!$D:$AD,'[2]2023_01'!P$19,FALSE)</f>
        <v>0</v>
      </c>
      <c r="AB18" s="12">
        <f>VLOOKUP($H18,'[2]2023_01'!$D:$AD,'[2]2023_01'!Q$19,FALSE)</f>
        <v>0</v>
      </c>
      <c r="AC18">
        <f t="shared" si="2"/>
        <v>8216.0899999999983</v>
      </c>
      <c r="AD18">
        <f t="shared" si="3"/>
        <v>-8216.0899999999983</v>
      </c>
    </row>
    <row r="19" spans="1:30" ht="15" customHeight="1" x14ac:dyDescent="0.25">
      <c r="A19" s="9" t="str">
        <f t="shared" si="0"/>
        <v>H023 2023 Janeiro</v>
      </c>
      <c r="B19" s="9" t="str">
        <f>VLOOKUP(H19,[1]Auxiliar_referencia!E:F,2,FALSE)</f>
        <v>Medidor faturado pela UFSC</v>
      </c>
      <c r="C19" s="9">
        <v>2023</v>
      </c>
      <c r="D19" s="9" t="s">
        <v>130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VLOOKUP($H19,'[2]2023_01'!$D:$AD,'[2]2023_01'!Z$19,FALSE)</f>
        <v>1</v>
      </c>
      <c r="M19" s="12">
        <f>VLOOKUP($H19,'[2]2023_01'!$D:$AD,'[2]2023_01'!AA$19,FALSE)</f>
        <v>0</v>
      </c>
      <c r="N19" s="12">
        <f>VLOOKUP($H19,'[2]2023_01'!$D:$AD,'[2]2023_01'!AB$19,FALSE)</f>
        <v>0</v>
      </c>
      <c r="O19" s="12">
        <f>VLOOKUP($H19,'[2]2023_01'!$D:$AD,'[2]2023_01'!AC$19,FALSE)</f>
        <v>0</v>
      </c>
      <c r="P19" s="12">
        <f>VLOOKUP($H19,'[2]2023_01'!$D:$AD,'[2]2023_01'!AD$19,FALSE)</f>
        <v>1</v>
      </c>
      <c r="Q19" s="13">
        <f>VLOOKUP(H19,'[1]2022_12'!H:R,11,FALSE)</f>
        <v>14480</v>
      </c>
      <c r="R19" s="14">
        <f>VLOOKUP($H19,'[2]2023_01'!$D:$AD,'[2]2023_01'!J$19,FALSE)</f>
        <v>14625</v>
      </c>
      <c r="S19" s="15">
        <f t="shared" si="1"/>
        <v>145</v>
      </c>
      <c r="T19" s="12">
        <f>VLOOKUP($H19,'[2]2023_01'!$D:$AD,'[2]2023_01'!K$19,FALSE)</f>
        <v>145</v>
      </c>
      <c r="U19" s="16" t="str">
        <f>VLOOKUP($H19,'[2]2023_01'!$D:$AD,'[2]2023_01'!T$19,FALSE)</f>
        <v>MÉDIO</v>
      </c>
      <c r="V19" s="17" t="str">
        <f>VLOOKUP($H19,'[2]2023_01'!$D:$AD,'[2]2023_01'!U$19,FALSE)</f>
        <v>Eliminar problema de testada</v>
      </c>
      <c r="W19" s="12">
        <f>VLOOKUP($H19,'[2]2023_01'!$D:$AD,'[2]2023_01'!L$19,FALSE)</f>
        <v>2042.83</v>
      </c>
      <c r="X19" s="12">
        <f>VLOOKUP($H19,'[2]2023_01'!$D:$AD,'[2]2023_01'!M$19,FALSE)</f>
        <v>2042.83</v>
      </c>
      <c r="Y19" s="18">
        <f>VLOOKUP($H19,'[2]2023_01'!$D:$AD,'[2]2023_01'!N$19,FALSE)</f>
        <v>-386.1</v>
      </c>
      <c r="Z19" s="12">
        <f>VLOOKUP($H19,'[2]2023_01'!$D:$AD,'[2]2023_01'!O$19,FALSE)</f>
        <v>0</v>
      </c>
      <c r="AA19" s="12">
        <f>VLOOKUP($H19,'[2]2023_01'!$D:$AD,'[2]2023_01'!P$19,FALSE)</f>
        <v>0</v>
      </c>
      <c r="AB19" s="12">
        <f>VLOOKUP($H19,'[2]2023_01'!$D:$AD,'[2]2023_01'!Q$19,FALSE)</f>
        <v>3699.56</v>
      </c>
      <c r="AC19">
        <f t="shared" si="2"/>
        <v>3699.56</v>
      </c>
      <c r="AD19">
        <f t="shared" si="3"/>
        <v>0</v>
      </c>
    </row>
    <row r="20" spans="1:30" ht="15" customHeight="1" x14ac:dyDescent="0.25">
      <c r="A20" s="9" t="str">
        <f t="shared" si="0"/>
        <v>H024 2023 Janeiro</v>
      </c>
      <c r="B20" s="9" t="str">
        <f>VLOOKUP(H20,[1]Auxiliar_referencia!E:F,2,FALSE)</f>
        <v>Medidor faturado pela UFSC</v>
      </c>
      <c r="C20" s="9">
        <v>2023</v>
      </c>
      <c r="D20" s="9" t="s">
        <v>130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VLOOKUP($H20,'[2]2023_01'!$D:$AD,'[2]2023_01'!Z$19,FALSE)</f>
        <v>1</v>
      </c>
      <c r="M20" s="12">
        <f>VLOOKUP($H20,'[2]2023_01'!$D:$AD,'[2]2023_01'!AA$19,FALSE)</f>
        <v>0</v>
      </c>
      <c r="N20" s="12">
        <f>VLOOKUP($H20,'[2]2023_01'!$D:$AD,'[2]2023_01'!AB$19,FALSE)</f>
        <v>1</v>
      </c>
      <c r="O20" s="12">
        <f>VLOOKUP($H20,'[2]2023_01'!$D:$AD,'[2]2023_01'!AC$19,FALSE)</f>
        <v>0</v>
      </c>
      <c r="P20" s="12">
        <f>VLOOKUP($H20,'[2]2023_01'!$D:$AD,'[2]2023_01'!AD$19,FALSE)</f>
        <v>2</v>
      </c>
      <c r="Q20" s="13">
        <f>VLOOKUP(H20,'[1]2022_12'!H:R,11,FALSE)</f>
        <v>24</v>
      </c>
      <c r="R20" s="14">
        <f>VLOOKUP($H20,'[2]2023_01'!$D:$AD,'[2]2023_01'!J$19,FALSE)</f>
        <v>24</v>
      </c>
      <c r="S20" s="15">
        <f t="shared" si="1"/>
        <v>0</v>
      </c>
      <c r="T20" s="12">
        <f>VLOOKUP($H20,'[2]2023_01'!$D:$AD,'[2]2023_01'!K$19,FALSE)</f>
        <v>0</v>
      </c>
      <c r="U20" s="16" t="str">
        <f>VLOOKUP($H20,'[2]2023_01'!$D:$AD,'[2]2023_01'!T$19,FALSE)</f>
        <v>MÉDIO</v>
      </c>
      <c r="V20" s="17" t="str">
        <f>VLOOKUP($H20,'[2]2023_01'!$D:$AD,'[2]2023_01'!U$19,FALSE)</f>
        <v>Eliminar problema de testada</v>
      </c>
      <c r="W20" s="12">
        <f>VLOOKUP($H20,'[2]2023_01'!$D:$AD,'[2]2023_01'!L$19,FALSE)</f>
        <v>70.16</v>
      </c>
      <c r="X20" s="12">
        <f>VLOOKUP($H20,'[2]2023_01'!$D:$AD,'[2]2023_01'!M$19,FALSE)</f>
        <v>70.16</v>
      </c>
      <c r="Y20" s="18">
        <f>VLOOKUP($H20,'[2]2023_01'!$D:$AD,'[2]2023_01'!N$19,FALSE)</f>
        <v>-13.26</v>
      </c>
      <c r="Z20" s="12">
        <f>VLOOKUP($H20,'[2]2023_01'!$D:$AD,'[2]2023_01'!O$19,FALSE)</f>
        <v>0</v>
      </c>
      <c r="AA20" s="12">
        <f>VLOOKUP($H20,'[2]2023_01'!$D:$AD,'[2]2023_01'!P$19,FALSE)</f>
        <v>0</v>
      </c>
      <c r="AB20" s="12">
        <f>VLOOKUP($H20,'[2]2023_01'!$D:$AD,'[2]2023_01'!Q$19,FALSE)</f>
        <v>127.06</v>
      </c>
      <c r="AC20">
        <f t="shared" si="2"/>
        <v>127.05999999999999</v>
      </c>
      <c r="AD20">
        <f t="shared" si="3"/>
        <v>0</v>
      </c>
    </row>
    <row r="21" spans="1:30" ht="15" customHeight="1" x14ac:dyDescent="0.25">
      <c r="A21" s="9" t="str">
        <f t="shared" si="0"/>
        <v>H025 2023 Janeiro</v>
      </c>
      <c r="B21" s="9" t="str">
        <f>VLOOKUP(H21,[1]Auxiliar_referencia!E:F,2,FALSE)</f>
        <v>Medidor faturado pela UFSC</v>
      </c>
      <c r="C21" s="9">
        <v>2023</v>
      </c>
      <c r="D21" s="9" t="s">
        <v>130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VLOOKUP($H21,'[2]2023_01'!$D:$AD,'[2]2023_01'!Z$19,FALSE)</f>
        <v>1</v>
      </c>
      <c r="M21" s="12">
        <f>VLOOKUP($H21,'[2]2023_01'!$D:$AD,'[2]2023_01'!AA$19,FALSE)</f>
        <v>0</v>
      </c>
      <c r="N21" s="12">
        <f>VLOOKUP($H21,'[2]2023_01'!$D:$AD,'[2]2023_01'!AB$19,FALSE)</f>
        <v>0</v>
      </c>
      <c r="O21" s="12">
        <f>VLOOKUP($H21,'[2]2023_01'!$D:$AD,'[2]2023_01'!AC$19,FALSE)</f>
        <v>0</v>
      </c>
      <c r="P21" s="12">
        <f>VLOOKUP($H21,'[2]2023_01'!$D:$AD,'[2]2023_01'!AD$19,FALSE)</f>
        <v>1</v>
      </c>
      <c r="Q21" s="13">
        <f>VLOOKUP(H21,'[1]2022_12'!H:R,11,FALSE)</f>
        <v>17115</v>
      </c>
      <c r="R21" s="14">
        <f>VLOOKUP($H21,'[2]2023_01'!$D:$AD,'[2]2023_01'!J$19,FALSE)</f>
        <v>17478</v>
      </c>
      <c r="S21" s="15">
        <f t="shared" si="1"/>
        <v>363</v>
      </c>
      <c r="T21" s="12">
        <f>VLOOKUP($H21,'[2]2023_01'!$D:$AD,'[2]2023_01'!K$19,FALSE)</f>
        <v>363</v>
      </c>
      <c r="U21" s="16" t="str">
        <f>VLOOKUP($H21,'[2]2023_01'!$D:$AD,'[2]2023_01'!T$19,FALSE)</f>
        <v>MÉDIO</v>
      </c>
      <c r="V21" s="17" t="str">
        <f>VLOOKUP($H21,'[2]2023_01'!$D:$AD,'[2]2023_01'!U$19,FALSE)</f>
        <v>Eliminar problema de testada</v>
      </c>
      <c r="W21" s="12">
        <f>VLOOKUP($H21,'[2]2023_01'!$D:$AD,'[2]2023_01'!L$19,FALSE)</f>
        <v>5201.6499999999996</v>
      </c>
      <c r="X21" s="12">
        <f>VLOOKUP($H21,'[2]2023_01'!$D:$AD,'[2]2023_01'!M$19,FALSE)</f>
        <v>5201.6499999999996</v>
      </c>
      <c r="Y21" s="18">
        <f>VLOOKUP($H21,'[2]2023_01'!$D:$AD,'[2]2023_01'!N$19,FALSE)</f>
        <v>-983.11</v>
      </c>
      <c r="Z21" s="12">
        <f>VLOOKUP($H21,'[2]2023_01'!$D:$AD,'[2]2023_01'!O$19,FALSE)</f>
        <v>0</v>
      </c>
      <c r="AA21" s="12">
        <f>VLOOKUP($H21,'[2]2023_01'!$D:$AD,'[2]2023_01'!P$19,FALSE)</f>
        <v>0</v>
      </c>
      <c r="AB21" s="12">
        <f>VLOOKUP($H21,'[2]2023_01'!$D:$AD,'[2]2023_01'!Q$19,FALSE)</f>
        <v>9420.19</v>
      </c>
      <c r="AC21">
        <f t="shared" si="2"/>
        <v>9420.1899999999987</v>
      </c>
      <c r="AD21">
        <f t="shared" si="3"/>
        <v>0</v>
      </c>
    </row>
    <row r="22" spans="1:30" ht="15" customHeight="1" x14ac:dyDescent="0.25">
      <c r="A22" s="9" t="str">
        <f t="shared" si="0"/>
        <v>H026 2023 Janeiro</v>
      </c>
      <c r="B22" s="9" t="str">
        <f>VLOOKUP(H22,[1]Auxiliar_referencia!E:F,2,FALSE)</f>
        <v>Medidor faturado pela UFSC</v>
      </c>
      <c r="C22" s="9">
        <v>2023</v>
      </c>
      <c r="D22" s="9" t="s">
        <v>130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VLOOKUP($H22,'[2]2023_01'!$D:$AD,'[2]2023_01'!Z$19,FALSE)</f>
        <v>1</v>
      </c>
      <c r="M22" s="12">
        <f>VLOOKUP($H22,'[2]2023_01'!$D:$AD,'[2]2023_01'!AA$19,FALSE)</f>
        <v>0</v>
      </c>
      <c r="N22" s="12">
        <f>VLOOKUP($H22,'[2]2023_01'!$D:$AD,'[2]2023_01'!AB$19,FALSE)</f>
        <v>0</v>
      </c>
      <c r="O22" s="12">
        <f>VLOOKUP($H22,'[2]2023_01'!$D:$AD,'[2]2023_01'!AC$19,FALSE)</f>
        <v>0</v>
      </c>
      <c r="P22" s="12">
        <f>VLOOKUP($H22,'[2]2023_01'!$D:$AD,'[2]2023_01'!AD$19,FALSE)</f>
        <v>1</v>
      </c>
      <c r="Q22" s="13">
        <f>VLOOKUP(H22,'[1]2022_12'!H:R,11,FALSE)</f>
        <v>2518</v>
      </c>
      <c r="R22" s="14">
        <f>VLOOKUP($H22,'[2]2023_01'!$D:$AD,'[2]2023_01'!J$19,FALSE)</f>
        <v>2580</v>
      </c>
      <c r="S22" s="15">
        <f t="shared" si="1"/>
        <v>62</v>
      </c>
      <c r="T22" s="12">
        <f>VLOOKUP($H22,'[2]2023_01'!$D:$AD,'[2]2023_01'!K$19,FALSE)</f>
        <v>62</v>
      </c>
      <c r="U22" s="16" t="str">
        <f>VLOOKUP($H22,'[2]2023_01'!$D:$AD,'[2]2023_01'!T$19,FALSE)</f>
        <v>MÉDIO</v>
      </c>
      <c r="V22" s="17" t="str">
        <f>VLOOKUP($H22,'[2]2023_01'!$D:$AD,'[2]2023_01'!U$19,FALSE)</f>
        <v>Eliminar problema de testada</v>
      </c>
      <c r="W22" s="12">
        <f>VLOOKUP($H22,'[2]2023_01'!$D:$AD,'[2]2023_01'!L$19,FALSE)</f>
        <v>840.16</v>
      </c>
      <c r="X22" s="12">
        <f>VLOOKUP($H22,'[2]2023_01'!$D:$AD,'[2]2023_01'!M$19,FALSE)</f>
        <v>840.16</v>
      </c>
      <c r="Y22" s="18">
        <f>VLOOKUP($H22,'[2]2023_01'!$D:$AD,'[2]2023_01'!N$19,FALSE)</f>
        <v>-158.79</v>
      </c>
      <c r="Z22" s="12">
        <f>VLOOKUP($H22,'[2]2023_01'!$D:$AD,'[2]2023_01'!O$19,FALSE)</f>
        <v>0</v>
      </c>
      <c r="AA22" s="12">
        <f>VLOOKUP($H22,'[2]2023_01'!$D:$AD,'[2]2023_01'!P$19,FALSE)</f>
        <v>0</v>
      </c>
      <c r="AB22" s="12">
        <f>VLOOKUP($H22,'[2]2023_01'!$D:$AD,'[2]2023_01'!Q$19,FALSE)</f>
        <v>1521.53</v>
      </c>
      <c r="AC22">
        <f t="shared" si="2"/>
        <v>1521.53</v>
      </c>
      <c r="AD22">
        <f t="shared" si="3"/>
        <v>0</v>
      </c>
    </row>
    <row r="23" spans="1:30" ht="15" customHeight="1" x14ac:dyDescent="0.25">
      <c r="A23" s="9" t="str">
        <f t="shared" si="0"/>
        <v>H027 2023 Janeiro</v>
      </c>
      <c r="B23" s="9" t="str">
        <f>VLOOKUP(H23,[1]Auxiliar_referencia!E:F,2,FALSE)</f>
        <v>Medidor faturado pela UFSC</v>
      </c>
      <c r="C23" s="9">
        <v>2023</v>
      </c>
      <c r="D23" s="9" t="s">
        <v>130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VLOOKUP($H23,'[2]2023_01'!$D:$AD,'[2]2023_01'!Z$19,FALSE)</f>
        <v>1</v>
      </c>
      <c r="M23" s="12">
        <f>VLOOKUP($H23,'[2]2023_01'!$D:$AD,'[2]2023_01'!AA$19,FALSE)</f>
        <v>0</v>
      </c>
      <c r="N23" s="12">
        <f>VLOOKUP($H23,'[2]2023_01'!$D:$AD,'[2]2023_01'!AB$19,FALSE)</f>
        <v>0</v>
      </c>
      <c r="O23" s="12">
        <f>VLOOKUP($H23,'[2]2023_01'!$D:$AD,'[2]2023_01'!AC$19,FALSE)</f>
        <v>0</v>
      </c>
      <c r="P23" s="12">
        <f>VLOOKUP($H23,'[2]2023_01'!$D:$AD,'[2]2023_01'!AD$19,FALSE)</f>
        <v>1</v>
      </c>
      <c r="Q23" s="13">
        <f>VLOOKUP(H23,'[1]2022_12'!H:R,11,FALSE)</f>
        <v>60045</v>
      </c>
      <c r="R23" s="14">
        <f>VLOOKUP($H23,'[2]2023_01'!$D:$AD,'[2]2023_01'!J$19,FALSE)</f>
        <v>60559</v>
      </c>
      <c r="S23" s="15">
        <f t="shared" si="1"/>
        <v>514</v>
      </c>
      <c r="T23" s="12">
        <f>VLOOKUP($H23,'[2]2023_01'!$D:$AD,'[2]2023_01'!K$19,FALSE)</f>
        <v>514</v>
      </c>
      <c r="U23" s="16" t="str">
        <f>VLOOKUP($H23,'[2]2023_01'!$D:$AD,'[2]2023_01'!T$19,FALSE)</f>
        <v>MÉDIO</v>
      </c>
      <c r="V23" s="17" t="str">
        <f>VLOOKUP($H23,'[2]2023_01'!$D:$AD,'[2]2023_01'!U$19,FALSE)</f>
        <v>Eliminar problema de testada</v>
      </c>
      <c r="W23" s="12">
        <f>VLOOKUP($H23,'[2]2023_01'!$D:$AD,'[2]2023_01'!L$19,FALSE)</f>
        <v>7389.64</v>
      </c>
      <c r="X23" s="12">
        <f>VLOOKUP($H23,'[2]2023_01'!$D:$AD,'[2]2023_01'!M$19,FALSE)</f>
        <v>7389.64</v>
      </c>
      <c r="Y23" s="18">
        <f>VLOOKUP($H23,'[2]2023_01'!$D:$AD,'[2]2023_01'!N$19,FALSE)</f>
        <v>-1396.65</v>
      </c>
      <c r="Z23" s="12">
        <f>VLOOKUP($H23,'[2]2023_01'!$D:$AD,'[2]2023_01'!O$19,FALSE)</f>
        <v>0</v>
      </c>
      <c r="AA23" s="12">
        <f>VLOOKUP($H23,'[2]2023_01'!$D:$AD,'[2]2023_01'!P$19,FALSE)</f>
        <v>0</v>
      </c>
      <c r="AB23" s="12">
        <f>VLOOKUP($H23,'[2]2023_01'!$D:$AD,'[2]2023_01'!Q$19,FALSE)</f>
        <v>13382.63</v>
      </c>
      <c r="AC23">
        <f t="shared" si="2"/>
        <v>13382.630000000001</v>
      </c>
      <c r="AD23">
        <f t="shared" si="3"/>
        <v>0</v>
      </c>
    </row>
    <row r="24" spans="1:30" ht="15" customHeight="1" x14ac:dyDescent="0.25">
      <c r="A24" s="9" t="str">
        <f t="shared" si="0"/>
        <v>H028 2023 Janeiro</v>
      </c>
      <c r="B24" s="9" t="str">
        <f>VLOOKUP(H24,[1]Auxiliar_referencia!E:F,2,FALSE)</f>
        <v>Medidor faturado pela UFSC</v>
      </c>
      <c r="C24" s="9">
        <v>2023</v>
      </c>
      <c r="D24" s="9" t="s">
        <v>130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VLOOKUP($H24,'[2]2023_01'!$D:$AD,'[2]2023_01'!Z$19,FALSE)</f>
        <v>1</v>
      </c>
      <c r="M24" s="12">
        <f>VLOOKUP($H24,'[2]2023_01'!$D:$AD,'[2]2023_01'!AA$19,FALSE)</f>
        <v>0</v>
      </c>
      <c r="N24" s="12">
        <f>VLOOKUP($H24,'[2]2023_01'!$D:$AD,'[2]2023_01'!AB$19,FALSE)</f>
        <v>0</v>
      </c>
      <c r="O24" s="12">
        <f>VLOOKUP($H24,'[2]2023_01'!$D:$AD,'[2]2023_01'!AC$19,FALSE)</f>
        <v>0</v>
      </c>
      <c r="P24" s="12">
        <f>VLOOKUP($H24,'[2]2023_01'!$D:$AD,'[2]2023_01'!AD$19,FALSE)</f>
        <v>1</v>
      </c>
      <c r="Q24" s="13">
        <f>VLOOKUP(H24,'[1]2022_12'!H:R,11,FALSE)</f>
        <v>1437</v>
      </c>
      <c r="R24" s="14">
        <f>VLOOKUP($H24,'[2]2023_01'!$D:$AD,'[2]2023_01'!J$19,FALSE)</f>
        <v>1533</v>
      </c>
      <c r="S24" s="15">
        <f t="shared" si="1"/>
        <v>96</v>
      </c>
      <c r="T24" s="12">
        <f>VLOOKUP($H24,'[2]2023_01'!$D:$AD,'[2]2023_01'!K$19,FALSE)</f>
        <v>96</v>
      </c>
      <c r="U24" s="16" t="str">
        <f>VLOOKUP($H24,'[2]2023_01'!$D:$AD,'[2]2023_01'!T$19,FALSE)</f>
        <v>MÉDIO</v>
      </c>
      <c r="V24" s="17" t="str">
        <f>VLOOKUP($H24,'[2]2023_01'!$D:$AD,'[2]2023_01'!U$19,FALSE)</f>
        <v>Eliminar problema de testada</v>
      </c>
      <c r="W24" s="12">
        <f>VLOOKUP($H24,'[2]2023_01'!$D:$AD,'[2]2023_01'!L$19,FALSE)</f>
        <v>1332.82</v>
      </c>
      <c r="X24" s="12">
        <f>VLOOKUP($H24,'[2]2023_01'!$D:$AD,'[2]2023_01'!M$19,FALSE)</f>
        <v>1332.82</v>
      </c>
      <c r="Y24" s="18">
        <f>VLOOKUP($H24,'[2]2023_01'!$D:$AD,'[2]2023_01'!N$19,FALSE)</f>
        <v>-251.91</v>
      </c>
      <c r="Z24" s="12">
        <f>VLOOKUP($H24,'[2]2023_01'!$D:$AD,'[2]2023_01'!O$19,FALSE)</f>
        <v>0</v>
      </c>
      <c r="AA24" s="12">
        <f>VLOOKUP($H24,'[2]2023_01'!$D:$AD,'[2]2023_01'!P$19,FALSE)</f>
        <v>0</v>
      </c>
      <c r="AB24" s="12">
        <f>VLOOKUP($H24,'[2]2023_01'!$D:$AD,'[2]2023_01'!Q$19,FALSE)</f>
        <v>2413.73</v>
      </c>
      <c r="AC24">
        <f t="shared" si="2"/>
        <v>2413.73</v>
      </c>
      <c r="AD24">
        <f t="shared" si="3"/>
        <v>0</v>
      </c>
    </row>
    <row r="25" spans="1:30" ht="15" customHeight="1" x14ac:dyDescent="0.25">
      <c r="A25" s="9" t="str">
        <f t="shared" si="0"/>
        <v>H029 2023 Janeiro</v>
      </c>
      <c r="B25" s="9" t="str">
        <f>VLOOKUP(H25,[1]Auxiliar_referencia!E:F,2,FALSE)</f>
        <v>Medidor faturado pela UFSC</v>
      </c>
      <c r="C25" s="9">
        <v>2023</v>
      </c>
      <c r="D25" s="9" t="s">
        <v>130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VLOOKUP($H25,'[2]2023_01'!$D:$AD,'[2]2023_01'!Z$19,FALSE)</f>
        <v>1</v>
      </c>
      <c r="M25" s="12">
        <f>VLOOKUP($H25,'[2]2023_01'!$D:$AD,'[2]2023_01'!AA$19,FALSE)</f>
        <v>0</v>
      </c>
      <c r="N25" s="12">
        <f>VLOOKUP($H25,'[2]2023_01'!$D:$AD,'[2]2023_01'!AB$19,FALSE)</f>
        <v>0</v>
      </c>
      <c r="O25" s="12">
        <f>VLOOKUP($H25,'[2]2023_01'!$D:$AD,'[2]2023_01'!AC$19,FALSE)</f>
        <v>0</v>
      </c>
      <c r="P25" s="12">
        <f>VLOOKUP($H25,'[2]2023_01'!$D:$AD,'[2]2023_01'!AD$19,FALSE)</f>
        <v>1</v>
      </c>
      <c r="Q25" s="13">
        <f>VLOOKUP(H25,'[1]2022_12'!H:R,11,FALSE)</f>
        <v>226</v>
      </c>
      <c r="R25" s="14">
        <f>VLOOKUP($H25,'[2]2023_01'!$D:$AD,'[2]2023_01'!J$19,FALSE)</f>
        <v>230</v>
      </c>
      <c r="S25" s="15">
        <f t="shared" si="1"/>
        <v>4</v>
      </c>
      <c r="T25" s="12">
        <f>VLOOKUP($H25,'[2]2023_01'!$D:$AD,'[2]2023_01'!K$19,FALSE)</f>
        <v>4</v>
      </c>
      <c r="U25" s="16" t="str">
        <f>VLOOKUP($H25,'[2]2023_01'!$D:$AD,'[2]2023_01'!T$19,FALSE)</f>
        <v>LIDO</v>
      </c>
      <c r="V25" s="17" t="str">
        <f>VLOOKUP($H25,'[2]2023_01'!$D:$AD,'[2]2023_01'!U$19,FALSE)</f>
        <v>Fatura vencida</v>
      </c>
      <c r="W25" s="12">
        <f>VLOOKUP($H25,'[2]2023_01'!$D:$AD,'[2]2023_01'!L$19,FALSE)</f>
        <v>55.72</v>
      </c>
      <c r="X25" s="12">
        <f>VLOOKUP($H25,'[2]2023_01'!$D:$AD,'[2]2023_01'!M$19,FALSE)</f>
        <v>55.72</v>
      </c>
      <c r="Y25" s="18">
        <f>VLOOKUP($H25,'[2]2023_01'!$D:$AD,'[2]2023_01'!N$19,FALSE)</f>
        <v>-10.52</v>
      </c>
      <c r="Z25" s="12">
        <f>VLOOKUP($H25,'[2]2023_01'!$D:$AD,'[2]2023_01'!O$19,FALSE)</f>
        <v>0</v>
      </c>
      <c r="AA25" s="12">
        <f>VLOOKUP($H25,'[2]2023_01'!$D:$AD,'[2]2023_01'!P$19,FALSE)</f>
        <v>0</v>
      </c>
      <c r="AB25" s="12">
        <f>VLOOKUP($H25,'[2]2023_01'!$D:$AD,'[2]2023_01'!Q$19,FALSE)</f>
        <v>100.92</v>
      </c>
      <c r="AC25">
        <f t="shared" si="2"/>
        <v>100.92</v>
      </c>
      <c r="AD25">
        <f t="shared" si="3"/>
        <v>0</v>
      </c>
    </row>
    <row r="26" spans="1:30" ht="15" customHeight="1" x14ac:dyDescent="0.25">
      <c r="A26" s="9" t="str">
        <f t="shared" si="0"/>
        <v>H030 2023 Janeiro</v>
      </c>
      <c r="B26" s="9" t="str">
        <f>VLOOKUP(H26,[1]Auxiliar_referencia!E:F,2,FALSE)</f>
        <v>Medidor faturado pela UFSC</v>
      </c>
      <c r="C26" s="9">
        <v>2023</v>
      </c>
      <c r="D26" s="9" t="s">
        <v>130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VLOOKUP($H26,'[2]2023_01'!$D:$AD,'[2]2023_01'!Z$19,FALSE)</f>
        <v>0</v>
      </c>
      <c r="M26" s="12">
        <f>VLOOKUP($H26,'[2]2023_01'!$D:$AD,'[2]2023_01'!AA$19,FALSE)</f>
        <v>30</v>
      </c>
      <c r="N26" s="12">
        <f>VLOOKUP($H26,'[2]2023_01'!$D:$AD,'[2]2023_01'!AB$19,FALSE)</f>
        <v>0</v>
      </c>
      <c r="O26" s="12">
        <f>VLOOKUP($H26,'[2]2023_01'!$D:$AD,'[2]2023_01'!AC$19,FALSE)</f>
        <v>0</v>
      </c>
      <c r="P26" s="12">
        <f>VLOOKUP($H26,'[2]2023_01'!$D:$AD,'[2]2023_01'!AD$19,FALSE)</f>
        <v>30</v>
      </c>
      <c r="Q26" s="13">
        <f>VLOOKUP(H26,'[1]2022_12'!H:R,11,FALSE)</f>
        <v>20083</v>
      </c>
      <c r="R26" s="14">
        <f>VLOOKUP($H26,'[2]2023_01'!$D:$AD,'[2]2023_01'!J$19,FALSE)</f>
        <v>20095</v>
      </c>
      <c r="S26" s="15">
        <f t="shared" si="1"/>
        <v>12</v>
      </c>
      <c r="T26" s="12">
        <f>VLOOKUP($H26,'[2]2023_01'!$D:$AD,'[2]2023_01'!K$19,FALSE)</f>
        <v>12</v>
      </c>
      <c r="U26" s="16" t="str">
        <f>VLOOKUP($H26,'[2]2023_01'!$D:$AD,'[2]2023_01'!T$19,FALSE)</f>
        <v>LIDO</v>
      </c>
      <c r="V26" s="17" t="str">
        <f>VLOOKUP($H26,'[2]2023_01'!$D:$AD,'[2]2023_01'!U$19,FALSE)</f>
        <v>Fatura Vencida</v>
      </c>
      <c r="W26" s="12">
        <f>VLOOKUP($H26,'[2]2023_01'!$D:$AD,'[2]2023_01'!L$19,FALSE)</f>
        <v>1080.3599999999999</v>
      </c>
      <c r="X26" s="12">
        <f>VLOOKUP($H26,'[2]2023_01'!$D:$AD,'[2]2023_01'!M$19,FALSE)</f>
        <v>1080.3599999999999</v>
      </c>
      <c r="Y26" s="18">
        <f>VLOOKUP($H26,'[2]2023_01'!$D:$AD,'[2]2023_01'!N$19,FALSE)</f>
        <v>-204.18</v>
      </c>
      <c r="Z26" s="12">
        <f>VLOOKUP($H26,'[2]2023_01'!$D:$AD,'[2]2023_01'!O$19,FALSE)</f>
        <v>0</v>
      </c>
      <c r="AA26" s="12">
        <f>VLOOKUP($H26,'[2]2023_01'!$D:$AD,'[2]2023_01'!P$19,FALSE)</f>
        <v>0</v>
      </c>
      <c r="AB26" s="12">
        <f>VLOOKUP($H26,'[2]2023_01'!$D:$AD,'[2]2023_01'!Q$19,FALSE)</f>
        <v>1956.54</v>
      </c>
      <c r="AC26">
        <f t="shared" si="2"/>
        <v>1956.5399999999997</v>
      </c>
      <c r="AD26">
        <f t="shared" si="3"/>
        <v>0</v>
      </c>
    </row>
    <row r="27" spans="1:30" ht="15" customHeight="1" x14ac:dyDescent="0.25">
      <c r="A27" s="9" t="str">
        <f t="shared" si="0"/>
        <v>H032 2023 Janeiro</v>
      </c>
      <c r="B27" s="9" t="str">
        <f>VLOOKUP(H27,[1]Auxiliar_referencia!E:F,2,FALSE)</f>
        <v>Medidor faturado pela UFSC</v>
      </c>
      <c r="C27" s="9">
        <v>2023</v>
      </c>
      <c r="D27" s="9" t="s">
        <v>130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VLOOKUP($H27,'[2]2023_01'!$D:$AD,'[2]2023_01'!Z$19,FALSE)</f>
        <v>1</v>
      </c>
      <c r="M27" s="12">
        <f>VLOOKUP($H27,'[2]2023_01'!$D:$AD,'[2]2023_01'!AA$19,FALSE)</f>
        <v>0</v>
      </c>
      <c r="N27" s="12">
        <f>VLOOKUP($H27,'[2]2023_01'!$D:$AD,'[2]2023_01'!AB$19,FALSE)</f>
        <v>0</v>
      </c>
      <c r="O27" s="12">
        <f>VLOOKUP($H27,'[2]2023_01'!$D:$AD,'[2]2023_01'!AC$19,FALSE)</f>
        <v>0</v>
      </c>
      <c r="P27" s="12">
        <f>VLOOKUP($H27,'[2]2023_01'!$D:$AD,'[2]2023_01'!AD$19,FALSE)</f>
        <v>1</v>
      </c>
      <c r="Q27" s="13">
        <f>VLOOKUP(H27,'[1]2022_12'!H:R,11,FALSE)</f>
        <v>27749</v>
      </c>
      <c r="R27" s="14">
        <f>VLOOKUP($H27,'[2]2023_01'!$D:$AD,'[2]2023_01'!J$19,FALSE)</f>
        <v>28431</v>
      </c>
      <c r="S27" s="15">
        <f t="shared" si="1"/>
        <v>682</v>
      </c>
      <c r="T27" s="12">
        <f>VLOOKUP($H27,'[2]2023_01'!$D:$AD,'[2]2023_01'!K$19,FALSE)</f>
        <v>682</v>
      </c>
      <c r="U27" s="16" t="str">
        <f>VLOOKUP($H27,'[2]2023_01'!$D:$AD,'[2]2023_01'!T$19,FALSE)</f>
        <v>LIDO</v>
      </c>
      <c r="V27" s="17" t="str">
        <f>VLOOKUP($H27,'[2]2023_01'!$D:$AD,'[2]2023_01'!U$19,FALSE)</f>
        <v>Fatura Vencida</v>
      </c>
      <c r="W27" s="12">
        <f>VLOOKUP($H27,'[2]2023_01'!$D:$AD,'[2]2023_01'!L$19,FALSE)</f>
        <v>9823.9599999999991</v>
      </c>
      <c r="X27" s="12">
        <f>VLOOKUP($H27,'[2]2023_01'!$D:$AD,'[2]2023_01'!M$19,FALSE)</f>
        <v>9823.9599999999991</v>
      </c>
      <c r="Y27" s="18">
        <f>VLOOKUP($H27,'[2]2023_01'!$D:$AD,'[2]2023_01'!N$19,FALSE)</f>
        <v>-1856.73</v>
      </c>
      <c r="Z27" s="12">
        <f>VLOOKUP($H27,'[2]2023_01'!$D:$AD,'[2]2023_01'!O$19,FALSE)</f>
        <v>0</v>
      </c>
      <c r="AA27" s="12">
        <f>VLOOKUP($H27,'[2]2023_01'!$D:$AD,'[2]2023_01'!P$19,FALSE)</f>
        <v>0</v>
      </c>
      <c r="AB27" s="12">
        <f>VLOOKUP($H27,'[2]2023_01'!$D:$AD,'[2]2023_01'!Q$19,FALSE)</f>
        <v>17791.189999999999</v>
      </c>
      <c r="AC27">
        <f t="shared" si="2"/>
        <v>17791.189999999999</v>
      </c>
      <c r="AD27">
        <f t="shared" si="3"/>
        <v>0</v>
      </c>
    </row>
    <row r="28" spans="1:30" ht="15" customHeight="1" x14ac:dyDescent="0.25">
      <c r="A28" s="9" t="str">
        <f t="shared" si="0"/>
        <v>H033 2023 Janeiro</v>
      </c>
      <c r="B28" s="9" t="str">
        <f>VLOOKUP(H28,[1]Auxiliar_referencia!E:F,2,FALSE)</f>
        <v>Medidor faturado pela UFSC</v>
      </c>
      <c r="C28" s="9">
        <v>2023</v>
      </c>
      <c r="D28" s="9" t="s">
        <v>130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VLOOKUP($H28,'[2]2023_01'!$D:$AD,'[2]2023_01'!Z$19,FALSE)</f>
        <v>1</v>
      </c>
      <c r="M28" s="12">
        <f>VLOOKUP($H28,'[2]2023_01'!$D:$AD,'[2]2023_01'!AA$19,FALSE)</f>
        <v>0</v>
      </c>
      <c r="N28" s="12">
        <f>VLOOKUP($H28,'[2]2023_01'!$D:$AD,'[2]2023_01'!AB$19,FALSE)</f>
        <v>1</v>
      </c>
      <c r="O28" s="12">
        <f>VLOOKUP($H28,'[2]2023_01'!$D:$AD,'[2]2023_01'!AC$19,FALSE)</f>
        <v>0</v>
      </c>
      <c r="P28" s="12">
        <f>VLOOKUP($H28,'[2]2023_01'!$D:$AD,'[2]2023_01'!AD$19,FALSE)</f>
        <v>2</v>
      </c>
      <c r="Q28" s="13">
        <f>VLOOKUP(H28,'[1]2022_12'!H:R,11,FALSE)</f>
        <v>1799</v>
      </c>
      <c r="R28" s="14">
        <f>VLOOKUP($H28,'[2]2023_01'!$D:$AD,'[2]2023_01'!J$19,FALSE)</f>
        <v>1984</v>
      </c>
      <c r="S28" s="15">
        <f t="shared" si="1"/>
        <v>185</v>
      </c>
      <c r="T28" s="12">
        <f>VLOOKUP($H28,'[2]2023_01'!$D:$AD,'[2]2023_01'!K$19,FALSE)</f>
        <v>185</v>
      </c>
      <c r="U28" s="16" t="str">
        <f>VLOOKUP($H28,'[2]2023_01'!$D:$AD,'[2]2023_01'!T$19,FALSE)</f>
        <v>MÉDIO</v>
      </c>
      <c r="V28" s="17" t="str">
        <f>VLOOKUP($H28,'[2]2023_01'!$D:$AD,'[2]2023_01'!U$19,FALSE)</f>
        <v>Eliminar problema de testada</v>
      </c>
      <c r="W28" s="12">
        <f>VLOOKUP($H28,'[2]2023_01'!$D:$AD,'[2]2023_01'!L$19,FALSE)</f>
        <v>2723.16</v>
      </c>
      <c r="X28" s="12">
        <f>VLOOKUP($H28,'[2]2023_01'!$D:$AD,'[2]2023_01'!M$19,FALSE)</f>
        <v>2723.16</v>
      </c>
      <c r="Y28" s="18">
        <f>VLOOKUP($H28,'[2]2023_01'!$D:$AD,'[2]2023_01'!N$19,FALSE)</f>
        <v>-514.66999999999996</v>
      </c>
      <c r="Z28" s="12">
        <f>VLOOKUP($H28,'[2]2023_01'!$D:$AD,'[2]2023_01'!O$19,FALSE)</f>
        <v>0</v>
      </c>
      <c r="AA28" s="12">
        <f>VLOOKUP($H28,'[2]2023_01'!$D:$AD,'[2]2023_01'!P$19,FALSE)</f>
        <v>0</v>
      </c>
      <c r="AB28" s="12">
        <f>VLOOKUP($H28,'[2]2023_01'!$D:$AD,'[2]2023_01'!Q$19,FALSE)</f>
        <v>4931.6499999999996</v>
      </c>
      <c r="AC28">
        <f t="shared" si="2"/>
        <v>4931.6499999999996</v>
      </c>
      <c r="AD28">
        <f t="shared" si="3"/>
        <v>0</v>
      </c>
    </row>
    <row r="29" spans="1:30" ht="15" customHeight="1" x14ac:dyDescent="0.25">
      <c r="A29" s="9" t="str">
        <f t="shared" si="0"/>
        <v>H034 2023 Janeiro</v>
      </c>
      <c r="B29" s="9" t="str">
        <f>VLOOKUP(H29,[1]Auxiliar_referencia!E:F,2,FALSE)</f>
        <v>Medidor faturado pela UFSC</v>
      </c>
      <c r="C29" s="9">
        <v>2023</v>
      </c>
      <c r="D29" s="9" t="s">
        <v>130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VLOOKUP($H29,'[2]2023_01'!$D:$AD,'[2]2023_01'!Z$19,FALSE)</f>
        <v>1</v>
      </c>
      <c r="M29" s="12">
        <f>VLOOKUP($H29,'[2]2023_01'!$D:$AD,'[2]2023_01'!AA$19,FALSE)</f>
        <v>0</v>
      </c>
      <c r="N29" s="12">
        <f>VLOOKUP($H29,'[2]2023_01'!$D:$AD,'[2]2023_01'!AB$19,FALSE)</f>
        <v>0</v>
      </c>
      <c r="O29" s="12">
        <f>VLOOKUP($H29,'[2]2023_01'!$D:$AD,'[2]2023_01'!AC$19,FALSE)</f>
        <v>0</v>
      </c>
      <c r="P29" s="12">
        <f>VLOOKUP($H29,'[2]2023_01'!$D:$AD,'[2]2023_01'!AD$19,FALSE)</f>
        <v>1</v>
      </c>
      <c r="Q29" s="13">
        <f>VLOOKUP(H29,'[1]2022_12'!H:R,11,FALSE)</f>
        <v>2558</v>
      </c>
      <c r="R29" s="14">
        <f>VLOOKUP($H29,'[2]2023_01'!$D:$AD,'[2]2023_01'!J$19,FALSE)</f>
        <v>2813</v>
      </c>
      <c r="S29" s="15">
        <f t="shared" si="1"/>
        <v>255</v>
      </c>
      <c r="T29" s="12">
        <f>VLOOKUP($H29,'[2]2023_01'!$D:$AD,'[2]2023_01'!K$19,FALSE)</f>
        <v>255</v>
      </c>
      <c r="U29" s="16" t="str">
        <f>VLOOKUP($H29,'[2]2023_01'!$D:$AD,'[2]2023_01'!T$19,FALSE)</f>
        <v>LIDO</v>
      </c>
      <c r="V29" s="17" t="str">
        <f>VLOOKUP($H29,'[2]2023_01'!$D:$AD,'[2]2023_01'!U$19,FALSE)</f>
        <v>ALTO CONSUMO</v>
      </c>
      <c r="W29" s="12">
        <f>VLOOKUP($H29,'[2]2023_01'!$D:$AD,'[2]2023_01'!L$19,FALSE)</f>
        <v>3636.73</v>
      </c>
      <c r="X29" s="12">
        <f>VLOOKUP($H29,'[2]2023_01'!$D:$AD,'[2]2023_01'!M$19,FALSE)</f>
        <v>3636.73</v>
      </c>
      <c r="Y29" s="18">
        <f>VLOOKUP($H29,'[2]2023_01'!$D:$AD,'[2]2023_01'!N$19,FALSE)</f>
        <v>-687.34</v>
      </c>
      <c r="Z29" s="12">
        <f>VLOOKUP($H29,'[2]2023_01'!$D:$AD,'[2]2023_01'!O$19,FALSE)</f>
        <v>0</v>
      </c>
      <c r="AA29" s="12">
        <f>VLOOKUP($H29,'[2]2023_01'!$D:$AD,'[2]2023_01'!P$19,FALSE)</f>
        <v>0</v>
      </c>
      <c r="AB29" s="12">
        <f>VLOOKUP($H29,'[2]2023_01'!$D:$AD,'[2]2023_01'!Q$19,FALSE)</f>
        <v>6586.12</v>
      </c>
      <c r="AC29">
        <f t="shared" si="2"/>
        <v>6586.12</v>
      </c>
      <c r="AD29">
        <f t="shared" si="3"/>
        <v>0</v>
      </c>
    </row>
    <row r="30" spans="1:30" ht="15" customHeight="1" x14ac:dyDescent="0.25">
      <c r="A30" s="9" t="str">
        <f t="shared" si="0"/>
        <v>H035 2023 Janeiro</v>
      </c>
      <c r="B30" s="9" t="str">
        <f>VLOOKUP(H30,[1]Auxiliar_referencia!E:F,2,FALSE)</f>
        <v>Medidor faturado pela UFSC</v>
      </c>
      <c r="C30" s="9">
        <v>2023</v>
      </c>
      <c r="D30" s="9" t="s">
        <v>130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VLOOKUP($H30,'[2]2023_01'!$D:$AD,'[2]2023_01'!Z$19,FALSE)</f>
        <v>1</v>
      </c>
      <c r="M30" s="12">
        <f>VLOOKUP($H30,'[2]2023_01'!$D:$AD,'[2]2023_01'!AA$19,FALSE)</f>
        <v>0</v>
      </c>
      <c r="N30" s="12">
        <f>VLOOKUP($H30,'[2]2023_01'!$D:$AD,'[2]2023_01'!AB$19,FALSE)</f>
        <v>0</v>
      </c>
      <c r="O30" s="12">
        <f>VLOOKUP($H30,'[2]2023_01'!$D:$AD,'[2]2023_01'!AC$19,FALSE)</f>
        <v>0</v>
      </c>
      <c r="P30" s="12">
        <f>VLOOKUP($H30,'[2]2023_01'!$D:$AD,'[2]2023_01'!AD$19,FALSE)</f>
        <v>1</v>
      </c>
      <c r="Q30" s="13">
        <f>VLOOKUP(H30,'[1]2022_12'!H:R,11,FALSE)</f>
        <v>159</v>
      </c>
      <c r="R30" s="14">
        <f>VLOOKUP($H30,'[2]2023_01'!$D:$AD,'[2]2023_01'!J$19,FALSE)</f>
        <v>162</v>
      </c>
      <c r="S30" s="15">
        <f t="shared" si="1"/>
        <v>3</v>
      </c>
      <c r="T30" s="12">
        <f>VLOOKUP($H30,'[2]2023_01'!$D:$AD,'[2]2023_01'!K$19,FALSE)</f>
        <v>3</v>
      </c>
      <c r="U30" s="16" t="str">
        <f>VLOOKUP($H30,'[2]2023_01'!$D:$AD,'[2]2023_01'!T$19,FALSE)</f>
        <v>LIDO</v>
      </c>
      <c r="V30" s="17" t="str">
        <f>VLOOKUP($H30,'[2]2023_01'!$D:$AD,'[2]2023_01'!U$19,FALSE)</f>
        <v>Fatura Vencida</v>
      </c>
      <c r="W30" s="12">
        <f>VLOOKUP($H30,'[2]2023_01'!$D:$AD,'[2]2023_01'!L$19,FALSE)</f>
        <v>50.56</v>
      </c>
      <c r="X30" s="12">
        <f>VLOOKUP($H30,'[2]2023_01'!$D:$AD,'[2]2023_01'!M$19,FALSE)</f>
        <v>50.56</v>
      </c>
      <c r="Y30" s="18">
        <f>VLOOKUP($H30,'[2]2023_01'!$D:$AD,'[2]2023_01'!N$19,FALSE)</f>
        <v>-9.5500000000000007</v>
      </c>
      <c r="Z30" s="12">
        <f>VLOOKUP($H30,'[2]2023_01'!$D:$AD,'[2]2023_01'!O$19,FALSE)</f>
        <v>0</v>
      </c>
      <c r="AA30" s="12">
        <f>VLOOKUP($H30,'[2]2023_01'!$D:$AD,'[2]2023_01'!P$19,FALSE)</f>
        <v>0</v>
      </c>
      <c r="AB30" s="12">
        <f>VLOOKUP($H30,'[2]2023_01'!$D:$AD,'[2]2023_01'!Q$19,FALSE)</f>
        <v>91.57</v>
      </c>
      <c r="AC30">
        <f t="shared" si="2"/>
        <v>91.570000000000007</v>
      </c>
      <c r="AD30">
        <f t="shared" si="3"/>
        <v>0</v>
      </c>
    </row>
    <row r="31" spans="1:30" ht="15" customHeight="1" x14ac:dyDescent="0.25">
      <c r="A31" s="9" t="str">
        <f t="shared" si="0"/>
        <v>H037 2023 Janeiro</v>
      </c>
      <c r="B31" s="9" t="str">
        <f>VLOOKUP(H31,[1]Auxiliar_referencia!E:F,2,FALSE)</f>
        <v>Medidor faturado pela UFSC</v>
      </c>
      <c r="C31" s="9">
        <v>2023</v>
      </c>
      <c r="D31" s="9" t="s">
        <v>130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VLOOKUP($H31,'[2]2023_01'!$D:$AD,'[2]2023_01'!Z$19,FALSE)</f>
        <v>1</v>
      </c>
      <c r="M31" s="12">
        <f>VLOOKUP($H31,'[2]2023_01'!$D:$AD,'[2]2023_01'!AA$19,FALSE)</f>
        <v>0</v>
      </c>
      <c r="N31" s="12">
        <f>VLOOKUP($H31,'[2]2023_01'!$D:$AD,'[2]2023_01'!AB$19,FALSE)</f>
        <v>0</v>
      </c>
      <c r="O31" s="12">
        <f>VLOOKUP($H31,'[2]2023_01'!$D:$AD,'[2]2023_01'!AC$19,FALSE)</f>
        <v>1</v>
      </c>
      <c r="P31" s="12">
        <f>VLOOKUP($H31,'[2]2023_01'!$D:$AD,'[2]2023_01'!AD$19,FALSE)</f>
        <v>2</v>
      </c>
      <c r="Q31" s="13">
        <f>VLOOKUP(H31,'[1]2022_12'!H:R,11,FALSE)</f>
        <v>1575</v>
      </c>
      <c r="R31" s="14">
        <f>VLOOKUP($H31,'[2]2023_01'!$D:$AD,'[2]2023_01'!J$19,FALSE)</f>
        <v>1610</v>
      </c>
      <c r="S31" s="15">
        <f t="shared" si="1"/>
        <v>35</v>
      </c>
      <c r="T31" s="12">
        <f>VLOOKUP($H31,'[2]2023_01'!$D:$AD,'[2]2023_01'!K$19,FALSE)</f>
        <v>35</v>
      </c>
      <c r="U31" s="16" t="str">
        <f>VLOOKUP($H31,'[2]2023_01'!$D:$AD,'[2]2023_01'!T$19,FALSE)</f>
        <v>LIDO</v>
      </c>
      <c r="V31" s="17" t="str">
        <f>VLOOKUP($H31,'[2]2023_01'!$D:$AD,'[2]2023_01'!U$19,FALSE)</f>
        <v>Fatura Vencida</v>
      </c>
      <c r="W31" s="12">
        <f>VLOOKUP($H31,'[2]2023_01'!$D:$AD,'[2]2023_01'!L$19,FALSE)</f>
        <v>390.71</v>
      </c>
      <c r="X31" s="12">
        <f>VLOOKUP($H31,'[2]2023_01'!$D:$AD,'[2]2023_01'!M$19,FALSE)</f>
        <v>390.71</v>
      </c>
      <c r="Y31" s="18">
        <f>VLOOKUP($H31,'[2]2023_01'!$D:$AD,'[2]2023_01'!N$19,FALSE)</f>
        <v>-73.84</v>
      </c>
      <c r="Z31" s="12">
        <f>VLOOKUP($H31,'[2]2023_01'!$D:$AD,'[2]2023_01'!O$19,FALSE)</f>
        <v>0</v>
      </c>
      <c r="AA31" s="12">
        <f>VLOOKUP($H31,'[2]2023_01'!$D:$AD,'[2]2023_01'!P$19,FALSE)</f>
        <v>0</v>
      </c>
      <c r="AB31" s="12">
        <f>VLOOKUP($H31,'[2]2023_01'!$D:$AD,'[2]2023_01'!Q$19,FALSE)</f>
        <v>707.58</v>
      </c>
      <c r="AC31">
        <f t="shared" si="2"/>
        <v>707.57999999999993</v>
      </c>
      <c r="AD31">
        <f t="shared" si="3"/>
        <v>0</v>
      </c>
    </row>
    <row r="32" spans="1:30" ht="15" customHeight="1" x14ac:dyDescent="0.25">
      <c r="A32" s="9" t="str">
        <f t="shared" si="0"/>
        <v>H038 2023 Janeiro</v>
      </c>
      <c r="B32" s="9" t="str">
        <f>VLOOKUP(H32,[1]Auxiliar_referencia!E:F,2,FALSE)</f>
        <v>Medidor faturado pela UFSC</v>
      </c>
      <c r="C32" s="9">
        <v>2023</v>
      </c>
      <c r="D32" s="9" t="s">
        <v>130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VLOOKUP($H32,'[2]2023_01'!$D:$AD,'[2]2023_01'!Z$19,FALSE)</f>
        <v>1</v>
      </c>
      <c r="M32" s="12">
        <f>VLOOKUP($H32,'[2]2023_01'!$D:$AD,'[2]2023_01'!AA$19,FALSE)</f>
        <v>0</v>
      </c>
      <c r="N32" s="12">
        <f>VLOOKUP($H32,'[2]2023_01'!$D:$AD,'[2]2023_01'!AB$19,FALSE)</f>
        <v>0</v>
      </c>
      <c r="O32" s="12">
        <f>VLOOKUP($H32,'[2]2023_01'!$D:$AD,'[2]2023_01'!AC$19,FALSE)</f>
        <v>0</v>
      </c>
      <c r="P32" s="12">
        <f>VLOOKUP($H32,'[2]2023_01'!$D:$AD,'[2]2023_01'!AD$19,FALSE)</f>
        <v>1</v>
      </c>
      <c r="Q32" s="13">
        <f>VLOOKUP(H32,'[1]2022_12'!H:R,11,FALSE)</f>
        <v>5279</v>
      </c>
      <c r="R32" s="14">
        <f>VLOOKUP($H32,'[2]2023_01'!$D:$AD,'[2]2023_01'!J$19,FALSE)</f>
        <v>6436</v>
      </c>
      <c r="S32" s="15">
        <f t="shared" si="1"/>
        <v>1157</v>
      </c>
      <c r="T32" s="12">
        <f>VLOOKUP($H32,'[2]2023_01'!$D:$AD,'[2]2023_01'!K$19,FALSE)</f>
        <v>1157</v>
      </c>
      <c r="U32" s="16" t="str">
        <f>VLOOKUP($H32,'[2]2023_01'!$D:$AD,'[2]2023_01'!T$19,FALSE)</f>
        <v>LIDO/REVISÃO</v>
      </c>
      <c r="V32" s="17" t="str">
        <f>VLOOKUP($H32,'[2]2023_01'!$D:$AD,'[2]2023_01'!U$19,FALSE)</f>
        <v>ALTO CONSUMO</v>
      </c>
      <c r="W32" s="12">
        <f>VLOOKUP($H32,'[2]2023_01'!$D:$AD,'[2]2023_01'!L$19,FALSE)</f>
        <v>16706.71</v>
      </c>
      <c r="X32" s="12">
        <f>VLOOKUP($H32,'[2]2023_01'!$D:$AD,'[2]2023_01'!M$19,FALSE)</f>
        <v>16706.71</v>
      </c>
      <c r="Y32" s="18">
        <f>VLOOKUP($H32,'[2]2023_01'!$D:$AD,'[2]2023_01'!N$19,FALSE)</f>
        <v>-3157.56</v>
      </c>
      <c r="Z32" s="12">
        <f>VLOOKUP($H32,'[2]2023_01'!$D:$AD,'[2]2023_01'!O$19,FALSE)</f>
        <v>0</v>
      </c>
      <c r="AA32" s="12">
        <f>VLOOKUP($H32,'[2]2023_01'!$D:$AD,'[2]2023_01'!P$19,FALSE)</f>
        <v>0</v>
      </c>
      <c r="AB32" s="12">
        <f>VLOOKUP($H32,'[2]2023_01'!$D:$AD,'[2]2023_01'!Q$19,FALSE)</f>
        <v>30255.86</v>
      </c>
      <c r="AC32">
        <f t="shared" si="2"/>
        <v>30255.859999999997</v>
      </c>
      <c r="AD32">
        <f t="shared" si="3"/>
        <v>0</v>
      </c>
    </row>
    <row r="33" spans="1:30" x14ac:dyDescent="0.25">
      <c r="A33" s="9" t="str">
        <f t="shared" si="0"/>
        <v>H040 2023 Janeiro</v>
      </c>
      <c r="B33" s="9" t="str">
        <f>VLOOKUP(H33,[1]Auxiliar_referencia!E:F,2,FALSE)</f>
        <v>Medidor faturado pela UFSC</v>
      </c>
      <c r="C33" s="9">
        <v>2023</v>
      </c>
      <c r="D33" s="9" t="s">
        <v>130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VLOOKUP($H33,'[2]2023_01'!$D:$AD,'[2]2023_01'!Z$19,FALSE)</f>
        <v>1</v>
      </c>
      <c r="M33" s="12">
        <f>VLOOKUP($H33,'[2]2023_01'!$D:$AD,'[2]2023_01'!AA$19,FALSE)</f>
        <v>0</v>
      </c>
      <c r="N33" s="12">
        <f>VLOOKUP($H33,'[2]2023_01'!$D:$AD,'[2]2023_01'!AB$19,FALSE)</f>
        <v>0</v>
      </c>
      <c r="O33" s="12">
        <f>VLOOKUP($H33,'[2]2023_01'!$D:$AD,'[2]2023_01'!AC$19,FALSE)</f>
        <v>0</v>
      </c>
      <c r="P33" s="12">
        <f>VLOOKUP($H33,'[2]2023_01'!$D:$AD,'[2]2023_01'!AD$19,FALSE)</f>
        <v>1</v>
      </c>
      <c r="Q33" s="13">
        <f>VLOOKUP(H33,'[1]2022_12'!H:R,11,FALSE)</f>
        <v>44539</v>
      </c>
      <c r="R33" s="14">
        <f>VLOOKUP($H33,'[2]2023_01'!$D:$AD,'[2]2023_01'!J$19,FALSE)</f>
        <v>44949</v>
      </c>
      <c r="S33" s="15">
        <f t="shared" si="1"/>
        <v>410</v>
      </c>
      <c r="T33" s="12">
        <f>VLOOKUP($H33,'[2]2023_01'!$D:$AD,'[2]2023_01'!K$19,FALSE)</f>
        <v>410</v>
      </c>
      <c r="U33" s="16" t="str">
        <f>VLOOKUP($H33,'[2]2023_01'!$D:$AD,'[2]2023_01'!T$19,FALSE)</f>
        <v>LIDO</v>
      </c>
      <c r="V33" s="17" t="str">
        <f>VLOOKUP($H33,'[2]2023_01'!$D:$AD,'[2]2023_01'!U$19,FALSE)</f>
        <v>Fatura Vencida</v>
      </c>
      <c r="W33" s="12">
        <f>VLOOKUP($H33,'[2]2023_01'!$D:$AD,'[2]2023_01'!L$19,FALSE)</f>
        <v>5882.68</v>
      </c>
      <c r="X33" s="12">
        <f>VLOOKUP($H33,'[2]2023_01'!$D:$AD,'[2]2023_01'!M$19,FALSE)</f>
        <v>5882.68</v>
      </c>
      <c r="Y33" s="18">
        <f>VLOOKUP($H33,'[2]2023_01'!$D:$AD,'[2]2023_01'!N$19,FALSE)</f>
        <v>-1111.82</v>
      </c>
      <c r="Z33" s="12">
        <f>VLOOKUP($H33,'[2]2023_01'!$D:$AD,'[2]2023_01'!O$19,FALSE)</f>
        <v>0</v>
      </c>
      <c r="AA33" s="12">
        <f>VLOOKUP($H33,'[2]2023_01'!$D:$AD,'[2]2023_01'!P$19,FALSE)</f>
        <v>0</v>
      </c>
      <c r="AB33" s="12">
        <f>VLOOKUP($H33,'[2]2023_01'!$D:$AD,'[2]2023_01'!Q$19,FALSE)</f>
        <v>10653.54</v>
      </c>
      <c r="AC33">
        <f t="shared" si="2"/>
        <v>10653.54</v>
      </c>
      <c r="AD33">
        <f t="shared" si="3"/>
        <v>0</v>
      </c>
    </row>
    <row r="34" spans="1:30" x14ac:dyDescent="0.25">
      <c r="A34" s="9" t="str">
        <f t="shared" si="0"/>
        <v>H041 2023 Janeiro</v>
      </c>
      <c r="B34" s="9" t="str">
        <f>VLOOKUP(H34,[1]Auxiliar_referencia!E:F,2,FALSE)</f>
        <v>Medidor faturado pela UFSC</v>
      </c>
      <c r="C34" s="9">
        <v>2023</v>
      </c>
      <c r="D34" s="9" t="s">
        <v>130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VLOOKUP($H34,'[2]2023_01'!$D:$AD,'[2]2023_01'!Z$19,FALSE)</f>
        <v>1</v>
      </c>
      <c r="M34" s="12">
        <f>VLOOKUP($H34,'[2]2023_01'!$D:$AD,'[2]2023_01'!AA$19,FALSE)</f>
        <v>0</v>
      </c>
      <c r="N34" s="12">
        <f>VLOOKUP($H34,'[2]2023_01'!$D:$AD,'[2]2023_01'!AB$19,FALSE)</f>
        <v>1</v>
      </c>
      <c r="O34" s="12">
        <f>VLOOKUP($H34,'[2]2023_01'!$D:$AD,'[2]2023_01'!AC$19,FALSE)</f>
        <v>0</v>
      </c>
      <c r="P34" s="12">
        <f>VLOOKUP($H34,'[2]2023_01'!$D:$AD,'[2]2023_01'!AD$19,FALSE)</f>
        <v>2</v>
      </c>
      <c r="Q34" s="13">
        <f>VLOOKUP(H34,'[1]2022_12'!H:R,11,FALSE)</f>
        <v>14333</v>
      </c>
      <c r="R34" s="14">
        <f>VLOOKUP($H34,'[2]2023_01'!$D:$AD,'[2]2023_01'!J$19,FALSE)</f>
        <v>14706</v>
      </c>
      <c r="S34" s="15">
        <f t="shared" si="1"/>
        <v>373</v>
      </c>
      <c r="T34" s="12">
        <f>VLOOKUP($H34,'[2]2023_01'!$D:$AD,'[2]2023_01'!K$19,FALSE)</f>
        <v>373</v>
      </c>
      <c r="U34" s="16" t="str">
        <f>VLOOKUP($H34,'[2]2023_01'!$D:$AD,'[2]2023_01'!T$19,FALSE)</f>
        <v>LIDO/REVISÃO</v>
      </c>
      <c r="V34" s="17" t="str">
        <f>VLOOKUP($H34,'[2]2023_01'!$D:$AD,'[2]2023_01'!U$19,FALSE)</f>
        <v>ALTO CONSUMO</v>
      </c>
      <c r="W34" s="12">
        <f>VLOOKUP($H34,'[2]2023_01'!$D:$AD,'[2]2023_01'!L$19,FALSE)</f>
        <v>5798.84</v>
      </c>
      <c r="X34" s="12">
        <f>VLOOKUP($H34,'[2]2023_01'!$D:$AD,'[2]2023_01'!M$19,FALSE)</f>
        <v>5798.84</v>
      </c>
      <c r="Y34" s="18">
        <f>VLOOKUP($H34,'[2]2023_01'!$D:$AD,'[2]2023_01'!N$19,FALSE)</f>
        <v>-1095.98</v>
      </c>
      <c r="Z34" s="12">
        <f>VLOOKUP($H34,'[2]2023_01'!$D:$AD,'[2]2023_01'!O$19,FALSE)</f>
        <v>0</v>
      </c>
      <c r="AA34" s="12">
        <f>VLOOKUP($H34,'[2]2023_01'!$D:$AD,'[2]2023_01'!P$19,FALSE)</f>
        <v>0</v>
      </c>
      <c r="AB34" s="12">
        <f>VLOOKUP($H34,'[2]2023_01'!$D:$AD,'[2]2023_01'!Q$19,FALSE)</f>
        <v>10501.7</v>
      </c>
      <c r="AC34">
        <f t="shared" si="2"/>
        <v>10501.7</v>
      </c>
      <c r="AD34">
        <f t="shared" si="3"/>
        <v>0</v>
      </c>
    </row>
    <row r="35" spans="1:30" x14ac:dyDescent="0.25">
      <c r="A35" s="9" t="str">
        <f t="shared" si="0"/>
        <v>H042 2023 Janeiro</v>
      </c>
      <c r="B35" s="9" t="str">
        <f>VLOOKUP(H35,[1]Auxiliar_referencia!E:F,2,FALSE)</f>
        <v>Medidor faturado pela UFSC</v>
      </c>
      <c r="C35" s="9">
        <v>2023</v>
      </c>
      <c r="D35" s="9" t="s">
        <v>130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VLOOKUP($H35,'[2]2023_01'!$D:$AD,'[2]2023_01'!Z$19,FALSE)</f>
        <v>1</v>
      </c>
      <c r="M35" s="12">
        <f>VLOOKUP($H35,'[2]2023_01'!$D:$AD,'[2]2023_01'!AA$19,FALSE)</f>
        <v>0</v>
      </c>
      <c r="N35" s="12">
        <f>VLOOKUP($H35,'[2]2023_01'!$D:$AD,'[2]2023_01'!AB$19,FALSE)</f>
        <v>0</v>
      </c>
      <c r="O35" s="12">
        <f>VLOOKUP($H35,'[2]2023_01'!$D:$AD,'[2]2023_01'!AC$19,FALSE)</f>
        <v>0</v>
      </c>
      <c r="P35" s="12">
        <f>VLOOKUP($H35,'[2]2023_01'!$D:$AD,'[2]2023_01'!AD$19,FALSE)</f>
        <v>1</v>
      </c>
      <c r="Q35" s="13">
        <f>VLOOKUP(H35,'[1]2022_12'!H:R,11,FALSE)</f>
        <v>9288</v>
      </c>
      <c r="R35" s="14">
        <f>VLOOKUP($H35,'[2]2023_01'!$D:$AD,'[2]2023_01'!J$19,FALSE)</f>
        <v>9289</v>
      </c>
      <c r="S35" s="15">
        <f t="shared" si="1"/>
        <v>1</v>
      </c>
      <c r="T35" s="12">
        <f>VLOOKUP($H35,'[2]2023_01'!$D:$AD,'[2]2023_01'!K$19,FALSE)</f>
        <v>1</v>
      </c>
      <c r="U35" s="16" t="str">
        <f>VLOOKUP($H35,'[2]2023_01'!$D:$AD,'[2]2023_01'!T$19,FALSE)</f>
        <v>MÉDIO</v>
      </c>
      <c r="V35" s="17" t="str">
        <f>VLOOKUP($H35,'[2]2023_01'!$D:$AD,'[2]2023_01'!U$19,FALSE)</f>
        <v>vidro suado</v>
      </c>
      <c r="W35" s="12">
        <f>VLOOKUP($H35,'[2]2023_01'!$D:$AD,'[2]2023_01'!L$19,FALSE)</f>
        <v>40.24</v>
      </c>
      <c r="X35" s="12">
        <f>VLOOKUP($H35,'[2]2023_01'!$D:$AD,'[2]2023_01'!M$19,FALSE)</f>
        <v>40.24</v>
      </c>
      <c r="Y35" s="18">
        <f>VLOOKUP($H35,'[2]2023_01'!$D:$AD,'[2]2023_01'!N$19,FALSE)</f>
        <v>-7.59</v>
      </c>
      <c r="Z35" s="12">
        <f>VLOOKUP($H35,'[2]2023_01'!$D:$AD,'[2]2023_01'!O$19,FALSE)</f>
        <v>0</v>
      </c>
      <c r="AA35" s="12">
        <f>VLOOKUP($H35,'[2]2023_01'!$D:$AD,'[2]2023_01'!P$19,FALSE)</f>
        <v>0</v>
      </c>
      <c r="AB35" s="12">
        <f>VLOOKUP($H35,'[2]2023_01'!$D:$AD,'[2]2023_01'!Q$19,FALSE)</f>
        <v>72.89</v>
      </c>
      <c r="AC35">
        <f t="shared" si="2"/>
        <v>72.89</v>
      </c>
      <c r="AD35">
        <f t="shared" si="3"/>
        <v>0</v>
      </c>
    </row>
    <row r="36" spans="1:30" x14ac:dyDescent="0.25">
      <c r="A36" s="9" t="str">
        <f t="shared" si="0"/>
        <v>H043 2023 Janeiro</v>
      </c>
      <c r="B36" s="9" t="str">
        <f>VLOOKUP(H36,[1]Auxiliar_referencia!E:F,2,FALSE)</f>
        <v>Medidor faturado pela UFSC</v>
      </c>
      <c r="C36" s="9">
        <v>2023</v>
      </c>
      <c r="D36" s="9" t="s">
        <v>130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VLOOKUP($H36,'[2]2023_01'!$D:$AD,'[2]2023_01'!Z$19,FALSE)</f>
        <v>1</v>
      </c>
      <c r="M36" s="12">
        <f>VLOOKUP($H36,'[2]2023_01'!$D:$AD,'[2]2023_01'!AA$19,FALSE)</f>
        <v>0</v>
      </c>
      <c r="N36" s="12">
        <f>VLOOKUP($H36,'[2]2023_01'!$D:$AD,'[2]2023_01'!AB$19,FALSE)</f>
        <v>0</v>
      </c>
      <c r="O36" s="12">
        <f>VLOOKUP($H36,'[2]2023_01'!$D:$AD,'[2]2023_01'!AC$19,FALSE)</f>
        <v>0</v>
      </c>
      <c r="P36" s="12">
        <f>VLOOKUP($H36,'[2]2023_01'!$D:$AD,'[2]2023_01'!AD$19,FALSE)</f>
        <v>1</v>
      </c>
      <c r="Q36" s="13">
        <f>VLOOKUP(H36,'[1]2022_12'!H:R,11,FALSE)</f>
        <v>26</v>
      </c>
      <c r="R36" s="14">
        <f>VLOOKUP($H36,'[2]2023_01'!$D:$AD,'[2]2023_01'!J$19,FALSE)</f>
        <v>26</v>
      </c>
      <c r="S36" s="15">
        <f t="shared" si="1"/>
        <v>0</v>
      </c>
      <c r="T36" s="12">
        <f>VLOOKUP($H36,'[2]2023_01'!$D:$AD,'[2]2023_01'!K$19,FALSE)</f>
        <v>0</v>
      </c>
      <c r="U36" s="16" t="str">
        <f>VLOOKUP($H36,'[2]2023_01'!$D:$AD,'[2]2023_01'!T$19,FALSE)</f>
        <v>LIDO</v>
      </c>
      <c r="V36" s="17" t="str">
        <f>VLOOKUP($H36,'[2]2023_01'!$D:$AD,'[2]2023_01'!U$19,FALSE)</f>
        <v>Parado</v>
      </c>
      <c r="W36" s="12">
        <f>VLOOKUP($H36,'[2]2023_01'!$D:$AD,'[2]2023_01'!L$19,FALSE)</f>
        <v>35.08</v>
      </c>
      <c r="X36" s="12">
        <f>VLOOKUP($H36,'[2]2023_01'!$D:$AD,'[2]2023_01'!M$19,FALSE)</f>
        <v>35.08</v>
      </c>
      <c r="Y36" s="18">
        <f>VLOOKUP($H36,'[2]2023_01'!$D:$AD,'[2]2023_01'!N$19,FALSE)</f>
        <v>-6.63</v>
      </c>
      <c r="Z36" s="12">
        <f>VLOOKUP($H36,'[2]2023_01'!$D:$AD,'[2]2023_01'!O$19,FALSE)</f>
        <v>0</v>
      </c>
      <c r="AA36" s="12">
        <f>VLOOKUP($H36,'[2]2023_01'!$D:$AD,'[2]2023_01'!P$19,FALSE)</f>
        <v>0</v>
      </c>
      <c r="AB36" s="12">
        <f>VLOOKUP($H36,'[2]2023_01'!$D:$AD,'[2]2023_01'!Q$19,FALSE)</f>
        <v>63.53</v>
      </c>
      <c r="AC36">
        <f t="shared" si="2"/>
        <v>63.529999999999994</v>
      </c>
      <c r="AD36">
        <f t="shared" si="3"/>
        <v>0</v>
      </c>
    </row>
    <row r="37" spans="1:30" x14ac:dyDescent="0.25">
      <c r="A37" s="9" t="str">
        <f t="shared" si="0"/>
        <v>H044 2023 Janeiro</v>
      </c>
      <c r="B37" s="9" t="str">
        <f>VLOOKUP(H37,[1]Auxiliar_referencia!E:F,2,FALSE)</f>
        <v>Medidor faturado pela UFSC</v>
      </c>
      <c r="C37" s="9">
        <v>2023</v>
      </c>
      <c r="D37" s="9" t="s">
        <v>130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VLOOKUP($H37,'[2]2023_01'!$D:$AD,'[2]2023_01'!Z$19,FALSE)</f>
        <v>1</v>
      </c>
      <c r="M37" s="12">
        <f>VLOOKUP($H37,'[2]2023_01'!$D:$AD,'[2]2023_01'!AA$19,FALSE)</f>
        <v>0</v>
      </c>
      <c r="N37" s="12">
        <f>VLOOKUP($H37,'[2]2023_01'!$D:$AD,'[2]2023_01'!AB$19,FALSE)</f>
        <v>0</v>
      </c>
      <c r="O37" s="12">
        <f>VLOOKUP($H37,'[2]2023_01'!$D:$AD,'[2]2023_01'!AC$19,FALSE)</f>
        <v>0</v>
      </c>
      <c r="P37" s="12">
        <f>VLOOKUP($H37,'[2]2023_01'!$D:$AD,'[2]2023_01'!AD$19,FALSE)</f>
        <v>1</v>
      </c>
      <c r="Q37" s="13">
        <f>VLOOKUP(H37,'[1]2022_12'!H:R,11,FALSE)</f>
        <v>5284</v>
      </c>
      <c r="R37" s="14">
        <f>VLOOKUP($H37,'[2]2023_01'!$D:$AD,'[2]2023_01'!J$19,FALSE)</f>
        <v>5319</v>
      </c>
      <c r="S37" s="15">
        <f t="shared" si="1"/>
        <v>35</v>
      </c>
      <c r="T37" s="12">
        <f>VLOOKUP($H37,'[2]2023_01'!$D:$AD,'[2]2023_01'!K$19,FALSE)</f>
        <v>35</v>
      </c>
      <c r="U37" s="16" t="str">
        <f>VLOOKUP($H37,'[2]2023_01'!$D:$AD,'[2]2023_01'!T$19,FALSE)</f>
        <v>MÉDIO</v>
      </c>
      <c r="V37" s="17" t="str">
        <f>VLOOKUP($H37,'[2]2023_01'!$D:$AD,'[2]2023_01'!U$19,FALSE)</f>
        <v>Eliminar problema de testada</v>
      </c>
      <c r="W37" s="12">
        <f>VLOOKUP($H37,'[2]2023_01'!$D:$AD,'[2]2023_01'!L$19,FALSE)</f>
        <v>448.93</v>
      </c>
      <c r="X37" s="12">
        <f>VLOOKUP($H37,'[2]2023_01'!$D:$AD,'[2]2023_01'!M$19,FALSE)</f>
        <v>448.93</v>
      </c>
      <c r="Y37" s="18">
        <f>VLOOKUP($H37,'[2]2023_01'!$D:$AD,'[2]2023_01'!N$19,FALSE)</f>
        <v>-84.86</v>
      </c>
      <c r="Z37" s="12">
        <f>VLOOKUP($H37,'[2]2023_01'!$D:$AD,'[2]2023_01'!O$19,FALSE)</f>
        <v>0</v>
      </c>
      <c r="AA37" s="12">
        <f>VLOOKUP($H37,'[2]2023_01'!$D:$AD,'[2]2023_01'!P$19,FALSE)</f>
        <v>0</v>
      </c>
      <c r="AB37" s="12">
        <f>VLOOKUP($H37,'[2]2023_01'!$D:$AD,'[2]2023_01'!Q$19,FALSE)</f>
        <v>813</v>
      </c>
      <c r="AC37">
        <f t="shared" si="2"/>
        <v>813</v>
      </c>
      <c r="AD37">
        <f t="shared" si="3"/>
        <v>0</v>
      </c>
    </row>
    <row r="38" spans="1:30" x14ac:dyDescent="0.25">
      <c r="A38" s="9" t="str">
        <f t="shared" si="0"/>
        <v>H045 2023 Janeiro</v>
      </c>
      <c r="B38" s="9" t="str">
        <f>VLOOKUP(H38,[1]Auxiliar_referencia!E:F,2,FALSE)</f>
        <v>Medidor faturado pela UFSC</v>
      </c>
      <c r="C38" s="9">
        <v>2023</v>
      </c>
      <c r="D38" s="9" t="s">
        <v>130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VLOOKUP($H38,'[2]2023_01'!$D:$AD,'[2]2023_01'!Z$19,FALSE)</f>
        <v>1</v>
      </c>
      <c r="M38" s="12">
        <f>VLOOKUP($H38,'[2]2023_01'!$D:$AD,'[2]2023_01'!AA$19,FALSE)</f>
        <v>0</v>
      </c>
      <c r="N38" s="12">
        <f>VLOOKUP($H38,'[2]2023_01'!$D:$AD,'[2]2023_01'!AB$19,FALSE)</f>
        <v>0</v>
      </c>
      <c r="O38" s="12">
        <f>VLOOKUP($H38,'[2]2023_01'!$D:$AD,'[2]2023_01'!AC$19,FALSE)</f>
        <v>0</v>
      </c>
      <c r="P38" s="12">
        <f>VLOOKUP($H38,'[2]2023_01'!$D:$AD,'[2]2023_01'!AD$19,FALSE)</f>
        <v>1</v>
      </c>
      <c r="Q38" s="13">
        <f>VLOOKUP(H38,'[1]2022_12'!H:R,11,FALSE)</f>
        <v>324</v>
      </c>
      <c r="R38" s="14">
        <f>VLOOKUP($H38,'[2]2023_01'!$D:$AD,'[2]2023_01'!J$19,FALSE)</f>
        <v>361</v>
      </c>
      <c r="S38" s="15">
        <f t="shared" si="1"/>
        <v>37</v>
      </c>
      <c r="T38" s="12">
        <f>VLOOKUP($H38,'[2]2023_01'!$D:$AD,'[2]2023_01'!K$19,FALSE)</f>
        <v>37</v>
      </c>
      <c r="U38" s="16" t="str">
        <f>VLOOKUP($H38,'[2]2023_01'!$D:$AD,'[2]2023_01'!T$19,FALSE)</f>
        <v>LIDO</v>
      </c>
      <c r="V38" s="17" t="str">
        <f>VLOOKUP($H38,'[2]2023_01'!$D:$AD,'[2]2023_01'!U$19,FALSE)</f>
        <v>Fatura Vencida</v>
      </c>
      <c r="W38" s="12">
        <f>VLOOKUP($H38,'[2]2023_01'!$D:$AD,'[2]2023_01'!L$19,FALSE)</f>
        <v>477.91</v>
      </c>
      <c r="X38" s="12">
        <f>VLOOKUP($H38,'[2]2023_01'!$D:$AD,'[2]2023_01'!M$19,FALSE)</f>
        <v>477.91</v>
      </c>
      <c r="Y38" s="18">
        <f>VLOOKUP($H38,'[2]2023_01'!$D:$AD,'[2]2023_01'!N$19,FALSE)</f>
        <v>-90.32</v>
      </c>
      <c r="Z38" s="12">
        <f>VLOOKUP($H38,'[2]2023_01'!$D:$AD,'[2]2023_01'!O$19,FALSE)</f>
        <v>0</v>
      </c>
      <c r="AA38" s="12">
        <f>VLOOKUP($H38,'[2]2023_01'!$D:$AD,'[2]2023_01'!P$19,FALSE)</f>
        <v>0</v>
      </c>
      <c r="AB38" s="12">
        <f>VLOOKUP($H38,'[2]2023_01'!$D:$AD,'[2]2023_01'!Q$19,FALSE)</f>
        <v>865.5</v>
      </c>
      <c r="AC38">
        <f t="shared" si="2"/>
        <v>865.5</v>
      </c>
      <c r="AD38">
        <f t="shared" si="3"/>
        <v>0</v>
      </c>
    </row>
    <row r="39" spans="1:30" x14ac:dyDescent="0.25">
      <c r="A39" s="9" t="str">
        <f t="shared" si="0"/>
        <v>H046 2023 Janeiro</v>
      </c>
      <c r="B39" s="9" t="str">
        <f>VLOOKUP(H39,[1]Auxiliar_referencia!E:F,2,FALSE)</f>
        <v>Medidor faturado pela UFSC</v>
      </c>
      <c r="C39" s="9">
        <v>2023</v>
      </c>
      <c r="D39" s="9" t="s">
        <v>130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VLOOKUP($H39,'[2]2023_01'!$D:$AD,'[2]2023_01'!Z$19,FALSE)</f>
        <v>1</v>
      </c>
      <c r="M39" s="12">
        <f>VLOOKUP($H39,'[2]2023_01'!$D:$AD,'[2]2023_01'!AA$19,FALSE)</f>
        <v>0</v>
      </c>
      <c r="N39" s="12">
        <f>VLOOKUP($H39,'[2]2023_01'!$D:$AD,'[2]2023_01'!AB$19,FALSE)</f>
        <v>0</v>
      </c>
      <c r="O39" s="12">
        <f>VLOOKUP($H39,'[2]2023_01'!$D:$AD,'[2]2023_01'!AC$19,FALSE)</f>
        <v>0</v>
      </c>
      <c r="P39" s="12">
        <f>VLOOKUP($H39,'[2]2023_01'!$D:$AD,'[2]2023_01'!AD$19,FALSE)</f>
        <v>1</v>
      </c>
      <c r="Q39" s="13">
        <f>VLOOKUP(H39,'[1]2022_12'!H:R,11,FALSE)</f>
        <v>133</v>
      </c>
      <c r="R39" s="14">
        <f>VLOOKUP($H39,'[2]2023_01'!$D:$AD,'[2]2023_01'!J$19,FALSE)</f>
        <v>201</v>
      </c>
      <c r="S39" s="15">
        <f t="shared" si="1"/>
        <v>68</v>
      </c>
      <c r="T39" s="12">
        <f>VLOOKUP($H39,'[2]2023_01'!$D:$AD,'[2]2023_01'!K$19,FALSE)</f>
        <v>68</v>
      </c>
      <c r="U39" s="16" t="str">
        <f>VLOOKUP($H39,'[2]2023_01'!$D:$AD,'[2]2023_01'!T$19,FALSE)</f>
        <v>LIDO</v>
      </c>
      <c r="V39" s="17" t="str">
        <f>VLOOKUP($H39,'[2]2023_01'!$D:$AD,'[2]2023_01'!U$19,FALSE)</f>
        <v>Fatura vencida</v>
      </c>
      <c r="W39" s="12">
        <f>VLOOKUP($H39,'[2]2023_01'!$D:$AD,'[2]2023_01'!L$19,FALSE)</f>
        <v>927.1</v>
      </c>
      <c r="X39" s="12">
        <f>VLOOKUP($H39,'[2]2023_01'!$D:$AD,'[2]2023_01'!M$19,FALSE)</f>
        <v>927.1</v>
      </c>
      <c r="Y39" s="18">
        <f>VLOOKUP($H39,'[2]2023_01'!$D:$AD,'[2]2023_01'!N$19,FALSE)</f>
        <v>-175.22</v>
      </c>
      <c r="Z39" s="12">
        <f>VLOOKUP($H39,'[2]2023_01'!$D:$AD,'[2]2023_01'!O$19,FALSE)</f>
        <v>0</v>
      </c>
      <c r="AA39" s="12">
        <f>VLOOKUP($H39,'[2]2023_01'!$D:$AD,'[2]2023_01'!P$19,FALSE)</f>
        <v>0</v>
      </c>
      <c r="AB39" s="12">
        <f>VLOOKUP($H39,'[2]2023_01'!$D:$AD,'[2]2023_01'!Q$19,FALSE)</f>
        <v>1678.98</v>
      </c>
      <c r="AC39">
        <f t="shared" si="2"/>
        <v>1678.98</v>
      </c>
      <c r="AD39">
        <f t="shared" si="3"/>
        <v>0</v>
      </c>
    </row>
    <row r="40" spans="1:30" x14ac:dyDescent="0.25">
      <c r="A40" s="9" t="str">
        <f t="shared" si="0"/>
        <v>H047 2023 Janeiro</v>
      </c>
      <c r="B40" s="9" t="str">
        <f>VLOOKUP(H40,[1]Auxiliar_referencia!E:F,2,FALSE)</f>
        <v>Medidor faturado pela UFSC</v>
      </c>
      <c r="C40" s="9">
        <v>2023</v>
      </c>
      <c r="D40" s="9" t="s">
        <v>130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VLOOKUP($H40,'[2]2023_01'!$D:$AD,'[2]2023_01'!Z$19,FALSE)</f>
        <v>1</v>
      </c>
      <c r="M40" s="12">
        <f>VLOOKUP($H40,'[2]2023_01'!$D:$AD,'[2]2023_01'!AA$19,FALSE)</f>
        <v>0</v>
      </c>
      <c r="N40" s="12">
        <f>VLOOKUP($H40,'[2]2023_01'!$D:$AD,'[2]2023_01'!AB$19,FALSE)</f>
        <v>0</v>
      </c>
      <c r="O40" s="12">
        <f>VLOOKUP($H40,'[2]2023_01'!$D:$AD,'[2]2023_01'!AC$19,FALSE)</f>
        <v>0</v>
      </c>
      <c r="P40" s="12">
        <f>VLOOKUP($H40,'[2]2023_01'!$D:$AD,'[2]2023_01'!AD$19,FALSE)</f>
        <v>1</v>
      </c>
      <c r="Q40" s="13">
        <f>VLOOKUP(H40,'[1]2022_12'!H:R,11,FALSE)</f>
        <v>14353</v>
      </c>
      <c r="R40" s="14">
        <f>VLOOKUP($H40,'[2]2023_01'!$D:$AD,'[2]2023_01'!J$19,FALSE)</f>
        <v>14573</v>
      </c>
      <c r="S40" s="15">
        <f t="shared" si="1"/>
        <v>220</v>
      </c>
      <c r="T40" s="12">
        <f>VLOOKUP($H40,'[2]2023_01'!$D:$AD,'[2]2023_01'!K$19,FALSE)</f>
        <v>220</v>
      </c>
      <c r="U40" s="16" t="str">
        <f>VLOOKUP($H40,'[2]2023_01'!$D:$AD,'[2]2023_01'!T$19,FALSE)</f>
        <v>LIDO</v>
      </c>
      <c r="V40" s="17" t="str">
        <f>VLOOKUP($H40,'[2]2023_01'!$D:$AD,'[2]2023_01'!U$19,FALSE)</f>
        <v>fatura Vencida</v>
      </c>
      <c r="W40" s="12">
        <f>VLOOKUP($H40,'[2]2023_01'!$D:$AD,'[2]2023_01'!L$19,FALSE)</f>
        <v>3129.58</v>
      </c>
      <c r="X40" s="12">
        <f>VLOOKUP($H40,'[2]2023_01'!$D:$AD,'[2]2023_01'!M$19,FALSE)</f>
        <v>3129.58</v>
      </c>
      <c r="Y40" s="18">
        <f>VLOOKUP($H40,'[2]2023_01'!$D:$AD,'[2]2023_01'!N$19,FALSE)</f>
        <v>-591.48</v>
      </c>
      <c r="Z40" s="12">
        <f>VLOOKUP($H40,'[2]2023_01'!$D:$AD,'[2]2023_01'!O$19,FALSE)</f>
        <v>0</v>
      </c>
      <c r="AA40" s="12">
        <f>VLOOKUP($H40,'[2]2023_01'!$D:$AD,'[2]2023_01'!P$19,FALSE)</f>
        <v>0</v>
      </c>
      <c r="AB40" s="12">
        <f>VLOOKUP($H40,'[2]2023_01'!$D:$AD,'[2]2023_01'!Q$19,FALSE)</f>
        <v>5667.68</v>
      </c>
      <c r="AC40">
        <f t="shared" si="2"/>
        <v>5667.68</v>
      </c>
      <c r="AD40">
        <f t="shared" si="3"/>
        <v>0</v>
      </c>
    </row>
    <row r="41" spans="1:30" x14ac:dyDescent="0.25">
      <c r="A41" s="9" t="str">
        <f t="shared" si="0"/>
        <v>H048 2023 Janeiro</v>
      </c>
      <c r="B41" s="9" t="str">
        <f>VLOOKUP(H41,[1]Auxiliar_referencia!E:F,2,FALSE)</f>
        <v>Medidor faturado pela UFSC</v>
      </c>
      <c r="C41" s="9">
        <v>2023</v>
      </c>
      <c r="D41" s="9" t="s">
        <v>130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VLOOKUP($H41,'[2]2023_01'!$D:$AD,'[2]2023_01'!Z$19,FALSE)</f>
        <v>1</v>
      </c>
      <c r="M41" s="12">
        <f>VLOOKUP($H41,'[2]2023_01'!$D:$AD,'[2]2023_01'!AA$19,FALSE)</f>
        <v>0</v>
      </c>
      <c r="N41" s="12">
        <f>VLOOKUP($H41,'[2]2023_01'!$D:$AD,'[2]2023_01'!AB$19,FALSE)</f>
        <v>0</v>
      </c>
      <c r="O41" s="12">
        <f>VLOOKUP($H41,'[2]2023_01'!$D:$AD,'[2]2023_01'!AC$19,FALSE)</f>
        <v>0</v>
      </c>
      <c r="P41" s="12">
        <f>VLOOKUP($H41,'[2]2023_01'!$D:$AD,'[2]2023_01'!AD$19,FALSE)</f>
        <v>1</v>
      </c>
      <c r="Q41" s="13">
        <f>VLOOKUP(H41,'[1]2022_12'!H:R,11,FALSE)</f>
        <v>30804</v>
      </c>
      <c r="R41" s="14">
        <f>VLOOKUP($H41,'[2]2023_01'!$D:$AD,'[2]2023_01'!J$19,FALSE)</f>
        <v>30842</v>
      </c>
      <c r="S41" s="15">
        <f t="shared" si="1"/>
        <v>38</v>
      </c>
      <c r="T41" s="12">
        <f>VLOOKUP($H41,'[2]2023_01'!$D:$AD,'[2]2023_01'!K$19,FALSE)</f>
        <v>38</v>
      </c>
      <c r="U41" s="16" t="str">
        <f>VLOOKUP($H41,'[2]2023_01'!$D:$AD,'[2]2023_01'!T$19,FALSE)</f>
        <v>LIDO/REVISÃO</v>
      </c>
      <c r="V41" s="17" t="str">
        <f>VLOOKUP($H41,'[2]2023_01'!$D:$AD,'[2]2023_01'!U$19,FALSE)</f>
        <v>fatura Vencida</v>
      </c>
      <c r="W41" s="12">
        <f>VLOOKUP($H41,'[2]2023_01'!$D:$AD,'[2]2023_01'!L$19,FALSE)</f>
        <v>492.4</v>
      </c>
      <c r="X41" s="12">
        <f>VLOOKUP($H41,'[2]2023_01'!$D:$AD,'[2]2023_01'!M$19,FALSE)</f>
        <v>492.4</v>
      </c>
      <c r="Y41" s="18">
        <f>VLOOKUP($H41,'[2]2023_01'!$D:$AD,'[2]2023_01'!N$19,FALSE)</f>
        <v>-93.06</v>
      </c>
      <c r="Z41" s="12">
        <f>VLOOKUP($H41,'[2]2023_01'!$D:$AD,'[2]2023_01'!O$19,FALSE)</f>
        <v>0</v>
      </c>
      <c r="AA41" s="12">
        <f>VLOOKUP($H41,'[2]2023_01'!$D:$AD,'[2]2023_01'!P$19,FALSE)</f>
        <v>0</v>
      </c>
      <c r="AB41" s="12">
        <f>VLOOKUP($H41,'[2]2023_01'!$D:$AD,'[2]2023_01'!Q$19,FALSE)</f>
        <v>891.74</v>
      </c>
      <c r="AC41">
        <f t="shared" si="2"/>
        <v>891.74</v>
      </c>
      <c r="AD41">
        <f t="shared" si="3"/>
        <v>0</v>
      </c>
    </row>
    <row r="42" spans="1:30" x14ac:dyDescent="0.25">
      <c r="A42" s="9" t="str">
        <f t="shared" si="0"/>
        <v>H049 2023 Janeiro</v>
      </c>
      <c r="B42" s="9" t="str">
        <f>VLOOKUP(H42,[1]Auxiliar_referencia!E:F,2,FALSE)</f>
        <v>Medidor faturado pela UFSC</v>
      </c>
      <c r="C42" s="9">
        <v>2023</v>
      </c>
      <c r="D42" s="9" t="s">
        <v>130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VLOOKUP($H42,'[2]2023_01'!$D:$AD,'[2]2023_01'!Z$19,FALSE)</f>
        <v>1</v>
      </c>
      <c r="M42" s="12">
        <f>VLOOKUP($H42,'[2]2023_01'!$D:$AD,'[2]2023_01'!AA$19,FALSE)</f>
        <v>0</v>
      </c>
      <c r="N42" s="12">
        <f>VLOOKUP($H42,'[2]2023_01'!$D:$AD,'[2]2023_01'!AB$19,FALSE)</f>
        <v>0</v>
      </c>
      <c r="O42" s="12">
        <f>VLOOKUP($H42,'[2]2023_01'!$D:$AD,'[2]2023_01'!AC$19,FALSE)</f>
        <v>0</v>
      </c>
      <c r="P42" s="12">
        <f>VLOOKUP($H42,'[2]2023_01'!$D:$AD,'[2]2023_01'!AD$19,FALSE)</f>
        <v>1</v>
      </c>
      <c r="Q42" s="13">
        <f>VLOOKUP(H42,'[1]2022_12'!H:R,11,FALSE)</f>
        <v>941</v>
      </c>
      <c r="R42" s="14">
        <f>VLOOKUP($H42,'[2]2023_01'!$D:$AD,'[2]2023_01'!J$19,FALSE)</f>
        <v>1001</v>
      </c>
      <c r="S42" s="15">
        <f t="shared" si="1"/>
        <v>60</v>
      </c>
      <c r="T42" s="12">
        <f>VLOOKUP($H42,'[2]2023_01'!$D:$AD,'[2]2023_01'!K$19,FALSE)</f>
        <v>60</v>
      </c>
      <c r="U42" s="16" t="str">
        <f>VLOOKUP($H42,'[2]2023_01'!$D:$AD,'[2]2023_01'!T$19,FALSE)</f>
        <v>LIDO/REVISÃO</v>
      </c>
      <c r="V42" s="17" t="str">
        <f>VLOOKUP($H42,'[2]2023_01'!$D:$AD,'[2]2023_01'!U$19,FALSE)</f>
        <v>fatura Vencida</v>
      </c>
      <c r="W42" s="12">
        <f>VLOOKUP($H42,'[2]2023_01'!$D:$AD,'[2]2023_01'!L$19,FALSE)</f>
        <v>811.18</v>
      </c>
      <c r="X42" s="12">
        <f>VLOOKUP($H42,'[2]2023_01'!$D:$AD,'[2]2023_01'!M$19,FALSE)</f>
        <v>811.18</v>
      </c>
      <c r="Y42" s="18">
        <f>VLOOKUP($H42,'[2]2023_01'!$D:$AD,'[2]2023_01'!N$19,FALSE)</f>
        <v>-153.31</v>
      </c>
      <c r="Z42" s="12">
        <f>VLOOKUP($H42,'[2]2023_01'!$D:$AD,'[2]2023_01'!O$19,FALSE)</f>
        <v>0</v>
      </c>
      <c r="AA42" s="12">
        <f>VLOOKUP($H42,'[2]2023_01'!$D:$AD,'[2]2023_01'!P$19,FALSE)</f>
        <v>0</v>
      </c>
      <c r="AB42" s="12">
        <f>VLOOKUP($H42,'[2]2023_01'!$D:$AD,'[2]2023_01'!Q$19,FALSE)</f>
        <v>1469.05</v>
      </c>
      <c r="AC42">
        <f t="shared" si="2"/>
        <v>1469.05</v>
      </c>
      <c r="AD42">
        <f t="shared" si="3"/>
        <v>0</v>
      </c>
    </row>
    <row r="43" spans="1:30" x14ac:dyDescent="0.25">
      <c r="A43" s="9" t="str">
        <f t="shared" si="0"/>
        <v>H050 2023 Janeiro</v>
      </c>
      <c r="B43" s="9" t="str">
        <f>VLOOKUP(H43,[1]Auxiliar_referencia!E:F,2,FALSE)</f>
        <v>Medidor faturado pela UFSC</v>
      </c>
      <c r="C43" s="9">
        <v>2023</v>
      </c>
      <c r="D43" s="9" t="s">
        <v>130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VLOOKUP($H43,'[2]2023_01'!$D:$AD,'[2]2023_01'!Z$19,FALSE)</f>
        <v>1</v>
      </c>
      <c r="M43" s="12">
        <f>VLOOKUP($H43,'[2]2023_01'!$D:$AD,'[2]2023_01'!AA$19,FALSE)</f>
        <v>0</v>
      </c>
      <c r="N43" s="12">
        <f>VLOOKUP($H43,'[2]2023_01'!$D:$AD,'[2]2023_01'!AB$19,FALSE)</f>
        <v>0</v>
      </c>
      <c r="O43" s="12">
        <f>VLOOKUP($H43,'[2]2023_01'!$D:$AD,'[2]2023_01'!AC$19,FALSE)</f>
        <v>0</v>
      </c>
      <c r="P43" s="12">
        <f>VLOOKUP($H43,'[2]2023_01'!$D:$AD,'[2]2023_01'!AD$19,FALSE)</f>
        <v>1</v>
      </c>
      <c r="Q43" s="13">
        <f>VLOOKUP(H43,'[1]2022_12'!H:R,11,FALSE)</f>
        <v>4957</v>
      </c>
      <c r="R43" s="14">
        <f>VLOOKUP($H43,'[2]2023_01'!$D:$AD,'[2]2023_01'!J$19,FALSE)</f>
        <v>4965</v>
      </c>
      <c r="S43" s="15">
        <f t="shared" si="1"/>
        <v>8</v>
      </c>
      <c r="T43" s="12">
        <f>VLOOKUP($H43,'[2]2023_01'!$D:$AD,'[2]2023_01'!K$19,FALSE)</f>
        <v>8</v>
      </c>
      <c r="U43" s="16" t="str">
        <f>VLOOKUP($H43,'[2]2023_01'!$D:$AD,'[2]2023_01'!T$19,FALSE)</f>
        <v>LIDO/REVISÃO</v>
      </c>
      <c r="V43" s="17" t="str">
        <f>VLOOKUP($H43,'[2]2023_01'!$D:$AD,'[2]2023_01'!U$19,FALSE)</f>
        <v>fatura Vencida</v>
      </c>
      <c r="W43" s="12">
        <f>VLOOKUP($H43,'[2]2023_01'!$D:$AD,'[2]2023_01'!L$19,FALSE)</f>
        <v>76.36</v>
      </c>
      <c r="X43" s="12">
        <f>VLOOKUP($H43,'[2]2023_01'!$D:$AD,'[2]2023_01'!M$19,FALSE)</f>
        <v>76.36</v>
      </c>
      <c r="Y43" s="18">
        <f>VLOOKUP($H43,'[2]2023_01'!$D:$AD,'[2]2023_01'!N$19,FALSE)</f>
        <v>-14.43</v>
      </c>
      <c r="Z43" s="12">
        <f>VLOOKUP($H43,'[2]2023_01'!$D:$AD,'[2]2023_01'!O$19,FALSE)</f>
        <v>0</v>
      </c>
      <c r="AA43" s="12">
        <f>VLOOKUP($H43,'[2]2023_01'!$D:$AD,'[2]2023_01'!P$19,FALSE)</f>
        <v>0</v>
      </c>
      <c r="AB43" s="12">
        <f>VLOOKUP($H43,'[2]2023_01'!$D:$AD,'[2]2023_01'!Q$19,FALSE)</f>
        <v>138.29</v>
      </c>
      <c r="AC43">
        <f t="shared" si="2"/>
        <v>138.29</v>
      </c>
      <c r="AD43">
        <f t="shared" si="3"/>
        <v>0</v>
      </c>
    </row>
    <row r="44" spans="1:30" x14ac:dyDescent="0.25">
      <c r="A44" s="9" t="str">
        <f t="shared" si="0"/>
        <v>H051 2023 Janeiro</v>
      </c>
      <c r="B44" s="9" t="str">
        <f>VLOOKUP(H44,[1]Auxiliar_referencia!E:F,2,FALSE)</f>
        <v>Medidor faturado pela UFSC</v>
      </c>
      <c r="C44" s="9">
        <v>2023</v>
      </c>
      <c r="D44" s="9" t="s">
        <v>130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VLOOKUP($H44,'[2]2023_01'!$D:$AD,'[2]2023_01'!Z$19,FALSE)</f>
        <v>1</v>
      </c>
      <c r="M44" s="12">
        <f>VLOOKUP($H44,'[2]2023_01'!$D:$AD,'[2]2023_01'!AA$19,FALSE)</f>
        <v>0</v>
      </c>
      <c r="N44" s="12">
        <f>VLOOKUP($H44,'[2]2023_01'!$D:$AD,'[2]2023_01'!AB$19,FALSE)</f>
        <v>4</v>
      </c>
      <c r="O44" s="12">
        <f>VLOOKUP($H44,'[2]2023_01'!$D:$AD,'[2]2023_01'!AC$19,FALSE)</f>
        <v>0</v>
      </c>
      <c r="P44" s="12">
        <f>VLOOKUP($H44,'[2]2023_01'!$D:$AD,'[2]2023_01'!AD$19,FALSE)</f>
        <v>5</v>
      </c>
      <c r="Q44" s="13">
        <f>VLOOKUP(H44,'[1]2022_12'!H:R,11,FALSE)</f>
        <v>419</v>
      </c>
      <c r="R44" s="14">
        <f>VLOOKUP($H44,'[2]2023_01'!$D:$AD,'[2]2023_01'!J$19,FALSE)</f>
        <v>494</v>
      </c>
      <c r="S44" s="15">
        <f t="shared" si="1"/>
        <v>75</v>
      </c>
      <c r="T44" s="12">
        <f>VLOOKUP($H44,'[2]2023_01'!$D:$AD,'[2]2023_01'!K$19,FALSE)</f>
        <v>75</v>
      </c>
      <c r="U44" s="16" t="str">
        <f>VLOOKUP($H44,'[2]2023_01'!$D:$AD,'[2]2023_01'!T$19,FALSE)</f>
        <v>LIDO</v>
      </c>
      <c r="V44" s="17" t="str">
        <f>VLOOKUP($H44,'[2]2023_01'!$D:$AD,'[2]2023_01'!U$19,FALSE)</f>
        <v>ALTO CONSUMO</v>
      </c>
      <c r="W44" s="12">
        <f>VLOOKUP($H44,'[2]2023_01'!$D:$AD,'[2]2023_01'!L$19,FALSE)</f>
        <v>795.65</v>
      </c>
      <c r="X44" s="12">
        <f>VLOOKUP($H44,'[2]2023_01'!$D:$AD,'[2]2023_01'!M$19,FALSE)</f>
        <v>795.65</v>
      </c>
      <c r="Y44" s="18">
        <f>VLOOKUP($H44,'[2]2023_01'!$D:$AD,'[2]2023_01'!N$19,FALSE)</f>
        <v>-150.37</v>
      </c>
      <c r="Z44" s="12">
        <f>VLOOKUP($H44,'[2]2023_01'!$D:$AD,'[2]2023_01'!O$19,FALSE)</f>
        <v>0</v>
      </c>
      <c r="AA44" s="12">
        <f>VLOOKUP($H44,'[2]2023_01'!$D:$AD,'[2]2023_01'!P$19,FALSE)</f>
        <v>0</v>
      </c>
      <c r="AB44" s="12">
        <f>VLOOKUP($H44,'[2]2023_01'!$D:$AD,'[2]2023_01'!Q$19,FALSE)</f>
        <v>1440.93</v>
      </c>
      <c r="AC44">
        <f t="shared" si="2"/>
        <v>1440.9299999999998</v>
      </c>
      <c r="AD44">
        <f t="shared" si="3"/>
        <v>0</v>
      </c>
    </row>
    <row r="45" spans="1:30" x14ac:dyDescent="0.25">
      <c r="A45" s="9" t="str">
        <f t="shared" si="0"/>
        <v>H053 2023 Janeiro</v>
      </c>
      <c r="B45" s="9" t="str">
        <f>VLOOKUP(H45,[1]Auxiliar_referencia!E:F,2,FALSE)</f>
        <v>Medidor faturado pela UFSC</v>
      </c>
      <c r="C45" s="9">
        <v>2023</v>
      </c>
      <c r="D45" s="9" t="s">
        <v>130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VLOOKUP($H45,'[2]2023_01'!$D:$AD,'[2]2023_01'!Z$19,FALSE)</f>
        <v>1</v>
      </c>
      <c r="M45" s="12">
        <f>VLOOKUP($H45,'[2]2023_01'!$D:$AD,'[2]2023_01'!AA$19,FALSE)</f>
        <v>0</v>
      </c>
      <c r="N45" s="12">
        <f>VLOOKUP($H45,'[2]2023_01'!$D:$AD,'[2]2023_01'!AB$19,FALSE)</f>
        <v>0</v>
      </c>
      <c r="O45" s="12">
        <f>VLOOKUP($H45,'[2]2023_01'!$D:$AD,'[2]2023_01'!AC$19,FALSE)</f>
        <v>0</v>
      </c>
      <c r="P45" s="12">
        <f>VLOOKUP($H45,'[2]2023_01'!$D:$AD,'[2]2023_01'!AD$19,FALSE)</f>
        <v>1</v>
      </c>
      <c r="Q45" s="13">
        <f>VLOOKUP(H45,'[1]2022_12'!H:R,11,FALSE)</f>
        <v>17721</v>
      </c>
      <c r="R45" s="14">
        <f>VLOOKUP($H45,'[2]2023_01'!$D:$AD,'[2]2023_01'!J$19,FALSE)</f>
        <v>17796</v>
      </c>
      <c r="S45" s="15">
        <f t="shared" si="1"/>
        <v>75</v>
      </c>
      <c r="T45" s="12">
        <f>VLOOKUP($H45,'[2]2023_01'!$D:$AD,'[2]2023_01'!K$19,FALSE)</f>
        <v>75</v>
      </c>
      <c r="U45" s="16" t="str">
        <f>VLOOKUP($H45,'[2]2023_01'!$D:$AD,'[2]2023_01'!T$19,FALSE)</f>
        <v>LIDO/REVISÃO</v>
      </c>
      <c r="V45" s="17" t="str">
        <f>VLOOKUP($H45,'[2]2023_01'!$D:$AD,'[2]2023_01'!U$19,FALSE)</f>
        <v>Fatura vencida</v>
      </c>
      <c r="W45" s="12">
        <f>VLOOKUP($H45,'[2]2023_01'!$D:$AD,'[2]2023_01'!L$19,FALSE)</f>
        <v>1028.53</v>
      </c>
      <c r="X45" s="12">
        <f>VLOOKUP($H45,'[2]2023_01'!$D:$AD,'[2]2023_01'!M$19,FALSE)</f>
        <v>1028.53</v>
      </c>
      <c r="Y45" s="18">
        <f>VLOOKUP($H45,'[2]2023_01'!$D:$AD,'[2]2023_01'!N$19,FALSE)</f>
        <v>-194.39</v>
      </c>
      <c r="Z45" s="12">
        <f>VLOOKUP($H45,'[2]2023_01'!$D:$AD,'[2]2023_01'!O$19,FALSE)</f>
        <v>0</v>
      </c>
      <c r="AA45" s="12">
        <f>VLOOKUP($H45,'[2]2023_01'!$D:$AD,'[2]2023_01'!P$19,FALSE)</f>
        <v>0</v>
      </c>
      <c r="AB45" s="12">
        <f>VLOOKUP($H45,'[2]2023_01'!$D:$AD,'[2]2023_01'!Q$19,FALSE)</f>
        <v>1862.67</v>
      </c>
      <c r="AC45">
        <f t="shared" si="2"/>
        <v>1862.67</v>
      </c>
      <c r="AD45">
        <f t="shared" si="3"/>
        <v>0</v>
      </c>
    </row>
    <row r="46" spans="1:30" x14ac:dyDescent="0.25">
      <c r="A46" s="9" t="str">
        <f t="shared" si="0"/>
        <v>H054 2023 Janeiro</v>
      </c>
      <c r="B46" s="9" t="str">
        <f>VLOOKUP(H46,[1]Auxiliar_referencia!E:F,2,FALSE)</f>
        <v>Medidor faturado pela UFSC</v>
      </c>
      <c r="C46" s="9">
        <v>2023</v>
      </c>
      <c r="D46" s="9" t="s">
        <v>130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VLOOKUP($H46,'[2]2023_01'!$D:$AD,'[2]2023_01'!Z$19,FALSE)</f>
        <v>1</v>
      </c>
      <c r="M46" s="12">
        <f>VLOOKUP($H46,'[2]2023_01'!$D:$AD,'[2]2023_01'!AA$19,FALSE)</f>
        <v>0</v>
      </c>
      <c r="N46" s="12">
        <f>VLOOKUP($H46,'[2]2023_01'!$D:$AD,'[2]2023_01'!AB$19,FALSE)</f>
        <v>0</v>
      </c>
      <c r="O46" s="12">
        <f>VLOOKUP($H46,'[2]2023_01'!$D:$AD,'[2]2023_01'!AC$19,FALSE)</f>
        <v>0</v>
      </c>
      <c r="P46" s="12">
        <f>VLOOKUP($H46,'[2]2023_01'!$D:$AD,'[2]2023_01'!AD$19,FALSE)</f>
        <v>1</v>
      </c>
      <c r="Q46" s="13">
        <f>VLOOKUP(H46,'[1]2022_12'!H:R,11,FALSE)</f>
        <v>2137</v>
      </c>
      <c r="R46" s="14">
        <f>VLOOKUP($H46,'[2]2023_01'!$D:$AD,'[2]2023_01'!J$19,FALSE)</f>
        <v>2225</v>
      </c>
      <c r="S46" s="15">
        <f t="shared" si="1"/>
        <v>88</v>
      </c>
      <c r="T46" s="12">
        <f>VLOOKUP($H46,'[2]2023_01'!$D:$AD,'[2]2023_01'!K$19,FALSE)</f>
        <v>88</v>
      </c>
      <c r="U46" s="16" t="str">
        <f>VLOOKUP($H46,'[2]2023_01'!$D:$AD,'[2]2023_01'!T$19,FALSE)</f>
        <v>LIDO</v>
      </c>
      <c r="V46" s="17" t="str">
        <f>VLOOKUP($H46,'[2]2023_01'!$D:$AD,'[2]2023_01'!U$19,FALSE)</f>
        <v>Fatura vencida</v>
      </c>
      <c r="W46" s="12">
        <f>VLOOKUP($H46,'[2]2023_01'!$D:$AD,'[2]2023_01'!L$19,FALSE)</f>
        <v>1216.9000000000001</v>
      </c>
      <c r="X46" s="12">
        <f>VLOOKUP($H46,'[2]2023_01'!$D:$AD,'[2]2023_01'!M$19,FALSE)</f>
        <v>1216.9000000000001</v>
      </c>
      <c r="Y46" s="18">
        <f>VLOOKUP($H46,'[2]2023_01'!$D:$AD,'[2]2023_01'!N$19,FALSE)</f>
        <v>-229.99</v>
      </c>
      <c r="Z46" s="12">
        <f>VLOOKUP($H46,'[2]2023_01'!$D:$AD,'[2]2023_01'!O$19,FALSE)</f>
        <v>0</v>
      </c>
      <c r="AA46" s="12">
        <f>VLOOKUP($H46,'[2]2023_01'!$D:$AD,'[2]2023_01'!P$19,FALSE)</f>
        <v>0</v>
      </c>
      <c r="AB46" s="12">
        <f>VLOOKUP($H46,'[2]2023_01'!$D:$AD,'[2]2023_01'!Q$19,FALSE)</f>
        <v>2203.81</v>
      </c>
      <c r="AC46">
        <f t="shared" si="2"/>
        <v>2203.8100000000004</v>
      </c>
      <c r="AD46">
        <f t="shared" si="3"/>
        <v>0</v>
      </c>
    </row>
    <row r="47" spans="1:30" x14ac:dyDescent="0.25">
      <c r="A47" s="9" t="str">
        <f t="shared" si="0"/>
        <v>H055 2023 Janeiro</v>
      </c>
      <c r="B47" s="9" t="str">
        <f>VLOOKUP(H47,[1]Auxiliar_referencia!E:F,2,FALSE)</f>
        <v>Medidor faturado pela UFSC</v>
      </c>
      <c r="C47" s="9">
        <v>2023</v>
      </c>
      <c r="D47" s="9" t="s">
        <v>130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VLOOKUP($H47,'[2]2023_01'!$D:$AD,'[2]2023_01'!Z$19,FALSE)</f>
        <v>1</v>
      </c>
      <c r="M47" s="12">
        <f>VLOOKUP($H47,'[2]2023_01'!$D:$AD,'[2]2023_01'!AA$19,FALSE)</f>
        <v>0</v>
      </c>
      <c r="N47" s="12">
        <f>VLOOKUP($H47,'[2]2023_01'!$D:$AD,'[2]2023_01'!AB$19,FALSE)</f>
        <v>1</v>
      </c>
      <c r="O47" s="12">
        <f>VLOOKUP($H47,'[2]2023_01'!$D:$AD,'[2]2023_01'!AC$19,FALSE)</f>
        <v>0</v>
      </c>
      <c r="P47" s="12">
        <f>VLOOKUP($H47,'[2]2023_01'!$D:$AD,'[2]2023_01'!AD$19,FALSE)</f>
        <v>2</v>
      </c>
      <c r="Q47" s="13">
        <f>VLOOKUP(H47,'[1]2022_12'!H:R,11,FALSE)</f>
        <v>29453</v>
      </c>
      <c r="R47" s="14">
        <f>VLOOKUP($H47,'[2]2023_01'!$D:$AD,'[2]2023_01'!J$19,FALSE)</f>
        <v>2999</v>
      </c>
      <c r="S47" s="15">
        <f t="shared" si="1"/>
        <v>-26454</v>
      </c>
      <c r="T47" s="12">
        <f>VLOOKUP($H47,'[2]2023_01'!$D:$AD,'[2]2023_01'!K$19,FALSE)</f>
        <v>0</v>
      </c>
      <c r="U47" s="16" t="str">
        <f>VLOOKUP($H47,'[2]2023_01'!$D:$AD,'[2]2023_01'!T$19,FALSE)</f>
        <v>LIDO/REVISÃO</v>
      </c>
      <c r="V47" s="17" t="str">
        <f>VLOOKUP($H47,'[2]2023_01'!$D:$AD,'[2]2023_01'!U$19,FALSE)</f>
        <v>Fatura vencida</v>
      </c>
      <c r="W47" s="12">
        <f>VLOOKUP($H47,'[2]2023_01'!$D:$AD,'[2]2023_01'!L$19,FALSE)</f>
        <v>70.16</v>
      </c>
      <c r="X47" s="12">
        <f>VLOOKUP($H47,'[2]2023_01'!$D:$AD,'[2]2023_01'!M$19,FALSE)</f>
        <v>70.16</v>
      </c>
      <c r="Y47" s="18">
        <f>VLOOKUP($H47,'[2]2023_01'!$D:$AD,'[2]2023_01'!N$19,FALSE)</f>
        <v>-13.26</v>
      </c>
      <c r="Z47" s="12">
        <f>VLOOKUP($H47,'[2]2023_01'!$D:$AD,'[2]2023_01'!O$19,FALSE)</f>
        <v>0</v>
      </c>
      <c r="AA47" s="12">
        <f>VLOOKUP($H47,'[2]2023_01'!$D:$AD,'[2]2023_01'!P$19,FALSE)</f>
        <v>0</v>
      </c>
      <c r="AB47" s="12">
        <f>VLOOKUP($H47,'[2]2023_01'!$D:$AD,'[2]2023_01'!Q$19,FALSE)</f>
        <v>127.06</v>
      </c>
      <c r="AC47">
        <f t="shared" si="2"/>
        <v>127.05999999999999</v>
      </c>
      <c r="AD47">
        <f t="shared" si="3"/>
        <v>0</v>
      </c>
    </row>
    <row r="48" spans="1:30" x14ac:dyDescent="0.25">
      <c r="A48" s="9" t="str">
        <f t="shared" si="0"/>
        <v>H056 2023 Janeiro</v>
      </c>
      <c r="B48" s="9" t="str">
        <f>VLOOKUP(H48,[1]Auxiliar_referencia!E:F,2,FALSE)</f>
        <v>Medidor faturado pela UFSC</v>
      </c>
      <c r="C48" s="9">
        <v>2023</v>
      </c>
      <c r="D48" s="9" t="s">
        <v>130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VLOOKUP($H48,'[2]2023_01'!$D:$AD,'[2]2023_01'!Z$19,FALSE)</f>
        <v>1</v>
      </c>
      <c r="M48" s="12">
        <f>VLOOKUP($H48,'[2]2023_01'!$D:$AD,'[2]2023_01'!AA$19,FALSE)</f>
        <v>0</v>
      </c>
      <c r="N48" s="12">
        <f>VLOOKUP($H48,'[2]2023_01'!$D:$AD,'[2]2023_01'!AB$19,FALSE)</f>
        <v>1</v>
      </c>
      <c r="O48" s="12">
        <f>VLOOKUP($H48,'[2]2023_01'!$D:$AD,'[2]2023_01'!AC$19,FALSE)</f>
        <v>0</v>
      </c>
      <c r="P48" s="12">
        <f>VLOOKUP($H48,'[2]2023_01'!$D:$AD,'[2]2023_01'!AD$19,FALSE)</f>
        <v>2</v>
      </c>
      <c r="Q48" s="13">
        <f>VLOOKUP(H48,'[1]2022_12'!H:R,11,FALSE)</f>
        <v>92703</v>
      </c>
      <c r="R48" s="14">
        <f>VLOOKUP($H48,'[2]2023_01'!$D:$AD,'[2]2023_01'!J$19,FALSE)</f>
        <v>93610</v>
      </c>
      <c r="S48" s="15">
        <f t="shared" si="1"/>
        <v>907</v>
      </c>
      <c r="T48" s="12">
        <f>VLOOKUP($H48,'[2]2023_01'!$D:$AD,'[2]2023_01'!K$19,FALSE)</f>
        <v>907</v>
      </c>
      <c r="U48" s="16" t="str">
        <f>VLOOKUP($H48,'[2]2023_01'!$D:$AD,'[2]2023_01'!T$19,FALSE)</f>
        <v>LIDO</v>
      </c>
      <c r="V48" s="17" t="str">
        <f>VLOOKUP($H48,'[2]2023_01'!$D:$AD,'[2]2023_01'!U$19,FALSE)</f>
        <v>Fatura vencida</v>
      </c>
      <c r="W48" s="12">
        <f>VLOOKUP($H48,'[2]2023_01'!$D:$AD,'[2]2023_01'!L$19,FALSE)</f>
        <v>14535.08</v>
      </c>
      <c r="X48" s="12">
        <f>VLOOKUP($H48,'[2]2023_01'!$D:$AD,'[2]2023_01'!M$19,FALSE)</f>
        <v>14535.08</v>
      </c>
      <c r="Y48" s="18">
        <f>VLOOKUP($H48,'[2]2023_01'!$D:$AD,'[2]2023_01'!N$19,FALSE)</f>
        <v>-2747.13</v>
      </c>
      <c r="Z48" s="12">
        <f>VLOOKUP($H48,'[2]2023_01'!$D:$AD,'[2]2023_01'!O$19,FALSE)</f>
        <v>0</v>
      </c>
      <c r="AA48" s="12">
        <f>VLOOKUP($H48,'[2]2023_01'!$D:$AD,'[2]2023_01'!P$19,FALSE)</f>
        <v>0</v>
      </c>
      <c r="AB48" s="12">
        <f>VLOOKUP($H48,'[2]2023_01'!$D:$AD,'[2]2023_01'!Q$19,FALSE)</f>
        <v>26323.03</v>
      </c>
      <c r="AC48">
        <f t="shared" si="2"/>
        <v>26323.03</v>
      </c>
      <c r="AD48">
        <f t="shared" si="3"/>
        <v>0</v>
      </c>
    </row>
    <row r="49" spans="1:30" x14ac:dyDescent="0.25">
      <c r="A49" s="9" t="str">
        <f t="shared" si="0"/>
        <v>H057 2023 Janeiro</v>
      </c>
      <c r="B49" s="9" t="str">
        <f>VLOOKUP(H49,[1]Auxiliar_referencia!E:F,2,FALSE)</f>
        <v>Medidor faturado pela UFSC</v>
      </c>
      <c r="C49" s="9">
        <v>2023</v>
      </c>
      <c r="D49" s="9" t="s">
        <v>130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VLOOKUP($H49,'[2]2023_01'!$D:$AD,'[2]2023_01'!Z$19,FALSE)</f>
        <v>1</v>
      </c>
      <c r="M49" s="12">
        <f>VLOOKUP($H49,'[2]2023_01'!$D:$AD,'[2]2023_01'!AA$19,FALSE)</f>
        <v>0</v>
      </c>
      <c r="N49" s="12">
        <f>VLOOKUP($H49,'[2]2023_01'!$D:$AD,'[2]2023_01'!AB$19,FALSE)</f>
        <v>0</v>
      </c>
      <c r="O49" s="12">
        <f>VLOOKUP($H49,'[2]2023_01'!$D:$AD,'[2]2023_01'!AC$19,FALSE)</f>
        <v>0</v>
      </c>
      <c r="P49" s="12">
        <f>VLOOKUP($H49,'[2]2023_01'!$D:$AD,'[2]2023_01'!AD$19,FALSE)</f>
        <v>1</v>
      </c>
      <c r="Q49" s="13">
        <f>VLOOKUP(H49,'[1]2022_12'!H:R,11,FALSE)</f>
        <v>1315</v>
      </c>
      <c r="R49" s="14">
        <f>VLOOKUP($H49,'[2]2023_01'!$D:$AD,'[2]2023_01'!J$19,FALSE)</f>
        <v>1346</v>
      </c>
      <c r="S49" s="15">
        <f t="shared" si="1"/>
        <v>31</v>
      </c>
      <c r="T49" s="12">
        <f>VLOOKUP($H49,'[2]2023_01'!$D:$AD,'[2]2023_01'!K$19,FALSE)</f>
        <v>31</v>
      </c>
      <c r="U49" s="16" t="str">
        <f>VLOOKUP($H49,'[2]2023_01'!$D:$AD,'[2]2023_01'!T$19,FALSE)</f>
        <v>LIDO</v>
      </c>
      <c r="V49" s="17" t="str">
        <f>VLOOKUP($H49,'[2]2023_01'!$D:$AD,'[2]2023_01'!U$19,FALSE)</f>
        <v>Fatura vencida</v>
      </c>
      <c r="W49" s="12">
        <f>VLOOKUP($H49,'[2]2023_01'!$D:$AD,'[2]2023_01'!L$19,FALSE)</f>
        <v>390.97</v>
      </c>
      <c r="X49" s="12">
        <f>VLOOKUP($H49,'[2]2023_01'!$D:$AD,'[2]2023_01'!M$19,FALSE)</f>
        <v>0</v>
      </c>
      <c r="Y49" s="18">
        <f>VLOOKUP($H49,'[2]2023_01'!$D:$AD,'[2]2023_01'!N$19,FALSE)</f>
        <v>-36.950000000000003</v>
      </c>
      <c r="Z49" s="12">
        <f>VLOOKUP($H49,'[2]2023_01'!$D:$AD,'[2]2023_01'!O$19,FALSE)</f>
        <v>0</v>
      </c>
      <c r="AA49" s="12">
        <f>VLOOKUP($H49,'[2]2023_01'!$D:$AD,'[2]2023_01'!P$19,FALSE)</f>
        <v>0</v>
      </c>
      <c r="AB49" s="12">
        <f>VLOOKUP($H49,'[2]2023_01'!$D:$AD,'[2]2023_01'!Q$19,FALSE)</f>
        <v>354.02</v>
      </c>
      <c r="AC49">
        <f t="shared" si="2"/>
        <v>354.02000000000004</v>
      </c>
      <c r="AD49">
        <f t="shared" si="3"/>
        <v>0</v>
      </c>
    </row>
    <row r="50" spans="1:30" x14ac:dyDescent="0.25">
      <c r="A50" s="9" t="str">
        <f t="shared" si="0"/>
        <v>H058 2023 Janeiro</v>
      </c>
      <c r="B50" s="9" t="str">
        <f>VLOOKUP(H50,[1]Auxiliar_referencia!E:F,2,FALSE)</f>
        <v>Medidor faturado pela UFSC</v>
      </c>
      <c r="C50" s="9">
        <v>2023</v>
      </c>
      <c r="D50" s="9" t="s">
        <v>130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VLOOKUP($H50,'[2]2023_01'!$D:$AD,'[2]2023_01'!Z$19,FALSE)</f>
        <v>1</v>
      </c>
      <c r="M50" s="12">
        <f>VLOOKUP($H50,'[2]2023_01'!$D:$AD,'[2]2023_01'!AA$19,FALSE)</f>
        <v>0</v>
      </c>
      <c r="N50" s="12">
        <f>VLOOKUP($H50,'[2]2023_01'!$D:$AD,'[2]2023_01'!AB$19,FALSE)</f>
        <v>0</v>
      </c>
      <c r="O50" s="12">
        <f>VLOOKUP($H50,'[2]2023_01'!$D:$AD,'[2]2023_01'!AC$19,FALSE)</f>
        <v>0</v>
      </c>
      <c r="P50" s="12">
        <f>VLOOKUP($H50,'[2]2023_01'!$D:$AD,'[2]2023_01'!AD$19,FALSE)</f>
        <v>1</v>
      </c>
      <c r="Q50" s="13">
        <f>VLOOKUP(H50,'[1]2022_12'!H:R,11,FALSE)</f>
        <v>8745</v>
      </c>
      <c r="R50" s="14">
        <f>VLOOKUP($H50,'[2]2023_01'!$D:$AD,'[2]2023_01'!J$19,FALSE)</f>
        <v>8921</v>
      </c>
      <c r="S50" s="15">
        <f t="shared" si="1"/>
        <v>176</v>
      </c>
      <c r="T50" s="12">
        <f>VLOOKUP($H50,'[2]2023_01'!$D:$AD,'[2]2023_01'!K$19,FALSE)</f>
        <v>176</v>
      </c>
      <c r="U50" s="16" t="str">
        <f>VLOOKUP($H50,'[2]2023_01'!$D:$AD,'[2]2023_01'!T$19,FALSE)</f>
        <v>LIDO</v>
      </c>
      <c r="V50" s="17" t="str">
        <f>VLOOKUP($H50,'[2]2023_01'!$D:$AD,'[2]2023_01'!U$19,FALSE)</f>
        <v>Fatura vencida</v>
      </c>
      <c r="W50" s="12">
        <f>VLOOKUP($H50,'[2]2023_01'!$D:$AD,'[2]2023_01'!L$19,FALSE)</f>
        <v>2492.02</v>
      </c>
      <c r="X50" s="12">
        <f>VLOOKUP($H50,'[2]2023_01'!$D:$AD,'[2]2023_01'!M$19,FALSE)</f>
        <v>2492.02</v>
      </c>
      <c r="Y50" s="18">
        <f>VLOOKUP($H50,'[2]2023_01'!$D:$AD,'[2]2023_01'!N$19,FALSE)</f>
        <v>-470.99</v>
      </c>
      <c r="Z50" s="12">
        <f>VLOOKUP($H50,'[2]2023_01'!$D:$AD,'[2]2023_01'!O$19,FALSE)</f>
        <v>0</v>
      </c>
      <c r="AA50" s="12">
        <f>VLOOKUP($H50,'[2]2023_01'!$D:$AD,'[2]2023_01'!P$19,FALSE)</f>
        <v>0</v>
      </c>
      <c r="AB50" s="12">
        <f>VLOOKUP($H50,'[2]2023_01'!$D:$AD,'[2]2023_01'!Q$19,FALSE)</f>
        <v>4513.05</v>
      </c>
      <c r="AC50">
        <f t="shared" si="2"/>
        <v>4513.05</v>
      </c>
      <c r="AD50">
        <f t="shared" si="3"/>
        <v>0</v>
      </c>
    </row>
    <row r="51" spans="1:30" x14ac:dyDescent="0.25">
      <c r="A51" s="9" t="str">
        <f t="shared" si="0"/>
        <v>H059 2023 Janeiro</v>
      </c>
      <c r="B51" s="9" t="str">
        <f>VLOOKUP(H51,[1]Auxiliar_referencia!E:F,2,FALSE)</f>
        <v>Medidor faturado pela UFSC</v>
      </c>
      <c r="C51" s="9">
        <v>2023</v>
      </c>
      <c r="D51" s="9" t="s">
        <v>130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VLOOKUP($H51,'[2]2023_01'!$D:$AD,'[2]2023_01'!Z$19,FALSE)</f>
        <v>1</v>
      </c>
      <c r="M51" s="12">
        <f>VLOOKUP($H51,'[2]2023_01'!$D:$AD,'[2]2023_01'!AA$19,FALSE)</f>
        <v>0</v>
      </c>
      <c r="N51" s="12">
        <f>VLOOKUP($H51,'[2]2023_01'!$D:$AD,'[2]2023_01'!AB$19,FALSE)</f>
        <v>0</v>
      </c>
      <c r="O51" s="12">
        <f>VLOOKUP($H51,'[2]2023_01'!$D:$AD,'[2]2023_01'!AC$19,FALSE)</f>
        <v>0</v>
      </c>
      <c r="P51" s="12">
        <f>VLOOKUP($H51,'[2]2023_01'!$D:$AD,'[2]2023_01'!AD$19,FALSE)</f>
        <v>1</v>
      </c>
      <c r="Q51" s="13">
        <f>VLOOKUP(H51,'[1]2022_12'!H:R,11,FALSE)</f>
        <v>376</v>
      </c>
      <c r="R51" s="14">
        <f>VLOOKUP($H51,'[2]2023_01'!$D:$AD,'[2]2023_01'!J$19,FALSE)</f>
        <v>389</v>
      </c>
      <c r="S51" s="15">
        <f t="shared" si="1"/>
        <v>13</v>
      </c>
      <c r="T51" s="12">
        <f>VLOOKUP($H51,'[2]2023_01'!$D:$AD,'[2]2023_01'!K$19,FALSE)</f>
        <v>13</v>
      </c>
      <c r="U51" s="16" t="str">
        <f>VLOOKUP($H51,'[2]2023_01'!$D:$AD,'[2]2023_01'!T$19,FALSE)</f>
        <v>LIDO</v>
      </c>
      <c r="V51" s="17" t="str">
        <f>VLOOKUP($H51,'[2]2023_01'!$D:$AD,'[2]2023_01'!U$19,FALSE)</f>
        <v>Fatura vencida</v>
      </c>
      <c r="W51" s="12">
        <f>VLOOKUP($H51,'[2]2023_01'!$D:$AD,'[2]2023_01'!L$19,FALSE)</f>
        <v>130.15</v>
      </c>
      <c r="X51" s="12">
        <f>VLOOKUP($H51,'[2]2023_01'!$D:$AD,'[2]2023_01'!M$19,FALSE)</f>
        <v>130.15</v>
      </c>
      <c r="Y51" s="18">
        <f>VLOOKUP($H51,'[2]2023_01'!$D:$AD,'[2]2023_01'!N$19,FALSE)</f>
        <v>-24.59</v>
      </c>
      <c r="Z51" s="12">
        <f>VLOOKUP($H51,'[2]2023_01'!$D:$AD,'[2]2023_01'!O$19,FALSE)</f>
        <v>0</v>
      </c>
      <c r="AA51" s="12">
        <f>VLOOKUP($H51,'[2]2023_01'!$D:$AD,'[2]2023_01'!P$19,FALSE)</f>
        <v>0</v>
      </c>
      <c r="AB51" s="12">
        <f>VLOOKUP($H51,'[2]2023_01'!$D:$AD,'[2]2023_01'!Q$19,FALSE)</f>
        <v>235.71</v>
      </c>
      <c r="AC51">
        <f t="shared" si="2"/>
        <v>235.71</v>
      </c>
      <c r="AD51">
        <f t="shared" si="3"/>
        <v>0</v>
      </c>
    </row>
    <row r="52" spans="1:30" x14ac:dyDescent="0.25">
      <c r="A52" s="9" t="str">
        <f t="shared" si="0"/>
        <v>H060 2023 Janeiro</v>
      </c>
      <c r="B52" s="9" t="str">
        <f>VLOOKUP(H52,[1]Auxiliar_referencia!E:F,2,FALSE)</f>
        <v>Medidor faturado pela UFSC</v>
      </c>
      <c r="C52" s="9">
        <v>2023</v>
      </c>
      <c r="D52" s="9" t="s">
        <v>130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VLOOKUP($H52,'[2]2023_01'!$D:$AD,'[2]2023_01'!Z$19,FALSE)</f>
        <v>1</v>
      </c>
      <c r="M52" s="12">
        <f>VLOOKUP($H52,'[2]2023_01'!$D:$AD,'[2]2023_01'!AA$19,FALSE)</f>
        <v>0</v>
      </c>
      <c r="N52" s="12">
        <f>VLOOKUP($H52,'[2]2023_01'!$D:$AD,'[2]2023_01'!AB$19,FALSE)</f>
        <v>0</v>
      </c>
      <c r="O52" s="12">
        <f>VLOOKUP($H52,'[2]2023_01'!$D:$AD,'[2]2023_01'!AC$19,FALSE)</f>
        <v>0</v>
      </c>
      <c r="P52" s="12">
        <f>VLOOKUP($H52,'[2]2023_01'!$D:$AD,'[2]2023_01'!AD$19,FALSE)</f>
        <v>1</v>
      </c>
      <c r="Q52" s="13">
        <f>VLOOKUP(H52,'[1]2022_12'!H:R,11,FALSE)</f>
        <v>397</v>
      </c>
      <c r="R52" s="14">
        <f>VLOOKUP($H52,'[2]2023_01'!$D:$AD,'[2]2023_01'!J$19,FALSE)</f>
        <v>534</v>
      </c>
      <c r="S52" s="15">
        <f t="shared" si="1"/>
        <v>137</v>
      </c>
      <c r="T52" s="12">
        <f>VLOOKUP($H52,'[2]2023_01'!$D:$AD,'[2]2023_01'!K$19,FALSE)</f>
        <v>137</v>
      </c>
      <c r="U52" s="16" t="str">
        <f>VLOOKUP($H52,'[2]2023_01'!$D:$AD,'[2]2023_01'!T$19,FALSE)</f>
        <v>LIDO</v>
      </c>
      <c r="V52" s="17" t="str">
        <f>VLOOKUP($H52,'[2]2023_01'!$D:$AD,'[2]2023_01'!U$19,FALSE)</f>
        <v>Fatura vencida</v>
      </c>
      <c r="W52" s="12">
        <f>VLOOKUP($H52,'[2]2023_01'!$D:$AD,'[2]2023_01'!L$19,FALSE)</f>
        <v>1926.91</v>
      </c>
      <c r="X52" s="12">
        <f>VLOOKUP($H52,'[2]2023_01'!$D:$AD,'[2]2023_01'!M$19,FALSE)</f>
        <v>1926.91</v>
      </c>
      <c r="Y52" s="18">
        <f>VLOOKUP($H52,'[2]2023_01'!$D:$AD,'[2]2023_01'!N$19,FALSE)</f>
        <v>-364.18</v>
      </c>
      <c r="Z52" s="12">
        <f>VLOOKUP($H52,'[2]2023_01'!$D:$AD,'[2]2023_01'!O$19,FALSE)</f>
        <v>0</v>
      </c>
      <c r="AA52" s="12">
        <f>VLOOKUP($H52,'[2]2023_01'!$D:$AD,'[2]2023_01'!P$19,FALSE)</f>
        <v>0</v>
      </c>
      <c r="AB52" s="12">
        <f>VLOOKUP($H52,'[2]2023_01'!$D:$AD,'[2]2023_01'!Q$19,FALSE)</f>
        <v>3489.64</v>
      </c>
      <c r="AC52">
        <f t="shared" si="2"/>
        <v>3489.6400000000003</v>
      </c>
      <c r="AD52">
        <f t="shared" si="3"/>
        <v>0</v>
      </c>
    </row>
    <row r="53" spans="1:30" x14ac:dyDescent="0.25">
      <c r="A53" s="9" t="str">
        <f t="shared" si="0"/>
        <v>H061 2023 Janeiro</v>
      </c>
      <c r="B53" s="9" t="str">
        <f>VLOOKUP(H53,[1]Auxiliar_referencia!E:F,2,FALSE)</f>
        <v>Medidor faturado pela UFSC</v>
      </c>
      <c r="C53" s="9">
        <v>2023</v>
      </c>
      <c r="D53" s="9" t="s">
        <v>130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VLOOKUP($H53,'[2]2023_01'!$D:$AD,'[2]2023_01'!Z$19,FALSE)</f>
        <v>1</v>
      </c>
      <c r="M53" s="12">
        <f>VLOOKUP($H53,'[2]2023_01'!$D:$AD,'[2]2023_01'!AA$19,FALSE)</f>
        <v>0</v>
      </c>
      <c r="N53" s="12">
        <f>VLOOKUP($H53,'[2]2023_01'!$D:$AD,'[2]2023_01'!AB$19,FALSE)</f>
        <v>1</v>
      </c>
      <c r="O53" s="12">
        <f>VLOOKUP($H53,'[2]2023_01'!$D:$AD,'[2]2023_01'!AC$19,FALSE)</f>
        <v>0</v>
      </c>
      <c r="P53" s="12">
        <f>VLOOKUP($H53,'[2]2023_01'!$D:$AD,'[2]2023_01'!AD$19,FALSE)</f>
        <v>2</v>
      </c>
      <c r="Q53" s="13">
        <f>VLOOKUP(H53,'[1]2022_12'!H:R,11,FALSE)</f>
        <v>2491</v>
      </c>
      <c r="R53" s="14">
        <f>VLOOKUP($H53,'[2]2023_01'!$D:$AD,'[2]2023_01'!J$19,FALSE)</f>
        <v>2514</v>
      </c>
      <c r="S53" s="15">
        <f t="shared" si="1"/>
        <v>23</v>
      </c>
      <c r="T53" s="12">
        <f>VLOOKUP($H53,'[2]2023_01'!$D:$AD,'[2]2023_01'!K$19,FALSE)</f>
        <v>23</v>
      </c>
      <c r="U53" s="16" t="str">
        <f>VLOOKUP($H53,'[2]2023_01'!$D:$AD,'[2]2023_01'!T$19,FALSE)</f>
        <v>LIDO</v>
      </c>
      <c r="V53" s="17" t="str">
        <f>VLOOKUP($H53,'[2]2023_01'!$D:$AD,'[2]2023_01'!U$19,FALSE)</f>
        <v>Fatura vencida</v>
      </c>
      <c r="W53" s="12">
        <f>VLOOKUP($H53,'[2]2023_01'!$D:$AD,'[2]2023_01'!L$19,FALSE)</f>
        <v>216.83</v>
      </c>
      <c r="X53" s="12">
        <f>VLOOKUP($H53,'[2]2023_01'!$D:$AD,'[2]2023_01'!M$19,FALSE)</f>
        <v>216.83</v>
      </c>
      <c r="Y53" s="18">
        <f>VLOOKUP($H53,'[2]2023_01'!$D:$AD,'[2]2023_01'!N$19,FALSE)</f>
        <v>-40.99</v>
      </c>
      <c r="Z53" s="12">
        <f>VLOOKUP($H53,'[2]2023_01'!$D:$AD,'[2]2023_01'!O$19,FALSE)</f>
        <v>0</v>
      </c>
      <c r="AA53" s="12">
        <f>VLOOKUP($H53,'[2]2023_01'!$D:$AD,'[2]2023_01'!P$19,FALSE)</f>
        <v>0</v>
      </c>
      <c r="AB53" s="12">
        <f>VLOOKUP($H53,'[2]2023_01'!$D:$AD,'[2]2023_01'!Q$19,FALSE)</f>
        <v>392.67</v>
      </c>
      <c r="AC53">
        <f t="shared" si="2"/>
        <v>392.67</v>
      </c>
      <c r="AD53">
        <f t="shared" si="3"/>
        <v>0</v>
      </c>
    </row>
    <row r="54" spans="1:30" x14ac:dyDescent="0.25">
      <c r="A54" s="9" t="str">
        <f t="shared" si="0"/>
        <v>H062 2023 Janeiro</v>
      </c>
      <c r="B54" s="9" t="str">
        <f>VLOOKUP(H54,[1]Auxiliar_referencia!E:F,2,FALSE)</f>
        <v>Medidor faturado pela UFSC</v>
      </c>
      <c r="C54" s="9">
        <v>2023</v>
      </c>
      <c r="D54" s="9" t="s">
        <v>130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VLOOKUP($H54,'[2]2023_01'!$D:$AD,'[2]2023_01'!Z$19,FALSE)</f>
        <v>1</v>
      </c>
      <c r="M54" s="12">
        <f>VLOOKUP($H54,'[2]2023_01'!$D:$AD,'[2]2023_01'!AA$19,FALSE)</f>
        <v>0</v>
      </c>
      <c r="N54" s="12">
        <f>VLOOKUP($H54,'[2]2023_01'!$D:$AD,'[2]2023_01'!AB$19,FALSE)</f>
        <v>0</v>
      </c>
      <c r="O54" s="12">
        <f>VLOOKUP($H54,'[2]2023_01'!$D:$AD,'[2]2023_01'!AC$19,FALSE)</f>
        <v>0</v>
      </c>
      <c r="P54" s="12">
        <f>VLOOKUP($H54,'[2]2023_01'!$D:$AD,'[2]2023_01'!AD$19,FALSE)</f>
        <v>1</v>
      </c>
      <c r="Q54" s="13">
        <f>VLOOKUP(H54,'[1]2022_12'!H:R,11,FALSE)</f>
        <v>8178</v>
      </c>
      <c r="R54" s="14">
        <f>VLOOKUP($H54,'[2]2023_01'!$D:$AD,'[2]2023_01'!J$19,FALSE)</f>
        <v>8394</v>
      </c>
      <c r="S54" s="15">
        <f t="shared" si="1"/>
        <v>216</v>
      </c>
      <c r="T54" s="12">
        <f>VLOOKUP($H54,'[2]2023_01'!$D:$AD,'[2]2023_01'!K$19,FALSE)</f>
        <v>216</v>
      </c>
      <c r="U54" s="16" t="str">
        <f>VLOOKUP($H54,'[2]2023_01'!$D:$AD,'[2]2023_01'!T$19,FALSE)</f>
        <v>LIDO/REVISÃO</v>
      </c>
      <c r="V54" s="17" t="str">
        <f>VLOOKUP($H54,'[2]2023_01'!$D:$AD,'[2]2023_01'!U$19,FALSE)</f>
        <v>Fatura vencida</v>
      </c>
      <c r="W54" s="12">
        <f>VLOOKUP($H54,'[2]2023_01'!$D:$AD,'[2]2023_01'!L$19,FALSE)</f>
        <v>3071.62</v>
      </c>
      <c r="X54" s="12">
        <f>VLOOKUP($H54,'[2]2023_01'!$D:$AD,'[2]2023_01'!M$19,FALSE)</f>
        <v>3071.62</v>
      </c>
      <c r="Y54" s="18">
        <f>VLOOKUP($H54,'[2]2023_01'!$D:$AD,'[2]2023_01'!N$19,FALSE)</f>
        <v>-580.54</v>
      </c>
      <c r="Z54" s="12">
        <f>VLOOKUP($H54,'[2]2023_01'!$D:$AD,'[2]2023_01'!O$19,FALSE)</f>
        <v>0</v>
      </c>
      <c r="AA54" s="12">
        <f>VLOOKUP($H54,'[2]2023_01'!$D:$AD,'[2]2023_01'!P$19,FALSE)</f>
        <v>0</v>
      </c>
      <c r="AB54" s="12">
        <f>VLOOKUP($H54,'[2]2023_01'!$D:$AD,'[2]2023_01'!Q$19,FALSE)</f>
        <v>5562.7</v>
      </c>
      <c r="AC54">
        <f t="shared" si="2"/>
        <v>5562.7</v>
      </c>
      <c r="AD54">
        <f t="shared" si="3"/>
        <v>0</v>
      </c>
    </row>
    <row r="55" spans="1:30" x14ac:dyDescent="0.25">
      <c r="A55" s="9" t="str">
        <f>H55&amp;" "&amp;C55&amp;" "&amp;D55</f>
        <v>H066 2023 Janeiro</v>
      </c>
      <c r="B55" s="9" t="str">
        <f>VLOOKUP(H55,[1]Auxiliar_referencia!E:F,2,FALSE)</f>
        <v>Medidor faturado pela UFSC</v>
      </c>
      <c r="C55" s="9">
        <v>2023</v>
      </c>
      <c r="D55" s="9" t="s">
        <v>130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VLOOKUP($H55,'[2]2023_01'!$D:$AD,'[2]2023_01'!Z$19,FALSE)</f>
        <v>1</v>
      </c>
      <c r="M55" s="12">
        <f>VLOOKUP($H55,'[2]2023_01'!$D:$AD,'[2]2023_01'!AA$19,FALSE)</f>
        <v>0</v>
      </c>
      <c r="N55" s="12">
        <f>VLOOKUP($H55,'[2]2023_01'!$D:$AD,'[2]2023_01'!AB$19,FALSE)</f>
        <v>0</v>
      </c>
      <c r="O55" s="12">
        <f>VLOOKUP($H55,'[2]2023_01'!$D:$AD,'[2]2023_01'!AC$19,FALSE)</f>
        <v>0</v>
      </c>
      <c r="P55" s="12">
        <f>VLOOKUP($H55,'[2]2023_01'!$D:$AD,'[2]2023_01'!AD$19,FALSE)</f>
        <v>1</v>
      </c>
      <c r="Q55" s="13">
        <f>VLOOKUP(H55,'[1]2022_12'!H:R,11,FALSE)</f>
        <v>11076</v>
      </c>
      <c r="R55" s="14">
        <f>VLOOKUP($H55,'[2]2023_01'!$D:$AD,'[2]2023_01'!J$19,FALSE)</f>
        <v>11767</v>
      </c>
      <c r="S55" s="15">
        <f t="shared" si="1"/>
        <v>691</v>
      </c>
      <c r="T55" s="12">
        <f>VLOOKUP($H55,'[2]2023_01'!$D:$AD,'[2]2023_01'!K$19,FALSE)</f>
        <v>691</v>
      </c>
      <c r="U55" s="16" t="str">
        <f>VLOOKUP($H55,'[2]2023_01'!$D:$AD,'[2]2023_01'!T$19,FALSE)</f>
        <v>LIDO/REVISÃO</v>
      </c>
      <c r="V55" s="17" t="str">
        <f>VLOOKUP($H55,'[2]2023_01'!$D:$AD,'[2]2023_01'!U$19,FALSE)</f>
        <v>CONFIRMACAO LEITURA</v>
      </c>
      <c r="W55" s="12">
        <f>VLOOKUP($H55,'[2]2023_01'!$D:$AD,'[2]2023_01'!L$19,FALSE)</f>
        <v>9954.3700000000008</v>
      </c>
      <c r="X55" s="12">
        <f>VLOOKUP($H55,'[2]2023_01'!$D:$AD,'[2]2023_01'!M$19,FALSE)</f>
        <v>0</v>
      </c>
      <c r="Y55" s="18">
        <f>VLOOKUP($H55,'[2]2023_01'!$D:$AD,'[2]2023_01'!N$19,FALSE)</f>
        <v>-940.68</v>
      </c>
      <c r="Z55" s="12">
        <f>VLOOKUP($H55,'[2]2023_01'!$D:$AD,'[2]2023_01'!O$19,FALSE)</f>
        <v>0</v>
      </c>
      <c r="AA55" s="12">
        <f>VLOOKUP($H55,'[2]2023_01'!$D:$AD,'[2]2023_01'!P$19,FALSE)</f>
        <v>0</v>
      </c>
      <c r="AB55" s="12">
        <f>VLOOKUP($H55,'[2]2023_01'!$D:$AD,'[2]2023_01'!Q$19,FALSE)</f>
        <v>9013.69</v>
      </c>
      <c r="AC55">
        <f t="shared" si="2"/>
        <v>9013.69</v>
      </c>
      <c r="AD55">
        <f t="shared" si="3"/>
        <v>0</v>
      </c>
    </row>
    <row r="56" spans="1:30" x14ac:dyDescent="0.25">
      <c r="A56" s="9" t="str">
        <f t="shared" si="0"/>
        <v>H072 2023 Janeiro</v>
      </c>
      <c r="B56" s="9" t="str">
        <f>VLOOKUP(H56,[1]Auxiliar_referencia!E:F,2,FALSE)</f>
        <v>Medidor faturado pela UFSC</v>
      </c>
      <c r="C56" s="9">
        <v>2023</v>
      </c>
      <c r="D56" s="9" t="s">
        <v>130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VLOOKUP($H56,'[2]2023_01'!$D:$AD,'[2]2023_01'!Z$19,FALSE)</f>
        <v>1</v>
      </c>
      <c r="M56" s="12">
        <f>VLOOKUP($H56,'[2]2023_01'!$D:$AD,'[2]2023_01'!AA$19,FALSE)</f>
        <v>0</v>
      </c>
      <c r="N56" s="12">
        <f>VLOOKUP($H56,'[2]2023_01'!$D:$AD,'[2]2023_01'!AB$19,FALSE)</f>
        <v>0</v>
      </c>
      <c r="O56" s="12">
        <f>VLOOKUP($H56,'[2]2023_01'!$D:$AD,'[2]2023_01'!AC$19,FALSE)</f>
        <v>0</v>
      </c>
      <c r="P56" s="12">
        <f>VLOOKUP($H56,'[2]2023_01'!$D:$AD,'[2]2023_01'!AD$19,FALSE)</f>
        <v>1</v>
      </c>
      <c r="Q56" s="13">
        <f>VLOOKUP(H56,'[1]2022_12'!H:R,11,FALSE)</f>
        <v>8273</v>
      </c>
      <c r="R56" s="14">
        <f>VLOOKUP($H56,'[2]2023_01'!$D:$AD,'[2]2023_01'!J$19,FALSE)</f>
        <v>8519</v>
      </c>
      <c r="S56" s="15">
        <f t="shared" si="1"/>
        <v>246</v>
      </c>
      <c r="T56" s="12">
        <f>VLOOKUP($H56,'[2]2023_01'!$D:$AD,'[2]2023_01'!K$19,FALSE)</f>
        <v>246</v>
      </c>
      <c r="U56" s="16" t="str">
        <f>VLOOKUP($H56,'[2]2023_01'!$D:$AD,'[2]2023_01'!T$19,FALSE)</f>
        <v>LIDO</v>
      </c>
      <c r="V56" s="17" t="str">
        <f>VLOOKUP($H56,'[2]2023_01'!$D:$AD,'[2]2023_01'!U$19,FALSE)</f>
        <v>Fatura vencida</v>
      </c>
      <c r="W56" s="12">
        <f>VLOOKUP($H56,'[2]2023_01'!$D:$AD,'[2]2023_01'!L$19,FALSE)</f>
        <v>3506.32</v>
      </c>
      <c r="X56" s="12">
        <f>VLOOKUP($H56,'[2]2023_01'!$D:$AD,'[2]2023_01'!M$19,FALSE)</f>
        <v>0</v>
      </c>
      <c r="Y56" s="18">
        <f>VLOOKUP($H56,'[2]2023_01'!$D:$AD,'[2]2023_01'!N$19,FALSE)</f>
        <v>-331.34</v>
      </c>
      <c r="Z56" s="12">
        <f>VLOOKUP($H56,'[2]2023_01'!$D:$AD,'[2]2023_01'!O$19,FALSE)</f>
        <v>0</v>
      </c>
      <c r="AA56" s="12">
        <f>VLOOKUP($H56,'[2]2023_01'!$D:$AD,'[2]2023_01'!P$19,FALSE)</f>
        <v>0</v>
      </c>
      <c r="AB56" s="12">
        <f>VLOOKUP($H56,'[2]2023_01'!$D:$AD,'[2]2023_01'!Q$19,FALSE)</f>
        <v>3174.98</v>
      </c>
      <c r="AC56">
        <f t="shared" si="2"/>
        <v>3174.98</v>
      </c>
      <c r="AD56">
        <f t="shared" si="3"/>
        <v>0</v>
      </c>
    </row>
    <row r="57" spans="1:30" x14ac:dyDescent="0.25">
      <c r="A57" s="9" t="str">
        <f t="shared" si="0"/>
        <v>H073 2023 Janeiro</v>
      </c>
      <c r="B57" s="9" t="str">
        <f>VLOOKUP(H57,[1]Auxiliar_referencia!E:F,2,FALSE)</f>
        <v>Medidor faturado pela UFSC</v>
      </c>
      <c r="C57" s="9">
        <v>2023</v>
      </c>
      <c r="D57" s="9" t="s">
        <v>130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VLOOKUP($H57,'[2]2023_01'!$D:$AD,'[2]2023_01'!Z$19,FALSE)</f>
        <v>1</v>
      </c>
      <c r="M57" s="12">
        <f>VLOOKUP($H57,'[2]2023_01'!$D:$AD,'[2]2023_01'!AA$19,FALSE)</f>
        <v>0</v>
      </c>
      <c r="N57" s="12">
        <f>VLOOKUP($H57,'[2]2023_01'!$D:$AD,'[2]2023_01'!AB$19,FALSE)</f>
        <v>0</v>
      </c>
      <c r="O57" s="12">
        <f>VLOOKUP($H57,'[2]2023_01'!$D:$AD,'[2]2023_01'!AC$19,FALSE)</f>
        <v>0</v>
      </c>
      <c r="P57" s="12">
        <f>VLOOKUP($H57,'[2]2023_01'!$D:$AD,'[2]2023_01'!AD$19,FALSE)</f>
        <v>1</v>
      </c>
      <c r="Q57" s="13">
        <f>VLOOKUP(H57,'[1]2022_12'!H:R,11,FALSE)</f>
        <v>2944</v>
      </c>
      <c r="R57" s="14">
        <f>VLOOKUP($H57,'[2]2023_01'!$D:$AD,'[2]2023_01'!J$19,FALSE)</f>
        <v>3009</v>
      </c>
      <c r="S57" s="15">
        <f t="shared" si="1"/>
        <v>65</v>
      </c>
      <c r="T57" s="12">
        <f>VLOOKUP($H57,'[2]2023_01'!$D:$AD,'[2]2023_01'!K$19,FALSE)</f>
        <v>65</v>
      </c>
      <c r="U57" s="16" t="str">
        <f>VLOOKUP($H57,'[2]2023_01'!$D:$AD,'[2]2023_01'!T$19,FALSE)</f>
        <v>LIDO</v>
      </c>
      <c r="V57" s="17" t="str">
        <f>VLOOKUP($H57,'[2]2023_01'!$D:$AD,'[2]2023_01'!U$19,FALSE)</f>
        <v>Fatura vencida</v>
      </c>
      <c r="W57" s="12">
        <f>VLOOKUP($H57,'[2]2023_01'!$D:$AD,'[2]2023_01'!L$19,FALSE)</f>
        <v>883.63</v>
      </c>
      <c r="X57" s="12">
        <f>VLOOKUP($H57,'[2]2023_01'!$D:$AD,'[2]2023_01'!M$19,FALSE)</f>
        <v>0</v>
      </c>
      <c r="Y57" s="18">
        <f>VLOOKUP($H57,'[2]2023_01'!$D:$AD,'[2]2023_01'!N$19,FALSE)</f>
        <v>-83.5</v>
      </c>
      <c r="Z57" s="12">
        <f>VLOOKUP($H57,'[2]2023_01'!$D:$AD,'[2]2023_01'!O$19,FALSE)</f>
        <v>0</v>
      </c>
      <c r="AA57" s="12">
        <f>VLOOKUP($H57,'[2]2023_01'!$D:$AD,'[2]2023_01'!P$19,FALSE)</f>
        <v>0</v>
      </c>
      <c r="AB57" s="12">
        <f>VLOOKUP($H57,'[2]2023_01'!$D:$AD,'[2]2023_01'!Q$19,FALSE)</f>
        <v>800.13</v>
      </c>
      <c r="AC57">
        <f t="shared" si="2"/>
        <v>800.13</v>
      </c>
      <c r="AD57">
        <f t="shared" si="3"/>
        <v>0</v>
      </c>
    </row>
    <row r="58" spans="1:30" x14ac:dyDescent="0.25">
      <c r="A58" s="9" t="str">
        <f t="shared" si="0"/>
        <v>H074 2023 Janeiro</v>
      </c>
      <c r="B58" s="9" t="str">
        <f>VLOOKUP(H58,[1]Auxiliar_referencia!E:F,2,FALSE)</f>
        <v>Medidor faturado pela UFSC</v>
      </c>
      <c r="C58" s="9">
        <v>2023</v>
      </c>
      <c r="D58" s="9" t="s">
        <v>130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VLOOKUP($H58,'[2]2023_01'!$D:$AD,'[2]2023_01'!Z$19,FALSE)</f>
        <v>1</v>
      </c>
      <c r="M58" s="12">
        <f>VLOOKUP($H58,'[2]2023_01'!$D:$AD,'[2]2023_01'!AA$19,FALSE)</f>
        <v>0</v>
      </c>
      <c r="N58" s="12">
        <f>VLOOKUP($H58,'[2]2023_01'!$D:$AD,'[2]2023_01'!AB$19,FALSE)</f>
        <v>0</v>
      </c>
      <c r="O58" s="12">
        <f>VLOOKUP($H58,'[2]2023_01'!$D:$AD,'[2]2023_01'!AC$19,FALSE)</f>
        <v>0</v>
      </c>
      <c r="P58" s="12">
        <f>VLOOKUP($H58,'[2]2023_01'!$D:$AD,'[2]2023_01'!AD$19,FALSE)</f>
        <v>1</v>
      </c>
      <c r="Q58" s="13">
        <f>VLOOKUP(H58,'[1]2022_12'!H:R,11,FALSE)</f>
        <v>37962</v>
      </c>
      <c r="R58" s="14">
        <f>VLOOKUP($H58,'[2]2023_01'!$D:$AD,'[2]2023_01'!J$19,FALSE)</f>
        <v>38457</v>
      </c>
      <c r="S58" s="15">
        <f t="shared" si="1"/>
        <v>495</v>
      </c>
      <c r="T58" s="12">
        <f>VLOOKUP($H58,'[2]2023_01'!$D:$AD,'[2]2023_01'!K$19,FALSE)</f>
        <v>495</v>
      </c>
      <c r="U58" s="16" t="str">
        <f>VLOOKUP($H58,'[2]2023_01'!$D:$AD,'[2]2023_01'!T$19,FALSE)</f>
        <v>LIDO</v>
      </c>
      <c r="V58" s="17" t="str">
        <f>VLOOKUP($H58,'[2]2023_01'!$D:$AD,'[2]2023_01'!U$19,FALSE)</f>
        <v>Fatura vencida</v>
      </c>
      <c r="W58" s="12">
        <f>VLOOKUP($H58,'[2]2023_01'!$D:$AD,'[2]2023_01'!L$19,FALSE)</f>
        <v>7114.33</v>
      </c>
      <c r="X58" s="12">
        <f>VLOOKUP($H58,'[2]2023_01'!$D:$AD,'[2]2023_01'!M$19,FALSE)</f>
        <v>0</v>
      </c>
      <c r="Y58" s="18">
        <f>VLOOKUP($H58,'[2]2023_01'!$D:$AD,'[2]2023_01'!N$19,FALSE)</f>
        <v>-672.3</v>
      </c>
      <c r="Z58" s="12">
        <f>VLOOKUP($H58,'[2]2023_01'!$D:$AD,'[2]2023_01'!O$19,FALSE)</f>
        <v>0</v>
      </c>
      <c r="AA58" s="12">
        <f>VLOOKUP($H58,'[2]2023_01'!$D:$AD,'[2]2023_01'!P$19,FALSE)</f>
        <v>0</v>
      </c>
      <c r="AB58" s="12">
        <f>VLOOKUP($H58,'[2]2023_01'!$D:$AD,'[2]2023_01'!Q$19,FALSE)</f>
        <v>6442.03</v>
      </c>
      <c r="AC58">
        <f t="shared" si="2"/>
        <v>6442.03</v>
      </c>
      <c r="AD58">
        <f t="shared" si="3"/>
        <v>0</v>
      </c>
    </row>
    <row r="59" spans="1:30" x14ac:dyDescent="0.25">
      <c r="A59" s="9" t="str">
        <f t="shared" si="0"/>
        <v>H076 2023 Janeiro</v>
      </c>
      <c r="B59" s="9" t="str">
        <f>VLOOKUP(H59,[1]Auxiliar_referencia!E:F,2,FALSE)</f>
        <v>Medidor faturado pela UFSC</v>
      </c>
      <c r="C59" s="9">
        <v>2023</v>
      </c>
      <c r="D59" s="9" t="s">
        <v>130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VLOOKUP($H59,'[2]2023_01'!$D:$AD,'[2]2023_01'!Z$19,FALSE)</f>
        <v>1</v>
      </c>
      <c r="M59" s="12">
        <f>VLOOKUP($H59,'[2]2023_01'!$D:$AD,'[2]2023_01'!AA$19,FALSE)</f>
        <v>0</v>
      </c>
      <c r="N59" s="12">
        <f>VLOOKUP($H59,'[2]2023_01'!$D:$AD,'[2]2023_01'!AB$19,FALSE)</f>
        <v>0</v>
      </c>
      <c r="O59" s="12">
        <f>VLOOKUP($H59,'[2]2023_01'!$D:$AD,'[2]2023_01'!AC$19,FALSE)</f>
        <v>0</v>
      </c>
      <c r="P59" s="12">
        <f>VLOOKUP($H59,'[2]2023_01'!$D:$AD,'[2]2023_01'!AD$19,FALSE)</f>
        <v>1</v>
      </c>
      <c r="Q59" s="13">
        <f>VLOOKUP(H59,'[1]2022_12'!H:R,11,FALSE)</f>
        <v>778</v>
      </c>
      <c r="R59" s="14">
        <f>VLOOKUP($H59,'[2]2023_01'!$D:$AD,'[2]2023_01'!J$19,FALSE)</f>
        <v>804</v>
      </c>
      <c r="S59" s="15">
        <f t="shared" si="1"/>
        <v>26</v>
      </c>
      <c r="T59" s="12">
        <f>VLOOKUP($H59,'[2]2023_01'!$D:$AD,'[2]2023_01'!K$19,FALSE)</f>
        <v>26</v>
      </c>
      <c r="U59" s="16" t="str">
        <f>VLOOKUP($H59,'[2]2023_01'!$D:$AD,'[2]2023_01'!T$19,FALSE)</f>
        <v>MÉDIO</v>
      </c>
      <c r="V59" s="17" t="str">
        <f>VLOOKUP($H59,'[2]2023_01'!$D:$AD,'[2]2023_01'!U$19,FALSE)</f>
        <v>Fatura vencida</v>
      </c>
      <c r="W59" s="12">
        <f>VLOOKUP($H59,'[2]2023_01'!$D:$AD,'[2]2023_01'!L$19,FALSE)</f>
        <v>318.52</v>
      </c>
      <c r="X59" s="12">
        <f>VLOOKUP($H59,'[2]2023_01'!$D:$AD,'[2]2023_01'!M$19,FALSE)</f>
        <v>0</v>
      </c>
      <c r="Y59" s="18">
        <f>VLOOKUP($H59,'[2]2023_01'!$D:$AD,'[2]2023_01'!N$19,FALSE)</f>
        <v>-30.11</v>
      </c>
      <c r="Z59" s="12">
        <f>VLOOKUP($H59,'[2]2023_01'!$D:$AD,'[2]2023_01'!O$19,FALSE)</f>
        <v>0</v>
      </c>
      <c r="AA59" s="12">
        <f>VLOOKUP($H59,'[2]2023_01'!$D:$AD,'[2]2023_01'!P$19,FALSE)</f>
        <v>0</v>
      </c>
      <c r="AB59" s="12">
        <f>VLOOKUP($H59,'[2]2023_01'!$D:$AD,'[2]2023_01'!Q$19,FALSE)</f>
        <v>288.41000000000003</v>
      </c>
      <c r="AC59">
        <f t="shared" si="2"/>
        <v>288.40999999999997</v>
      </c>
      <c r="AD59">
        <f t="shared" si="3"/>
        <v>0</v>
      </c>
    </row>
    <row r="60" spans="1:30" x14ac:dyDescent="0.25">
      <c r="A60" s="9" t="str">
        <f t="shared" si="0"/>
        <v>H081 2023 Janeiro</v>
      </c>
      <c r="B60" s="9" t="str">
        <f>VLOOKUP(H60,[1]Auxiliar_referencia!E:F,2,FALSE)</f>
        <v>Medidor faturado pela UFSC</v>
      </c>
      <c r="C60" s="9">
        <v>2023</v>
      </c>
      <c r="D60" s="9" t="s">
        <v>130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VLOOKUP($H60,'[2]2023_01'!$D:$AD,'[2]2023_01'!Z$19,FALSE)</f>
        <v>1</v>
      </c>
      <c r="M60" s="12">
        <f>VLOOKUP($H60,'[2]2023_01'!$D:$AD,'[2]2023_01'!AA$19,FALSE)</f>
        <v>0</v>
      </c>
      <c r="N60" s="12">
        <f>VLOOKUP($H60,'[2]2023_01'!$D:$AD,'[2]2023_01'!AB$19,FALSE)</f>
        <v>0</v>
      </c>
      <c r="O60" s="12">
        <f>VLOOKUP($H60,'[2]2023_01'!$D:$AD,'[2]2023_01'!AC$19,FALSE)</f>
        <v>0</v>
      </c>
      <c r="P60" s="12">
        <f>VLOOKUP($H60,'[2]2023_01'!$D:$AD,'[2]2023_01'!AD$19,FALSE)</f>
        <v>1</v>
      </c>
      <c r="Q60" s="13">
        <f>VLOOKUP(H60,'[1]2022_12'!H:R,11,FALSE)</f>
        <v>1613</v>
      </c>
      <c r="R60" s="14">
        <f>VLOOKUP($H60,'[2]2023_01'!$D:$AD,'[2]2023_01'!J$19,FALSE)</f>
        <v>1661</v>
      </c>
      <c r="S60" s="15">
        <f t="shared" si="1"/>
        <v>48</v>
      </c>
      <c r="T60" s="12">
        <f>VLOOKUP($H60,'[2]2023_01'!$D:$AD,'[2]2023_01'!K$19,FALSE)</f>
        <v>48</v>
      </c>
      <c r="U60" s="16" t="str">
        <f>VLOOKUP($H60,'[2]2023_01'!$D:$AD,'[2]2023_01'!T$19,FALSE)</f>
        <v>LIDO</v>
      </c>
      <c r="V60" s="17" t="str">
        <f>VLOOKUP($H60,'[2]2023_01'!$D:$AD,'[2]2023_01'!U$19,FALSE)</f>
        <v>Fatura vencida</v>
      </c>
      <c r="W60" s="12">
        <f>VLOOKUP($H60,'[2]2023_01'!$D:$AD,'[2]2023_01'!L$19,FALSE)</f>
        <v>637.29999999999995</v>
      </c>
      <c r="X60" s="12">
        <f>VLOOKUP($H60,'[2]2023_01'!$D:$AD,'[2]2023_01'!M$19,FALSE)</f>
        <v>637.29999999999995</v>
      </c>
      <c r="Y60" s="18">
        <f>VLOOKUP($H60,'[2]2023_01'!$D:$AD,'[2]2023_01'!N$19,FALSE)</f>
        <v>-120.45</v>
      </c>
      <c r="Z60" s="12">
        <f>VLOOKUP($H60,'[2]2023_01'!$D:$AD,'[2]2023_01'!O$19,FALSE)</f>
        <v>0</v>
      </c>
      <c r="AA60" s="12">
        <f>VLOOKUP($H60,'[2]2023_01'!$D:$AD,'[2]2023_01'!P$19,FALSE)</f>
        <v>0</v>
      </c>
      <c r="AB60" s="12">
        <f>VLOOKUP($H60,'[2]2023_01'!$D:$AD,'[2]2023_01'!Q$19,FALSE)</f>
        <v>1154.1500000000001</v>
      </c>
      <c r="AC60">
        <f t="shared" si="2"/>
        <v>1154.1499999999999</v>
      </c>
      <c r="AD60">
        <f t="shared" si="3"/>
        <v>0</v>
      </c>
    </row>
    <row r="61" spans="1:30" x14ac:dyDescent="0.25">
      <c r="A61" s="9" t="str">
        <f t="shared" si="0"/>
        <v>H082 2023 Janeiro</v>
      </c>
      <c r="B61" s="9" t="str">
        <f>VLOOKUP(H61,[1]Auxiliar_referencia!E:F,2,FALSE)</f>
        <v>Medidor faturado pela UFSC</v>
      </c>
      <c r="C61" s="9">
        <v>2023</v>
      </c>
      <c r="D61" s="9" t="s">
        <v>130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VLOOKUP($H61,'[2]2023_01'!$D:$AD,'[2]2023_01'!Z$19,FALSE)</f>
        <v>1</v>
      </c>
      <c r="M61" s="12">
        <f>VLOOKUP($H61,'[2]2023_01'!$D:$AD,'[2]2023_01'!AA$19,FALSE)</f>
        <v>0</v>
      </c>
      <c r="N61" s="12">
        <f>VLOOKUP($H61,'[2]2023_01'!$D:$AD,'[2]2023_01'!AB$19,FALSE)</f>
        <v>0</v>
      </c>
      <c r="O61" s="12">
        <f>VLOOKUP($H61,'[2]2023_01'!$D:$AD,'[2]2023_01'!AC$19,FALSE)</f>
        <v>0</v>
      </c>
      <c r="P61" s="12">
        <f>VLOOKUP($H61,'[2]2023_01'!$D:$AD,'[2]2023_01'!AD$19,FALSE)</f>
        <v>1</v>
      </c>
      <c r="Q61" s="13">
        <f>VLOOKUP(H61,'[1]2022_12'!H:R,11,FALSE)</f>
        <v>21087</v>
      </c>
      <c r="R61" s="14">
        <f>VLOOKUP($H61,'[2]2023_01'!$D:$AD,'[2]2023_01'!J$19,FALSE)</f>
        <v>21427</v>
      </c>
      <c r="S61" s="15">
        <f t="shared" si="1"/>
        <v>340</v>
      </c>
      <c r="T61" s="12">
        <f>VLOOKUP($H61,'[2]2023_01'!$D:$AD,'[2]2023_01'!K$19,FALSE)</f>
        <v>340</v>
      </c>
      <c r="U61" s="16" t="str">
        <f>VLOOKUP($H61,'[2]2023_01'!$D:$AD,'[2]2023_01'!T$19,FALSE)</f>
        <v>LIDO</v>
      </c>
      <c r="V61" s="17" t="str">
        <f>VLOOKUP($H61,'[2]2023_01'!$D:$AD,'[2]2023_01'!U$19,FALSE)</f>
        <v>ALTO CONSUMO</v>
      </c>
      <c r="W61" s="12">
        <f>VLOOKUP($H61,'[2]2023_01'!$D:$AD,'[2]2023_01'!L$19,FALSE)</f>
        <v>4868.38</v>
      </c>
      <c r="X61" s="12">
        <f>VLOOKUP($H61,'[2]2023_01'!$D:$AD,'[2]2023_01'!M$19,FALSE)</f>
        <v>0</v>
      </c>
      <c r="Y61" s="18">
        <f>VLOOKUP($H61,'[2]2023_01'!$D:$AD,'[2]2023_01'!N$19,FALSE)</f>
        <v>-460.05</v>
      </c>
      <c r="Z61" s="12">
        <f>VLOOKUP($H61,'[2]2023_01'!$D:$AD,'[2]2023_01'!O$19,FALSE)</f>
        <v>0</v>
      </c>
      <c r="AA61" s="12">
        <f>VLOOKUP($H61,'[2]2023_01'!$D:$AD,'[2]2023_01'!P$19,FALSE)</f>
        <v>0</v>
      </c>
      <c r="AB61" s="12">
        <f>VLOOKUP($H61,'[2]2023_01'!$D:$AD,'[2]2023_01'!Q$19,FALSE)</f>
        <v>4408.33</v>
      </c>
      <c r="AC61">
        <f t="shared" si="2"/>
        <v>4408.33</v>
      </c>
      <c r="AD61">
        <f t="shared" si="3"/>
        <v>0</v>
      </c>
    </row>
    <row r="62" spans="1:30" x14ac:dyDescent="0.25">
      <c r="A62" s="9" t="str">
        <f t="shared" si="0"/>
        <v>H083 2023 Janeiro</v>
      </c>
      <c r="B62" s="9" t="str">
        <f>VLOOKUP(H62,[1]Auxiliar_referencia!E:F,2,FALSE)</f>
        <v>Medidor faturado pela UFSC</v>
      </c>
      <c r="C62" s="9">
        <v>2023</v>
      </c>
      <c r="D62" s="9" t="s">
        <v>130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VLOOKUP($H62,'[2]2023_01'!$D:$AD,'[2]2023_01'!Z$19,FALSE)</f>
        <v>1</v>
      </c>
      <c r="M62" s="12">
        <f>VLOOKUP($H62,'[2]2023_01'!$D:$AD,'[2]2023_01'!AA$19,FALSE)</f>
        <v>0</v>
      </c>
      <c r="N62" s="12">
        <f>VLOOKUP($H62,'[2]2023_01'!$D:$AD,'[2]2023_01'!AB$19,FALSE)</f>
        <v>0</v>
      </c>
      <c r="O62" s="12">
        <f>VLOOKUP($H62,'[2]2023_01'!$D:$AD,'[2]2023_01'!AC$19,FALSE)</f>
        <v>0</v>
      </c>
      <c r="P62" s="12">
        <f>VLOOKUP($H62,'[2]2023_01'!$D:$AD,'[2]2023_01'!AD$19,FALSE)</f>
        <v>1</v>
      </c>
      <c r="Q62" s="13">
        <f>VLOOKUP(H62,'[1]2022_12'!H:R,11,FALSE)</f>
        <v>341</v>
      </c>
      <c r="R62" s="14">
        <f>VLOOKUP($H62,'[2]2023_01'!$D:$AD,'[2]2023_01'!J$19,FALSE)</f>
        <v>345</v>
      </c>
      <c r="S62" s="15">
        <f t="shared" si="1"/>
        <v>4</v>
      </c>
      <c r="T62" s="12">
        <f>VLOOKUP($H62,'[2]2023_01'!$D:$AD,'[2]2023_01'!K$19,FALSE)</f>
        <v>4</v>
      </c>
      <c r="U62" s="16" t="str">
        <f>VLOOKUP($H62,'[2]2023_01'!$D:$AD,'[2]2023_01'!T$19,FALSE)</f>
        <v>LIDO</v>
      </c>
      <c r="V62" s="17" t="str">
        <f>VLOOKUP($H62,'[2]2023_01'!$D:$AD,'[2]2023_01'!U$19,FALSE)</f>
        <v>fatura Vencida</v>
      </c>
      <c r="W62" s="12">
        <f>VLOOKUP($H62,'[2]2023_01'!$D:$AD,'[2]2023_01'!L$19,FALSE)</f>
        <v>55.72</v>
      </c>
      <c r="X62" s="12">
        <f>VLOOKUP($H62,'[2]2023_01'!$D:$AD,'[2]2023_01'!M$19,FALSE)</f>
        <v>55.72</v>
      </c>
      <c r="Y62" s="18">
        <f>VLOOKUP($H62,'[2]2023_01'!$D:$AD,'[2]2023_01'!N$19,FALSE)</f>
        <v>-10.52</v>
      </c>
      <c r="Z62" s="12">
        <f>VLOOKUP($H62,'[2]2023_01'!$D:$AD,'[2]2023_01'!O$19,FALSE)</f>
        <v>0</v>
      </c>
      <c r="AA62" s="12">
        <f>VLOOKUP($H62,'[2]2023_01'!$D:$AD,'[2]2023_01'!P$19,FALSE)</f>
        <v>0</v>
      </c>
      <c r="AB62" s="12">
        <f>VLOOKUP($H62,'[2]2023_01'!$D:$AD,'[2]2023_01'!Q$19,FALSE)</f>
        <v>100.92</v>
      </c>
      <c r="AC62">
        <f t="shared" si="2"/>
        <v>100.92</v>
      </c>
      <c r="AD62">
        <f t="shared" si="3"/>
        <v>0</v>
      </c>
    </row>
    <row r="63" spans="1:30" x14ac:dyDescent="0.25">
      <c r="A63" s="9" t="str">
        <f t="shared" si="0"/>
        <v>H084 2023 Janeiro</v>
      </c>
      <c r="B63" s="9" t="str">
        <f>VLOOKUP(H63,[1]Auxiliar_referencia!E:F,2,FALSE)</f>
        <v>Medidor faturado pela UFSC</v>
      </c>
      <c r="C63" s="9">
        <v>2023</v>
      </c>
      <c r="D63" s="9" t="s">
        <v>130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VLOOKUP($H63,'[2]2023_01'!$D:$AD,'[2]2023_01'!Z$19,FALSE)</f>
        <v>1</v>
      </c>
      <c r="M63" s="12">
        <f>VLOOKUP($H63,'[2]2023_01'!$D:$AD,'[2]2023_01'!AA$19,FALSE)</f>
        <v>0</v>
      </c>
      <c r="N63" s="12">
        <f>VLOOKUP($H63,'[2]2023_01'!$D:$AD,'[2]2023_01'!AB$19,FALSE)</f>
        <v>0</v>
      </c>
      <c r="O63" s="12">
        <f>VLOOKUP($H63,'[2]2023_01'!$D:$AD,'[2]2023_01'!AC$19,FALSE)</f>
        <v>0</v>
      </c>
      <c r="P63" s="12">
        <f>VLOOKUP($H63,'[2]2023_01'!$D:$AD,'[2]2023_01'!AD$19,FALSE)</f>
        <v>1</v>
      </c>
      <c r="Q63" s="13">
        <f>VLOOKUP(H63,'[1]2022_12'!H:R,11,FALSE)</f>
        <v>7810</v>
      </c>
      <c r="R63" s="14">
        <f>VLOOKUP($H63,'[2]2023_01'!$D:$AD,'[2]2023_01'!J$19,FALSE)</f>
        <v>8214</v>
      </c>
      <c r="S63" s="15">
        <f t="shared" si="1"/>
        <v>404</v>
      </c>
      <c r="T63" s="12">
        <f>VLOOKUP($H63,'[2]2023_01'!$D:$AD,'[2]2023_01'!K$19,FALSE)</f>
        <v>404</v>
      </c>
      <c r="U63" s="16" t="str">
        <f>VLOOKUP($H63,'[2]2023_01'!$D:$AD,'[2]2023_01'!T$19,FALSE)</f>
        <v>LIDO</v>
      </c>
      <c r="V63" s="17" t="str">
        <f>VLOOKUP($H63,'[2]2023_01'!$D:$AD,'[2]2023_01'!U$19,FALSE)</f>
        <v>ALTO CONSUMO</v>
      </c>
      <c r="W63" s="12">
        <f>VLOOKUP($H63,'[2]2023_01'!$D:$AD,'[2]2023_01'!L$19,FALSE)</f>
        <v>5795.74</v>
      </c>
      <c r="X63" s="12">
        <f>VLOOKUP($H63,'[2]2023_01'!$D:$AD,'[2]2023_01'!M$19,FALSE)</f>
        <v>5795.74</v>
      </c>
      <c r="Y63" s="18">
        <f>VLOOKUP($H63,'[2]2023_01'!$D:$AD,'[2]2023_01'!N$19,FALSE)</f>
        <v>-1095.3800000000001</v>
      </c>
      <c r="Z63" s="12">
        <f>VLOOKUP($H63,'[2]2023_01'!$D:$AD,'[2]2023_01'!O$19,FALSE)</f>
        <v>0</v>
      </c>
      <c r="AA63" s="12">
        <f>VLOOKUP($H63,'[2]2023_01'!$D:$AD,'[2]2023_01'!P$19,FALSE)</f>
        <v>0</v>
      </c>
      <c r="AB63" s="12">
        <f>VLOOKUP($H63,'[2]2023_01'!$D:$AD,'[2]2023_01'!Q$19,FALSE)</f>
        <v>10496.1</v>
      </c>
      <c r="AC63">
        <f t="shared" si="2"/>
        <v>10496.099999999999</v>
      </c>
      <c r="AD63">
        <f t="shared" si="3"/>
        <v>0</v>
      </c>
    </row>
    <row r="64" spans="1:30" x14ac:dyDescent="0.25">
      <c r="A64" s="9" t="str">
        <f t="shared" si="0"/>
        <v>H085 2023 Janeiro</v>
      </c>
      <c r="B64" s="9" t="str">
        <f>VLOOKUP(H64,[1]Auxiliar_referencia!E:F,2,FALSE)</f>
        <v>Medidor faturado pela UFSC</v>
      </c>
      <c r="C64" s="9">
        <v>2023</v>
      </c>
      <c r="D64" s="9" t="s">
        <v>130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VLOOKUP($H64,'[2]2023_01'!$D:$AD,'[2]2023_01'!Z$19,FALSE)</f>
        <v>1</v>
      </c>
      <c r="M64" s="12">
        <f>VLOOKUP($H64,'[2]2023_01'!$D:$AD,'[2]2023_01'!AA$19,FALSE)</f>
        <v>0</v>
      </c>
      <c r="N64" s="12">
        <f>VLOOKUP($H64,'[2]2023_01'!$D:$AD,'[2]2023_01'!AB$19,FALSE)</f>
        <v>0</v>
      </c>
      <c r="O64" s="12">
        <f>VLOOKUP($H64,'[2]2023_01'!$D:$AD,'[2]2023_01'!AC$19,FALSE)</f>
        <v>0</v>
      </c>
      <c r="P64" s="12">
        <f>VLOOKUP($H64,'[2]2023_01'!$D:$AD,'[2]2023_01'!AD$19,FALSE)</f>
        <v>1</v>
      </c>
      <c r="Q64" s="13">
        <f>VLOOKUP(H64,'[1]2022_12'!H:R,11,FALSE)</f>
        <v>1350</v>
      </c>
      <c r="R64" s="14">
        <f>VLOOKUP($H64,'[2]2023_01'!$D:$AD,'[2]2023_01'!J$19,FALSE)</f>
        <v>1350</v>
      </c>
      <c r="S64" s="15">
        <f t="shared" si="1"/>
        <v>0</v>
      </c>
      <c r="T64" s="12">
        <f>VLOOKUP($H64,'[2]2023_01'!$D:$AD,'[2]2023_01'!K$19,FALSE)</f>
        <v>0</v>
      </c>
      <c r="U64" s="16" t="str">
        <f>VLOOKUP($H64,'[2]2023_01'!$D:$AD,'[2]2023_01'!T$19,FALSE)</f>
        <v>LIDO</v>
      </c>
      <c r="V64" s="17" t="str">
        <f>VLOOKUP($H64,'[2]2023_01'!$D:$AD,'[2]2023_01'!U$19,FALSE)</f>
        <v>Hidrômetro parado</v>
      </c>
      <c r="W64" s="12">
        <f>VLOOKUP($H64,'[2]2023_01'!$D:$AD,'[2]2023_01'!L$19,FALSE)</f>
        <v>35.08</v>
      </c>
      <c r="X64" s="12">
        <f>VLOOKUP($H64,'[2]2023_01'!$D:$AD,'[2]2023_01'!M$19,FALSE)</f>
        <v>0</v>
      </c>
      <c r="Y64" s="18">
        <f>VLOOKUP($H64,'[2]2023_01'!$D:$AD,'[2]2023_01'!N$19,FALSE)</f>
        <v>-3.31</v>
      </c>
      <c r="Z64" s="12">
        <f>VLOOKUP($H64,'[2]2023_01'!$D:$AD,'[2]2023_01'!O$19,FALSE)</f>
        <v>0</v>
      </c>
      <c r="AA64" s="12">
        <f>VLOOKUP($H64,'[2]2023_01'!$D:$AD,'[2]2023_01'!P$19,FALSE)</f>
        <v>0</v>
      </c>
      <c r="AB64" s="12">
        <f>VLOOKUP($H64,'[2]2023_01'!$D:$AD,'[2]2023_01'!Q$19,FALSE)</f>
        <v>31.77</v>
      </c>
      <c r="AC64">
        <f t="shared" si="2"/>
        <v>31.77</v>
      </c>
      <c r="AD64">
        <f t="shared" si="3"/>
        <v>0</v>
      </c>
    </row>
    <row r="65" spans="1:30" x14ac:dyDescent="0.25">
      <c r="A65" s="9" t="str">
        <f t="shared" si="0"/>
        <v>H086 2023 Janeiro</v>
      </c>
      <c r="B65" s="9" t="str">
        <f>VLOOKUP(H65,[1]Auxiliar_referencia!E:F,2,FALSE)</f>
        <v>Medidor faturado pela UFSC</v>
      </c>
      <c r="C65" s="9">
        <v>2023</v>
      </c>
      <c r="D65" s="9" t="s">
        <v>130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VLOOKUP($H65,'[2]2023_01'!$D:$AD,'[2]2023_01'!Z$19,FALSE)</f>
        <v>1</v>
      </c>
      <c r="M65" s="12">
        <f>VLOOKUP($H65,'[2]2023_01'!$D:$AD,'[2]2023_01'!AA$19,FALSE)</f>
        <v>0</v>
      </c>
      <c r="N65" s="12">
        <f>VLOOKUP($H65,'[2]2023_01'!$D:$AD,'[2]2023_01'!AB$19,FALSE)</f>
        <v>0</v>
      </c>
      <c r="O65" s="12">
        <f>VLOOKUP($H65,'[2]2023_01'!$D:$AD,'[2]2023_01'!AC$19,FALSE)</f>
        <v>0</v>
      </c>
      <c r="P65" s="12">
        <f>VLOOKUP($H65,'[2]2023_01'!$D:$AD,'[2]2023_01'!AD$19,FALSE)</f>
        <v>1</v>
      </c>
      <c r="Q65" s="13">
        <f>VLOOKUP(H65,'[1]2022_12'!H:R,11,FALSE)</f>
        <v>488</v>
      </c>
      <c r="R65" s="14">
        <f>VLOOKUP($H65,'[2]2023_01'!$D:$AD,'[2]2023_01'!J$19,FALSE)</f>
        <v>489</v>
      </c>
      <c r="S65" s="15">
        <f t="shared" si="1"/>
        <v>1</v>
      </c>
      <c r="T65" s="12">
        <f>VLOOKUP($H65,'[2]2023_01'!$D:$AD,'[2]2023_01'!K$19,FALSE)</f>
        <v>1</v>
      </c>
      <c r="U65" s="16" t="str">
        <f>VLOOKUP($H65,'[2]2023_01'!$D:$AD,'[2]2023_01'!T$19,FALSE)</f>
        <v>LIDO</v>
      </c>
      <c r="V65" s="17" t="str">
        <f>VLOOKUP($H65,'[2]2023_01'!$D:$AD,'[2]2023_01'!U$19,FALSE)</f>
        <v>Fatura vencida</v>
      </c>
      <c r="W65" s="12">
        <f>VLOOKUP($H65,'[2]2023_01'!$D:$AD,'[2]2023_01'!L$19,FALSE)</f>
        <v>40.24</v>
      </c>
      <c r="X65" s="12">
        <f>VLOOKUP($H65,'[2]2023_01'!$D:$AD,'[2]2023_01'!M$19,FALSE)</f>
        <v>0</v>
      </c>
      <c r="Y65" s="18">
        <f>VLOOKUP($H65,'[2]2023_01'!$D:$AD,'[2]2023_01'!N$19,FALSE)</f>
        <v>-3.8</v>
      </c>
      <c r="Z65" s="12">
        <f>VLOOKUP($H65,'[2]2023_01'!$D:$AD,'[2]2023_01'!O$19,FALSE)</f>
        <v>0</v>
      </c>
      <c r="AA65" s="12">
        <f>VLOOKUP($H65,'[2]2023_01'!$D:$AD,'[2]2023_01'!P$19,FALSE)</f>
        <v>0</v>
      </c>
      <c r="AB65" s="12">
        <f>VLOOKUP($H65,'[2]2023_01'!$D:$AD,'[2]2023_01'!Q$19,FALSE)</f>
        <v>36.44</v>
      </c>
      <c r="AC65">
        <f t="shared" si="2"/>
        <v>36.440000000000005</v>
      </c>
      <c r="AD65">
        <f t="shared" si="3"/>
        <v>0</v>
      </c>
    </row>
    <row r="66" spans="1:30" x14ac:dyDescent="0.25">
      <c r="A66" s="9" t="str">
        <f t="shared" si="0"/>
        <v>H087 2023 Janeiro</v>
      </c>
      <c r="B66" s="9" t="str">
        <f>VLOOKUP(H66,[1]Auxiliar_referencia!E:F,2,FALSE)</f>
        <v>Medidor faturado pela UFSC</v>
      </c>
      <c r="C66" s="9">
        <v>2023</v>
      </c>
      <c r="D66" s="9" t="s">
        <v>130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VLOOKUP($H66,'[2]2023_01'!$D:$AD,'[2]2023_01'!Z$19,FALSE)</f>
        <v>1</v>
      </c>
      <c r="M66" s="12">
        <f>VLOOKUP($H66,'[2]2023_01'!$D:$AD,'[2]2023_01'!AA$19,FALSE)</f>
        <v>0</v>
      </c>
      <c r="N66" s="12">
        <f>VLOOKUP($H66,'[2]2023_01'!$D:$AD,'[2]2023_01'!AB$19,FALSE)</f>
        <v>0</v>
      </c>
      <c r="O66" s="12">
        <f>VLOOKUP($H66,'[2]2023_01'!$D:$AD,'[2]2023_01'!AC$19,FALSE)</f>
        <v>0</v>
      </c>
      <c r="P66" s="12">
        <f>VLOOKUP($H66,'[2]2023_01'!$D:$AD,'[2]2023_01'!AD$19,FALSE)</f>
        <v>1</v>
      </c>
      <c r="Q66" s="13">
        <f>VLOOKUP(H66,'[1]2022_12'!H:R,11,FALSE)</f>
        <v>1348</v>
      </c>
      <c r="R66" s="14">
        <f>VLOOKUP($H66,'[2]2023_01'!$D:$AD,'[2]2023_01'!J$19,FALSE)</f>
        <v>1391</v>
      </c>
      <c r="S66" s="15">
        <f t="shared" si="1"/>
        <v>43</v>
      </c>
      <c r="T66" s="12">
        <f>VLOOKUP($H66,'[2]2023_01'!$D:$AD,'[2]2023_01'!K$19,FALSE)</f>
        <v>43</v>
      </c>
      <c r="U66" s="16" t="str">
        <f>VLOOKUP($H66,'[2]2023_01'!$D:$AD,'[2]2023_01'!T$19,FALSE)</f>
        <v>LIDO</v>
      </c>
      <c r="V66" s="17" t="str">
        <f>VLOOKUP($H66,'[2]2023_01'!$D:$AD,'[2]2023_01'!U$19,FALSE)</f>
        <v>Fatura vencida</v>
      </c>
      <c r="W66" s="12">
        <f>VLOOKUP($H66,'[2]2023_01'!$D:$AD,'[2]2023_01'!L$19,FALSE)</f>
        <v>564.85</v>
      </c>
      <c r="X66" s="12">
        <f>VLOOKUP($H66,'[2]2023_01'!$D:$AD,'[2]2023_01'!M$19,FALSE)</f>
        <v>0</v>
      </c>
      <c r="Y66" s="18">
        <f>VLOOKUP($H66,'[2]2023_01'!$D:$AD,'[2]2023_01'!N$19,FALSE)</f>
        <v>-53.38</v>
      </c>
      <c r="Z66" s="12">
        <f>VLOOKUP($H66,'[2]2023_01'!$D:$AD,'[2]2023_01'!O$19,FALSE)</f>
        <v>0</v>
      </c>
      <c r="AA66" s="12">
        <f>VLOOKUP($H66,'[2]2023_01'!$D:$AD,'[2]2023_01'!P$19,FALSE)</f>
        <v>0</v>
      </c>
      <c r="AB66" s="12">
        <f>VLOOKUP($H66,'[2]2023_01'!$D:$AD,'[2]2023_01'!Q$19,FALSE)</f>
        <v>511.47</v>
      </c>
      <c r="AC66">
        <f t="shared" si="2"/>
        <v>511.47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Janeiro</v>
      </c>
      <c r="B67" s="9" t="str">
        <f>VLOOKUP(H67,[1]Auxiliar_referencia!E:F,2,FALSE)</f>
        <v>Medidor faturado pela UFSC</v>
      </c>
      <c r="C67" s="9">
        <v>2023</v>
      </c>
      <c r="D67" s="9" t="s">
        <v>130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VLOOKUP($H67,'[2]2023_01'!$D:$AD,'[2]2023_01'!Z$19,FALSE)</f>
        <v>1</v>
      </c>
      <c r="M67" s="12">
        <f>VLOOKUP($H67,'[2]2023_01'!$D:$AD,'[2]2023_01'!AA$19,FALSE)</f>
        <v>0</v>
      </c>
      <c r="N67" s="12">
        <f>VLOOKUP($H67,'[2]2023_01'!$D:$AD,'[2]2023_01'!AB$19,FALSE)</f>
        <v>0</v>
      </c>
      <c r="O67" s="12">
        <f>VLOOKUP($H67,'[2]2023_01'!$D:$AD,'[2]2023_01'!AC$19,FALSE)</f>
        <v>0</v>
      </c>
      <c r="P67" s="12">
        <f>VLOOKUP($H67,'[2]2023_01'!$D:$AD,'[2]2023_01'!AD$19,FALSE)</f>
        <v>1</v>
      </c>
      <c r="Q67" s="13">
        <f>VLOOKUP(H67,'[1]2022_12'!H:R,11,FALSE)</f>
        <v>118</v>
      </c>
      <c r="R67" s="14">
        <f>VLOOKUP($H67,'[2]2023_01'!$D:$AD,'[2]2023_01'!J$19,FALSE)</f>
        <v>118</v>
      </c>
      <c r="S67" s="15">
        <f t="shared" ref="S67:S84" si="5">R67-Q67</f>
        <v>0</v>
      </c>
      <c r="T67" s="12">
        <f>VLOOKUP($H67,'[2]2023_01'!$D:$AD,'[2]2023_01'!K$19,FALSE)</f>
        <v>0</v>
      </c>
      <c r="U67" s="16" t="str">
        <f>VLOOKUP($H67,'[2]2023_01'!$D:$AD,'[2]2023_01'!T$19,FALSE)</f>
        <v>LIDO</v>
      </c>
      <c r="V67" s="17" t="str">
        <f>VLOOKUP($H67,'[2]2023_01'!$D:$AD,'[2]2023_01'!U$19,FALSE)</f>
        <v>Hidrômetro parado</v>
      </c>
      <c r="W67" s="12">
        <f>VLOOKUP($H67,'[2]2023_01'!$D:$AD,'[2]2023_01'!L$19,FALSE)</f>
        <v>35.08</v>
      </c>
      <c r="X67" s="12">
        <f>VLOOKUP($H67,'[2]2023_01'!$D:$AD,'[2]2023_01'!M$19,FALSE)</f>
        <v>35.08</v>
      </c>
      <c r="Y67" s="18">
        <f>VLOOKUP($H67,'[2]2023_01'!$D:$AD,'[2]2023_01'!N$19,FALSE)</f>
        <v>-6.63</v>
      </c>
      <c r="Z67" s="12">
        <f>VLOOKUP($H67,'[2]2023_01'!$D:$AD,'[2]2023_01'!O$19,FALSE)</f>
        <v>0</v>
      </c>
      <c r="AA67" s="12">
        <f>VLOOKUP($H67,'[2]2023_01'!$D:$AD,'[2]2023_01'!P$19,FALSE)</f>
        <v>0</v>
      </c>
      <c r="AB67" s="12">
        <f>VLOOKUP($H67,'[2]2023_01'!$D:$AD,'[2]2023_01'!Q$19,FALSE)</f>
        <v>63.53</v>
      </c>
      <c r="AC67">
        <f t="shared" ref="AC67:AC84" si="6">W67+X67+Y67+Z67+AA67</f>
        <v>63.529999999999994</v>
      </c>
      <c r="AD67">
        <f t="shared" ref="AD67:AD84" si="7">AB67-AC67</f>
        <v>0</v>
      </c>
    </row>
    <row r="68" spans="1:30" x14ac:dyDescent="0.25">
      <c r="A68" s="9" t="str">
        <f t="shared" si="4"/>
        <v>H089 2023 Janeiro</v>
      </c>
      <c r="B68" s="9" t="str">
        <f>VLOOKUP(H68,[1]Auxiliar_referencia!E:F,2,FALSE)</f>
        <v>Medidor faturado pela UFSC</v>
      </c>
      <c r="C68" s="9">
        <v>2023</v>
      </c>
      <c r="D68" s="9" t="s">
        <v>130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VLOOKUP($H68,'[2]2023_01'!$D:$AD,'[2]2023_01'!Z$19,FALSE)</f>
        <v>1</v>
      </c>
      <c r="M68" s="12">
        <f>VLOOKUP($H68,'[2]2023_01'!$D:$AD,'[2]2023_01'!AA$19,FALSE)</f>
        <v>0</v>
      </c>
      <c r="N68" s="12">
        <f>VLOOKUP($H68,'[2]2023_01'!$D:$AD,'[2]2023_01'!AB$19,FALSE)</f>
        <v>0</v>
      </c>
      <c r="O68" s="12">
        <f>VLOOKUP($H68,'[2]2023_01'!$D:$AD,'[2]2023_01'!AC$19,FALSE)</f>
        <v>0</v>
      </c>
      <c r="P68" s="12">
        <f>VLOOKUP($H68,'[2]2023_01'!$D:$AD,'[2]2023_01'!AD$19,FALSE)</f>
        <v>1</v>
      </c>
      <c r="Q68" s="13">
        <f>VLOOKUP(H68,'[1]2022_12'!H:R,11,FALSE)</f>
        <v>5900</v>
      </c>
      <c r="R68" s="14">
        <f>VLOOKUP($H68,'[2]2023_01'!$D:$AD,'[2]2023_01'!J$19,FALSE)</f>
        <v>5863</v>
      </c>
      <c r="S68" s="15">
        <f t="shared" si="5"/>
        <v>-37</v>
      </c>
      <c r="T68" s="12">
        <f>VLOOKUP($H68,'[2]2023_01'!$D:$AD,'[2]2023_01'!K$19,FALSE)</f>
        <v>0</v>
      </c>
      <c r="U68" s="16" t="str">
        <f>VLOOKUP($H68,'[2]2023_01'!$D:$AD,'[2]2023_01'!T$19,FALSE)</f>
        <v>LIDO/REVISÃO</v>
      </c>
      <c r="V68" s="17" t="str">
        <f>VLOOKUP($H68,'[2]2023_01'!$D:$AD,'[2]2023_01'!U$19,FALSE)</f>
        <v>CONFIRMACAO LEITURA</v>
      </c>
      <c r="W68" s="12">
        <f>VLOOKUP($H68,'[2]2023_01'!$D:$AD,'[2]2023_01'!L$19,FALSE)</f>
        <v>35.08</v>
      </c>
      <c r="X68" s="12">
        <f>VLOOKUP($H68,'[2]2023_01'!$D:$AD,'[2]2023_01'!M$19,FALSE)</f>
        <v>35.08</v>
      </c>
      <c r="Y68" s="18">
        <f>VLOOKUP($H68,'[2]2023_01'!$D:$AD,'[2]2023_01'!N$19,FALSE)</f>
        <v>-6.63</v>
      </c>
      <c r="Z68" s="12">
        <f>VLOOKUP($H68,'[2]2023_01'!$D:$AD,'[2]2023_01'!O$19,FALSE)</f>
        <v>0</v>
      </c>
      <c r="AA68" s="12">
        <f>VLOOKUP($H68,'[2]2023_01'!$D:$AD,'[2]2023_01'!P$19,FALSE)</f>
        <v>0</v>
      </c>
      <c r="AB68" s="12">
        <f>VLOOKUP($H68,'[2]2023_01'!$D:$AD,'[2]2023_01'!Q$19,FALSE)</f>
        <v>63.53</v>
      </c>
      <c r="AC68">
        <f t="shared" si="6"/>
        <v>63.529999999999994</v>
      </c>
      <c r="AD68">
        <f t="shared" si="7"/>
        <v>0</v>
      </c>
    </row>
    <row r="69" spans="1:30" x14ac:dyDescent="0.25">
      <c r="A69" s="9" t="str">
        <f t="shared" si="4"/>
        <v>H090 2023 Janeiro</v>
      </c>
      <c r="B69" s="9" t="str">
        <f>VLOOKUP(H69,[1]Auxiliar_referencia!E:F,2,FALSE)</f>
        <v>Medidor faturado pela UFSC</v>
      </c>
      <c r="C69" s="9">
        <v>2023</v>
      </c>
      <c r="D69" s="9" t="s">
        <v>130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VLOOKUP($H69,'[2]2023_01'!$D:$AD,'[2]2023_01'!Z$19,FALSE)</f>
        <v>1</v>
      </c>
      <c r="M69" s="12">
        <f>VLOOKUP($H69,'[2]2023_01'!$D:$AD,'[2]2023_01'!AA$19,FALSE)</f>
        <v>0</v>
      </c>
      <c r="N69" s="12">
        <f>VLOOKUP($H69,'[2]2023_01'!$D:$AD,'[2]2023_01'!AB$19,FALSE)</f>
        <v>0</v>
      </c>
      <c r="O69" s="12">
        <f>VLOOKUP($H69,'[2]2023_01'!$D:$AD,'[2]2023_01'!AC$19,FALSE)</f>
        <v>0</v>
      </c>
      <c r="P69" s="12">
        <f>VLOOKUP($H69,'[2]2023_01'!$D:$AD,'[2]2023_01'!AD$19,FALSE)</f>
        <v>1</v>
      </c>
      <c r="Q69" s="13">
        <f>VLOOKUP(H69,'[1]2022_12'!H:R,11,FALSE)</f>
        <v>271</v>
      </c>
      <c r="R69" s="14">
        <f>VLOOKUP($H69,'[2]2023_01'!$D:$AD,'[2]2023_01'!J$19,FALSE)</f>
        <v>276</v>
      </c>
      <c r="S69" s="15">
        <f t="shared" si="5"/>
        <v>5</v>
      </c>
      <c r="T69" s="12">
        <f>VLOOKUP($H69,'[2]2023_01'!$D:$AD,'[2]2023_01'!K$19,FALSE)</f>
        <v>5</v>
      </c>
      <c r="U69" s="16" t="str">
        <f>VLOOKUP($H69,'[2]2023_01'!$D:$AD,'[2]2023_01'!T$19,FALSE)</f>
        <v>LIDO</v>
      </c>
      <c r="V69" s="17" t="str">
        <f>VLOOKUP($H69,'[2]2023_01'!$D:$AD,'[2]2023_01'!U$19,FALSE)</f>
        <v>ALTO CONSUMO</v>
      </c>
      <c r="W69" s="12">
        <f>VLOOKUP($H69,'[2]2023_01'!$D:$AD,'[2]2023_01'!L$19,FALSE)</f>
        <v>60.88</v>
      </c>
      <c r="X69" s="12">
        <f>VLOOKUP($H69,'[2]2023_01'!$D:$AD,'[2]2023_01'!M$19,FALSE)</f>
        <v>60.88</v>
      </c>
      <c r="Y69" s="18">
        <f>VLOOKUP($H69,'[2]2023_01'!$D:$AD,'[2]2023_01'!N$19,FALSE)</f>
        <v>-11.5</v>
      </c>
      <c r="Z69" s="12">
        <f>VLOOKUP($H69,'[2]2023_01'!$D:$AD,'[2]2023_01'!O$19,FALSE)</f>
        <v>0</v>
      </c>
      <c r="AA69" s="12">
        <f>VLOOKUP($H69,'[2]2023_01'!$D:$AD,'[2]2023_01'!P$19,FALSE)</f>
        <v>0</v>
      </c>
      <c r="AB69" s="12">
        <f>VLOOKUP($H69,'[2]2023_01'!$D:$AD,'[2]2023_01'!Q$19,FALSE)</f>
        <v>110.26</v>
      </c>
      <c r="AC69">
        <f t="shared" si="6"/>
        <v>110.26</v>
      </c>
      <c r="AD69">
        <f t="shared" si="7"/>
        <v>0</v>
      </c>
    </row>
    <row r="70" spans="1:30" x14ac:dyDescent="0.25">
      <c r="A70" s="9" t="str">
        <f t="shared" si="4"/>
        <v>H106 2023 Janeiro</v>
      </c>
      <c r="B70" s="9" t="str">
        <f>VLOOKUP(H70,[1]Auxiliar_referencia!E:F,2,FALSE)</f>
        <v>Medidor faturado pela UFSC</v>
      </c>
      <c r="C70" s="9">
        <v>2023</v>
      </c>
      <c r="D70" s="9" t="s">
        <v>130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VLOOKUP($H70,'[2]2023_01'!$D:$AD,'[2]2023_01'!Z$19,FALSE)</f>
        <v>1</v>
      </c>
      <c r="M70" s="12">
        <f>VLOOKUP($H70,'[2]2023_01'!$D:$AD,'[2]2023_01'!AA$19,FALSE)</f>
        <v>0</v>
      </c>
      <c r="N70" s="12">
        <f>VLOOKUP($H70,'[2]2023_01'!$D:$AD,'[2]2023_01'!AB$19,FALSE)</f>
        <v>0</v>
      </c>
      <c r="O70" s="12">
        <f>VLOOKUP($H70,'[2]2023_01'!$D:$AD,'[2]2023_01'!AC$19,FALSE)</f>
        <v>0</v>
      </c>
      <c r="P70" s="12">
        <f>VLOOKUP($H70,'[2]2023_01'!$D:$AD,'[2]2023_01'!AD$19,FALSE)</f>
        <v>1</v>
      </c>
      <c r="Q70" s="13">
        <f>VLOOKUP(H70,'[1]2022_12'!H:R,11,FALSE)</f>
        <v>3391</v>
      </c>
      <c r="R70" s="14">
        <f>VLOOKUP($H70,'[2]2023_01'!$D:$AD,'[2]2023_01'!J$19,FALSE)</f>
        <v>3420</v>
      </c>
      <c r="S70" s="15">
        <f t="shared" si="5"/>
        <v>29</v>
      </c>
      <c r="T70" s="12">
        <f>VLOOKUP($H70,'[2]2023_01'!$D:$AD,'[2]2023_01'!K$19,FALSE)</f>
        <v>29</v>
      </c>
      <c r="U70" s="16" t="str">
        <f>VLOOKUP($H70,'[2]2023_01'!$D:$AD,'[2]2023_01'!T$19,FALSE)</f>
        <v>LIDO</v>
      </c>
      <c r="V70" s="17" t="str">
        <f>VLOOKUP($H70,'[2]2023_01'!$D:$AD,'[2]2023_01'!U$19,FALSE)</f>
        <v>fatura Vencida</v>
      </c>
      <c r="W70" s="12">
        <f>VLOOKUP($H70,'[2]2023_01'!$D:$AD,'[2]2023_01'!L$19,FALSE)</f>
        <v>361.99</v>
      </c>
      <c r="X70" s="12">
        <f>VLOOKUP($H70,'[2]2023_01'!$D:$AD,'[2]2023_01'!M$19,FALSE)</f>
        <v>0</v>
      </c>
      <c r="Y70" s="18">
        <f>VLOOKUP($H70,'[2]2023_01'!$D:$AD,'[2]2023_01'!N$19,FALSE)</f>
        <v>-34.21</v>
      </c>
      <c r="Z70" s="12">
        <f>VLOOKUP($H70,'[2]2023_01'!$D:$AD,'[2]2023_01'!O$19,FALSE)</f>
        <v>0</v>
      </c>
      <c r="AA70" s="12">
        <f>VLOOKUP($H70,'[2]2023_01'!$D:$AD,'[2]2023_01'!P$19,FALSE)</f>
        <v>0</v>
      </c>
      <c r="AB70" s="12">
        <f>VLOOKUP($H70,'[2]2023_01'!$D:$AD,'[2]2023_01'!Q$19,FALSE)</f>
        <v>327.78</v>
      </c>
      <c r="AC70">
        <f t="shared" si="6"/>
        <v>327.78000000000003</v>
      </c>
      <c r="AD70">
        <f t="shared" si="7"/>
        <v>0</v>
      </c>
    </row>
    <row r="71" spans="1:30" x14ac:dyDescent="0.25">
      <c r="A71" s="9" t="str">
        <f t="shared" si="4"/>
        <v>H200 2023 Janeiro</v>
      </c>
      <c r="B71" s="9" t="str">
        <f>VLOOKUP(H71,[1]Auxiliar_referencia!E:F,2,FALSE)</f>
        <v>Medidor faturado pela UFSC</v>
      </c>
      <c r="C71" s="9">
        <v>2023</v>
      </c>
      <c r="D71" s="9" t="s">
        <v>130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VLOOKUP($H71,'[2]2023_01'!$D:$AD,'[2]2023_01'!Z$19,FALSE)</f>
        <v>1</v>
      </c>
      <c r="M71" s="12">
        <f>VLOOKUP($H71,'[2]2023_01'!$D:$AD,'[2]2023_01'!AA$19,FALSE)</f>
        <v>0</v>
      </c>
      <c r="N71" s="12">
        <f>VLOOKUP($H71,'[2]2023_01'!$D:$AD,'[2]2023_01'!AB$19,FALSE)</f>
        <v>0</v>
      </c>
      <c r="O71" s="12">
        <f>VLOOKUP($H71,'[2]2023_01'!$D:$AD,'[2]2023_01'!AC$19,FALSE)</f>
        <v>0</v>
      </c>
      <c r="P71" s="12">
        <f>VLOOKUP($H71,'[2]2023_01'!$D:$AD,'[2]2023_01'!AD$19,FALSE)</f>
        <v>1</v>
      </c>
      <c r="Q71" s="13">
        <f>VLOOKUP(H71,'[1]2022_12'!H:R,11,FALSE)</f>
        <v>1085</v>
      </c>
      <c r="R71" s="14">
        <f>VLOOKUP($H71,'[2]2023_01'!$D:$AD,'[2]2023_01'!J$19,FALSE)</f>
        <v>1125</v>
      </c>
      <c r="S71" s="15">
        <f t="shared" si="5"/>
        <v>40</v>
      </c>
      <c r="T71" s="12">
        <f>VLOOKUP($H71,'[2]2023_01'!$D:$AD,'[2]2023_01'!K$19,FALSE)</f>
        <v>40</v>
      </c>
      <c r="U71" s="16">
        <f>VLOOKUP($H71,'[2]2023_01'!$D:$AD,'[2]2023_01'!T$19,FALSE)</f>
        <v>0</v>
      </c>
      <c r="V71" s="17">
        <f>VLOOKUP($H71,'[2]2023_01'!$D:$AD,'[2]2023_01'!U$19,FALSE)</f>
        <v>0</v>
      </c>
      <c r="W71" s="12">
        <f>VLOOKUP($H71,'[2]2023_01'!$D:$AD,'[2]2023_01'!L$19,FALSE)</f>
        <v>522.1</v>
      </c>
      <c r="X71" s="12">
        <f>VLOOKUP($H71,'[2]2023_01'!$D:$AD,'[2]2023_01'!M$19,FALSE)</f>
        <v>0</v>
      </c>
      <c r="Y71" s="18">
        <f>VLOOKUP($H71,'[2]2023_01'!$D:$AD,'[2]2023_01'!N$19,FALSE)</f>
        <v>-49.27</v>
      </c>
      <c r="Z71" s="12">
        <f>VLOOKUP($H71,'[2]2023_01'!$D:$AD,'[2]2023_01'!O$19,FALSE)</f>
        <v>0</v>
      </c>
      <c r="AA71" s="12">
        <f>VLOOKUP($H71,'[2]2023_01'!$D:$AD,'[2]2023_01'!P$19,FALSE)</f>
        <v>0</v>
      </c>
      <c r="AB71" s="12">
        <f>VLOOKUP($H71,'[2]2023_01'!$D:$AD,'[2]2023_01'!Q$19,FALSE)</f>
        <v>472.11</v>
      </c>
      <c r="AC71">
        <f t="shared" si="6"/>
        <v>472.83000000000004</v>
      </c>
      <c r="AD71">
        <f t="shared" si="7"/>
        <v>-0.72000000000002728</v>
      </c>
    </row>
    <row r="72" spans="1:30" x14ac:dyDescent="0.25">
      <c r="A72" s="9" t="str">
        <f t="shared" si="4"/>
        <v>H300 2023 Janeiro</v>
      </c>
      <c r="B72" s="9" t="str">
        <f>VLOOKUP(H72,[1]Auxiliar_referencia!E:F,2,FALSE)</f>
        <v>Medidor faturado pela UFSC</v>
      </c>
      <c r="C72" s="9">
        <v>2023</v>
      </c>
      <c r="D72" s="9" t="s">
        <v>130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VLOOKUP($H72,'[2]2023_01'!$D:$AD,'[2]2023_01'!Z$19,FALSE)</f>
        <v>1</v>
      </c>
      <c r="M72" s="12">
        <f>VLOOKUP($H72,'[2]2023_01'!$D:$AD,'[2]2023_01'!AA$19,FALSE)</f>
        <v>0</v>
      </c>
      <c r="N72" s="12">
        <f>VLOOKUP($H72,'[2]2023_01'!$D:$AD,'[2]2023_01'!AB$19,FALSE)</f>
        <v>0</v>
      </c>
      <c r="O72" s="12">
        <f>VLOOKUP($H72,'[2]2023_01'!$D:$AD,'[2]2023_01'!AC$19,FALSE)</f>
        <v>0</v>
      </c>
      <c r="P72" s="12">
        <f>VLOOKUP($H72,'[2]2023_01'!$D:$AD,'[2]2023_01'!AD$19,FALSE)</f>
        <v>1</v>
      </c>
      <c r="Q72" s="13">
        <f>VLOOKUP(H72,'[1]2022_12'!H:R,11,FALSE)</f>
        <v>3411</v>
      </c>
      <c r="R72" s="14">
        <f>VLOOKUP($H72,'[2]2023_01'!$D:$AD,'[2]2023_01'!J$19,FALSE)</f>
        <v>3439</v>
      </c>
      <c r="S72" s="15">
        <f t="shared" si="5"/>
        <v>28</v>
      </c>
      <c r="T72" s="12">
        <f>VLOOKUP($H72,'[2]2023_01'!$D:$AD,'[2]2023_01'!K$19,FALSE)</f>
        <v>28</v>
      </c>
      <c r="U72" s="16" t="str">
        <f>VLOOKUP($H72,'[2]2023_01'!$D:$AD,'[2]2023_01'!T$19,FALSE)</f>
        <v>lido</v>
      </c>
      <c r="V72" s="17">
        <f>VLOOKUP($H72,'[2]2023_01'!$D:$AD,'[2]2023_01'!U$19,FALSE)</f>
        <v>0</v>
      </c>
      <c r="W72" s="12">
        <f>VLOOKUP($H72,'[2]2023_01'!$D:$AD,'[2]2023_01'!L$19,FALSE)</f>
        <v>332.51</v>
      </c>
      <c r="X72" s="12">
        <f>VLOOKUP($H72,'[2]2023_01'!$D:$AD,'[2]2023_01'!M$19,FALSE)</f>
        <v>0</v>
      </c>
      <c r="Y72" s="18">
        <f>VLOOKUP($H72,'[2]2023_01'!$D:$AD,'[2]2023_01'!N$19,FALSE)</f>
        <v>0</v>
      </c>
      <c r="Z72" s="12">
        <f>VLOOKUP($H72,'[2]2023_01'!$D:$AD,'[2]2023_01'!O$19,FALSE)</f>
        <v>0</v>
      </c>
      <c r="AA72" s="12">
        <f>VLOOKUP($H72,'[2]2023_01'!$D:$AD,'[2]2023_01'!P$19,FALSE)</f>
        <v>0</v>
      </c>
      <c r="AB72" s="12">
        <f>VLOOKUP($H72,'[2]2023_01'!$D:$AD,'[2]2023_01'!Q$19,FALSE)</f>
        <v>332.51</v>
      </c>
      <c r="AC72">
        <f t="shared" si="6"/>
        <v>332.51</v>
      </c>
      <c r="AD72">
        <f t="shared" si="7"/>
        <v>0</v>
      </c>
    </row>
    <row r="73" spans="1:30" x14ac:dyDescent="0.25">
      <c r="A73" s="9" t="str">
        <f t="shared" si="4"/>
        <v>H401 2023 Janeiro</v>
      </c>
      <c r="B73" s="9" t="str">
        <f>VLOOKUP(H73,[1]Auxiliar_referencia!E:F,2,FALSE)</f>
        <v>Medidor faturado pela UFSC</v>
      </c>
      <c r="C73" s="9">
        <v>2023</v>
      </c>
      <c r="D73" s="9" t="s">
        <v>130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VLOOKUP($H73,'[2]2023_01'!$D:$AD,'[2]2023_01'!Z$19,FALSE)</f>
        <v>1</v>
      </c>
      <c r="M73" s="12">
        <f>VLOOKUP($H73,'[2]2023_01'!$D:$AD,'[2]2023_01'!AA$19,FALSE)</f>
        <v>0</v>
      </c>
      <c r="N73" s="12">
        <f>VLOOKUP($H73,'[2]2023_01'!$D:$AD,'[2]2023_01'!AB$19,FALSE)</f>
        <v>0</v>
      </c>
      <c r="O73" s="12">
        <f>VLOOKUP($H73,'[2]2023_01'!$D:$AD,'[2]2023_01'!AC$19,FALSE)</f>
        <v>0</v>
      </c>
      <c r="P73" s="12">
        <f>VLOOKUP($H73,'[2]2023_01'!$D:$AD,'[2]2023_01'!AD$19,FALSE)</f>
        <v>1</v>
      </c>
      <c r="Q73" s="13">
        <f>VLOOKUP(H73,'[1]2022_12'!H:R,11,FALSE)</f>
        <v>1878</v>
      </c>
      <c r="R73" s="14">
        <f>VLOOKUP($H73,'[2]2023_01'!$D:$AD,'[2]2023_01'!J$19,FALSE)</f>
        <v>1907</v>
      </c>
      <c r="S73" s="15">
        <f t="shared" si="5"/>
        <v>29</v>
      </c>
      <c r="T73" s="12">
        <f>VLOOKUP($H73,'[2]2023_01'!$D:$AD,'[2]2023_01'!K$19,FALSE)</f>
        <v>29</v>
      </c>
      <c r="U73" s="16">
        <f>VLOOKUP($H73,'[2]2023_01'!$D:$AD,'[2]2023_01'!T$19,FALSE)</f>
        <v>0</v>
      </c>
      <c r="V73" s="17">
        <f>VLOOKUP($H73,'[2]2023_01'!$D:$AD,'[2]2023_01'!U$19,FALSE)</f>
        <v>0</v>
      </c>
      <c r="W73" s="12">
        <f>VLOOKUP($H73,'[2]2023_01'!$D:$AD,'[2]2023_01'!L$19,FALSE)</f>
        <v>184.32</v>
      </c>
      <c r="X73" s="12">
        <f>VLOOKUP($H73,'[2]2023_01'!$D:$AD,'[2]2023_01'!M$19,FALSE)</f>
        <v>205.11</v>
      </c>
      <c r="Y73" s="18">
        <f>VLOOKUP($H73,'[2]2023_01'!$D:$AD,'[2]2023_01'!N$19,FALSE)</f>
        <v>-19.38</v>
      </c>
      <c r="Z73" s="12">
        <f>VLOOKUP($H73,'[2]2023_01'!$D:$AD,'[2]2023_01'!O$19,FALSE)</f>
        <v>0</v>
      </c>
      <c r="AA73" s="12">
        <f>VLOOKUP($H73,'[2]2023_01'!$D:$AD,'[2]2023_01'!P$19,FALSE)</f>
        <v>0</v>
      </c>
      <c r="AB73" s="12">
        <f>VLOOKUP($H73,'[2]2023_01'!$D:$AD,'[2]2023_01'!Q$19,FALSE)</f>
        <v>370.05</v>
      </c>
      <c r="AC73">
        <f t="shared" si="6"/>
        <v>370.05</v>
      </c>
      <c r="AD73">
        <f t="shared" si="7"/>
        <v>0</v>
      </c>
    </row>
    <row r="74" spans="1:30" x14ac:dyDescent="0.25">
      <c r="A74" s="9" t="str">
        <f t="shared" si="4"/>
        <v>H402 2023 Janeiro</v>
      </c>
      <c r="B74" s="9" t="str">
        <f>VLOOKUP(H74,[1]Auxiliar_referencia!E:F,2,FALSE)</f>
        <v>Medidor faturado pela UFSC</v>
      </c>
      <c r="C74" s="9">
        <v>2023</v>
      </c>
      <c r="D74" s="9" t="s">
        <v>130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VLOOKUP($H74,'[2]2023_01'!$D:$AD,'[2]2023_01'!Z$19,FALSE)</f>
        <v>1</v>
      </c>
      <c r="M74" s="12">
        <f>VLOOKUP($H74,'[2]2023_01'!$D:$AD,'[2]2023_01'!AA$19,FALSE)</f>
        <v>0</v>
      </c>
      <c r="N74" s="12">
        <f>VLOOKUP($H74,'[2]2023_01'!$D:$AD,'[2]2023_01'!AB$19,FALSE)</f>
        <v>0</v>
      </c>
      <c r="O74" s="12">
        <f>VLOOKUP($H74,'[2]2023_01'!$D:$AD,'[2]2023_01'!AC$19,FALSE)</f>
        <v>0</v>
      </c>
      <c r="P74" s="12">
        <f>VLOOKUP($H74,'[2]2023_01'!$D:$AD,'[2]2023_01'!AD$19,FALSE)</f>
        <v>1</v>
      </c>
      <c r="Q74" s="13">
        <f>VLOOKUP(H74,'[1]2022_12'!H:R,11,FALSE)</f>
        <v>1610</v>
      </c>
      <c r="R74" s="14">
        <f>VLOOKUP($H74,'[2]2023_01'!$D:$AD,'[2]2023_01'!J$19,FALSE)</f>
        <v>1630</v>
      </c>
      <c r="S74" s="15">
        <f t="shared" si="5"/>
        <v>20</v>
      </c>
      <c r="T74" s="12">
        <f>VLOOKUP($H74,'[2]2023_01'!$D:$AD,'[2]2023_01'!K$19,FALSE)</f>
        <v>20</v>
      </c>
      <c r="U74" s="16">
        <f>VLOOKUP($H74,'[2]2023_01'!$D:$AD,'[2]2023_01'!T$19,FALSE)</f>
        <v>0</v>
      </c>
      <c r="V74" s="17">
        <f>VLOOKUP($H74,'[2]2023_01'!$D:$AD,'[2]2023_01'!U$19,FALSE)</f>
        <v>0</v>
      </c>
      <c r="W74" s="12">
        <f>VLOOKUP($H74,'[2]2023_01'!$D:$AD,'[2]2023_01'!L$19,FALSE)</f>
        <v>115.74</v>
      </c>
      <c r="X74" s="12">
        <f>VLOOKUP($H74,'[2]2023_01'!$D:$AD,'[2]2023_01'!M$19,FALSE)</f>
        <v>128.66999999999999</v>
      </c>
      <c r="Y74" s="18">
        <f>VLOOKUP($H74,'[2]2023_01'!$D:$AD,'[2]2023_01'!N$19,FALSE)</f>
        <v>-12.16</v>
      </c>
      <c r="Z74" s="12">
        <f>VLOOKUP($H74,'[2]2023_01'!$D:$AD,'[2]2023_01'!O$19,FALSE)</f>
        <v>0</v>
      </c>
      <c r="AA74" s="12">
        <f>VLOOKUP($H74,'[2]2023_01'!$D:$AD,'[2]2023_01'!P$19,FALSE)</f>
        <v>0</v>
      </c>
      <c r="AB74" s="12">
        <f>VLOOKUP($H74,'[2]2023_01'!$D:$AD,'[2]2023_01'!Q$19,FALSE)</f>
        <v>232.25</v>
      </c>
      <c r="AC74">
        <f t="shared" si="6"/>
        <v>232.24999999999997</v>
      </c>
      <c r="AD74">
        <f t="shared" si="7"/>
        <v>0</v>
      </c>
    </row>
    <row r="75" spans="1:30" x14ac:dyDescent="0.25">
      <c r="A75" s="9" t="str">
        <f t="shared" si="4"/>
        <v>H014 2023 Janeiro</v>
      </c>
      <c r="B75" s="9" t="str">
        <f>VLOOKUP(H75,[1]Auxiliar_referencia!E:F,2,FALSE)</f>
        <v>Medidor não faturado pela UFSC</v>
      </c>
      <c r="C75" s="9">
        <v>2023</v>
      </c>
      <c r="D75" s="9" t="s">
        <v>130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VLOOKUP($H75,'[2]2023_01'!$D:$AD,'[2]2023_01'!Z$19,FALSE)</f>
        <v>51</v>
      </c>
      <c r="M75" s="12">
        <f>VLOOKUP($H75,'[2]2023_01'!$D:$AD,'[2]2023_01'!AA$19,FALSE)</f>
        <v>0</v>
      </c>
      <c r="N75" s="12">
        <f>VLOOKUP($H75,'[2]2023_01'!$D:$AD,'[2]2023_01'!AB$19,FALSE)</f>
        <v>6</v>
      </c>
      <c r="O75" s="12">
        <f>VLOOKUP($H75,'[2]2023_01'!$D:$AD,'[2]2023_01'!AC$19,FALSE)</f>
        <v>1</v>
      </c>
      <c r="P75" s="12">
        <f>VLOOKUP($H75,'[2]2023_01'!$D:$AD,'[2]2023_01'!AD$19,FALSE)</f>
        <v>58</v>
      </c>
      <c r="Q75" s="13">
        <f>VLOOKUP(H75,'[1]2022_12'!H:R,11,FALSE)</f>
        <v>92878</v>
      </c>
      <c r="R75" s="14">
        <f>VLOOKUP($H75,'[2]2023_01'!$D:$AD,'[2]2023_01'!J$19,FALSE)</f>
        <v>98362</v>
      </c>
      <c r="S75" s="15">
        <f t="shared" si="5"/>
        <v>5484</v>
      </c>
      <c r="T75" s="12">
        <f>VLOOKUP($H75,'[2]2023_01'!$D:$AD,'[2]2023_01'!K$19,FALSE)</f>
        <v>5484</v>
      </c>
      <c r="U75" s="16" t="str">
        <f>VLOOKUP($H75,'[2]2023_01'!$D:$AD,'[2]2023_01'!T$19,FALSE)</f>
        <v>LIDO/REVISÃO</v>
      </c>
      <c r="V75" s="17" t="str">
        <f>VLOOKUP($H75,'[2]2023_01'!$D:$AD,'[2]2023_01'!U$19,FALSE)</f>
        <v>CONFIRMAÇÃO LEITURA</v>
      </c>
      <c r="W75" s="12">
        <f>VLOOKUP($H75,'[2]2023_01'!$D:$AD,'[2]2023_01'!L$19,FALSE)</f>
        <v>77086.12</v>
      </c>
      <c r="X75" s="12">
        <f>VLOOKUP($H75,'[2]2023_01'!$D:$AD,'[2]2023_01'!M$19,FALSE)</f>
        <v>77086.12</v>
      </c>
      <c r="Y75" s="18">
        <f>VLOOKUP($H75,'[2]2023_01'!$D:$AD,'[2]2023_01'!N$19,FALSE)</f>
        <v>-14569.28</v>
      </c>
      <c r="Z75" s="12">
        <f>VLOOKUP($H75,'[2]2023_01'!$D:$AD,'[2]2023_01'!O$19,FALSE)</f>
        <v>0</v>
      </c>
      <c r="AA75" s="12">
        <f>VLOOKUP($H75,'[2]2023_01'!$D:$AD,'[2]2023_01'!P$19,FALSE)</f>
        <v>0</v>
      </c>
      <c r="AB75" s="12">
        <f>VLOOKUP($H75,'[2]2023_01'!$D:$AD,'[2]2023_01'!Q$19,FALSE)</f>
        <v>139602.96</v>
      </c>
      <c r="AC75">
        <f t="shared" si="6"/>
        <v>139602.96</v>
      </c>
      <c r="AD75">
        <f t="shared" si="7"/>
        <v>0</v>
      </c>
    </row>
    <row r="76" spans="1:30" x14ac:dyDescent="0.25">
      <c r="A76" s="9" t="str">
        <f>H76&amp;" "&amp;C76&amp;" "&amp;D76</f>
        <v>H108 2023 Janeiro</v>
      </c>
      <c r="B76" s="9" t="str">
        <f>VLOOKUP(H76,[1]Auxiliar_referencia!E:F,2,FALSE)</f>
        <v>Medidor faturado pela UFSC</v>
      </c>
      <c r="C76" s="9">
        <v>2023</v>
      </c>
      <c r="D76" s="9" t="s">
        <v>130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VLOOKUP($H76,'[2]2023_01'!$D:$AD,'[2]2023_01'!Z$19,FALSE)</f>
        <v>0</v>
      </c>
      <c r="M76" s="12">
        <f>VLOOKUP($H76,'[2]2023_01'!$D:$AD,'[2]2023_01'!AA$19,FALSE)</f>
        <v>0</v>
      </c>
      <c r="N76" s="12">
        <f>VLOOKUP($H76,'[2]2023_01'!$D:$AD,'[2]2023_01'!AB$19,FALSE)</f>
        <v>0</v>
      </c>
      <c r="O76" s="12">
        <f>VLOOKUP($H76,'[2]2023_01'!$D:$AD,'[2]2023_01'!AC$19,FALSE)</f>
        <v>0</v>
      </c>
      <c r="P76" s="12">
        <f>VLOOKUP($H76,'[2]2023_01'!$D:$AD,'[2]2023_01'!AD$19,FALSE)</f>
        <v>0</v>
      </c>
      <c r="Q76" s="13">
        <f>VLOOKUP(H76,'[1]2022_12'!H:R,11,FALSE)</f>
        <v>3194</v>
      </c>
      <c r="R76" s="14">
        <f>VLOOKUP($H76,'[2]2023_01'!$D:$AD,'[2]2023_01'!J$19,FALSE)</f>
        <v>3223</v>
      </c>
      <c r="S76" s="15">
        <f t="shared" si="5"/>
        <v>29</v>
      </c>
      <c r="T76" s="12">
        <f>VLOOKUP($H76,'[2]2023_01'!$D:$AD,'[2]2023_01'!K$19,FALSE)</f>
        <v>29</v>
      </c>
      <c r="U76" s="16">
        <f>VLOOKUP($H76,'[2]2023_01'!$D:$AD,'[2]2023_01'!T$19,FALSE)</f>
        <v>0</v>
      </c>
      <c r="V76" s="17">
        <f>VLOOKUP($H76,'[2]2023_01'!$D:$AD,'[2]2023_01'!U$19,FALSE)</f>
        <v>0</v>
      </c>
      <c r="W76" s="12">
        <f>VLOOKUP($H76,'[2]2023_01'!$D:$AD,'[2]2023_01'!L$19,FALSE)</f>
        <v>311.17</v>
      </c>
      <c r="X76" s="12">
        <f>VLOOKUP($H76,'[2]2023_01'!$D:$AD,'[2]2023_01'!M$19,FALSE)</f>
        <v>248.94</v>
      </c>
      <c r="Y76" s="18">
        <f>VLOOKUP($H76,'[2]2023_01'!$D:$AD,'[2]2023_01'!N$19,FALSE)</f>
        <v>0</v>
      </c>
      <c r="Z76" s="12">
        <f>VLOOKUP($H76,'[2]2023_01'!$D:$AD,'[2]2023_01'!O$19,FALSE)</f>
        <v>0</v>
      </c>
      <c r="AA76" s="12">
        <f>VLOOKUP($H76,'[2]2023_01'!$D:$AD,'[2]2023_01'!P$19,FALSE)</f>
        <v>0</v>
      </c>
      <c r="AB76" s="12">
        <f>VLOOKUP($H76,'[2]2023_01'!$D:$AD,'[2]2023_01'!Q$19,FALSE)</f>
        <v>560.11</v>
      </c>
      <c r="AC76">
        <f t="shared" si="6"/>
        <v>560.11</v>
      </c>
      <c r="AD76">
        <f t="shared" si="7"/>
        <v>0</v>
      </c>
    </row>
    <row r="77" spans="1:30" x14ac:dyDescent="0.25">
      <c r="A77" s="9" t="str">
        <f>H77&amp;" "&amp;C77&amp;" "&amp;D77</f>
        <v>H109 2023 Janeiro</v>
      </c>
      <c r="B77" s="9" t="str">
        <f>VLOOKUP(H77,[1]Auxiliar_referencia!E:F,2,FALSE)</f>
        <v>Medidor faturado pela UFSC</v>
      </c>
      <c r="C77" s="9">
        <v>2023</v>
      </c>
      <c r="D77" s="9" t="s">
        <v>130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VLOOKUP($H77,'[2]2023_01'!$D:$AD,'[2]2023_01'!Z$19,FALSE)</f>
        <v>0</v>
      </c>
      <c r="M77" s="12">
        <f>VLOOKUP($H77,'[2]2023_01'!$D:$AD,'[2]2023_01'!AA$19,FALSE)</f>
        <v>0</v>
      </c>
      <c r="N77" s="12">
        <f>VLOOKUP($H77,'[2]2023_01'!$D:$AD,'[2]2023_01'!AB$19,FALSE)</f>
        <v>0</v>
      </c>
      <c r="O77" s="12">
        <f>VLOOKUP($H77,'[2]2023_01'!$D:$AD,'[2]2023_01'!AC$19,FALSE)</f>
        <v>0</v>
      </c>
      <c r="P77" s="12">
        <f>VLOOKUP($H77,'[2]2023_01'!$D:$AD,'[2]2023_01'!AD$19,FALSE)</f>
        <v>0</v>
      </c>
      <c r="Q77" s="13">
        <f>VLOOKUP(H77,'[1]2022_12'!H:R,11,FALSE)</f>
        <v>368</v>
      </c>
      <c r="R77" s="14">
        <f>VLOOKUP($H77,'[2]2023_01'!$D:$AD,'[2]2023_01'!J$19,FALSE)</f>
        <v>394</v>
      </c>
      <c r="S77" s="15">
        <f t="shared" si="5"/>
        <v>26</v>
      </c>
      <c r="T77" s="12">
        <f>VLOOKUP($H77,'[2]2023_01'!$D:$AD,'[2]2023_01'!K$19,FALSE)</f>
        <v>26</v>
      </c>
      <c r="U77" s="16">
        <f>VLOOKUP($H77,'[2]2023_01'!$D:$AD,'[2]2023_01'!T$19,FALSE)</f>
        <v>0</v>
      </c>
      <c r="V77" s="17">
        <f>VLOOKUP($H77,'[2]2023_01'!$D:$AD,'[2]2023_01'!U$19,FALSE)</f>
        <v>0</v>
      </c>
      <c r="W77" s="12">
        <f>VLOOKUP($H77,'[2]2023_01'!$D:$AD,'[2]2023_01'!L$19,FALSE)</f>
        <v>278.98</v>
      </c>
      <c r="X77" s="12">
        <f>VLOOKUP($H77,'[2]2023_01'!$D:$AD,'[2]2023_01'!M$19,FALSE)</f>
        <v>223.18</v>
      </c>
      <c r="Y77" s="18">
        <f>VLOOKUP($H77,'[2]2023_01'!$D:$AD,'[2]2023_01'!N$19,FALSE)</f>
        <v>0</v>
      </c>
      <c r="Z77" s="12">
        <f>VLOOKUP($H77,'[2]2023_01'!$D:$AD,'[2]2023_01'!O$19,FALSE)</f>
        <v>0</v>
      </c>
      <c r="AA77" s="12">
        <f>VLOOKUP($H77,'[2]2023_01'!$D:$AD,'[2]2023_01'!P$19,FALSE)</f>
        <v>0</v>
      </c>
      <c r="AB77" s="12">
        <f>VLOOKUP($H77,'[2]2023_01'!$D:$AD,'[2]2023_01'!Q$19,FALSE)</f>
        <v>502.16</v>
      </c>
      <c r="AC77">
        <f t="shared" si="6"/>
        <v>502.16</v>
      </c>
      <c r="AD77">
        <f t="shared" si="7"/>
        <v>0</v>
      </c>
    </row>
    <row r="78" spans="1:30" x14ac:dyDescent="0.25">
      <c r="A78" s="9" t="str">
        <f>H78&amp;" "&amp;C78&amp;" "&amp;D78</f>
        <v>H110 2023 Janeiro</v>
      </c>
      <c r="B78" s="9" t="str">
        <f>VLOOKUP(H78,[1]Auxiliar_referencia!E:F,2,FALSE)</f>
        <v>Medidor faturado pela UFSC</v>
      </c>
      <c r="C78" s="9">
        <v>2023</v>
      </c>
      <c r="D78" s="9" t="s">
        <v>130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VLOOKUP($H78,'[2]2023_01'!$D:$AD,'[2]2023_01'!Z$19,FALSE)</f>
        <v>0</v>
      </c>
      <c r="M78" s="12">
        <f>VLOOKUP($H78,'[2]2023_01'!$D:$AD,'[2]2023_01'!AA$19,FALSE)</f>
        <v>0</v>
      </c>
      <c r="N78" s="12">
        <f>VLOOKUP($H78,'[2]2023_01'!$D:$AD,'[2]2023_01'!AB$19,FALSE)</f>
        <v>0</v>
      </c>
      <c r="O78" s="12">
        <f>VLOOKUP($H78,'[2]2023_01'!$D:$AD,'[2]2023_01'!AC$19,FALSE)</f>
        <v>0</v>
      </c>
      <c r="P78" s="12">
        <f>VLOOKUP($H78,'[2]2023_01'!$D:$AD,'[2]2023_01'!AD$19,FALSE)</f>
        <v>0</v>
      </c>
      <c r="Q78" s="13">
        <f>VLOOKUP(H78,'[1]2022_12'!H:R,11,FALSE)</f>
        <v>3870</v>
      </c>
      <c r="R78" s="14">
        <f>VLOOKUP($H78,'[2]2023_01'!$D:$AD,'[2]2023_01'!J$19,FALSE)</f>
        <v>3950</v>
      </c>
      <c r="S78" s="15">
        <f t="shared" si="5"/>
        <v>80</v>
      </c>
      <c r="T78" s="12">
        <f>VLOOKUP($H78,'[2]2023_01'!$D:$AD,'[2]2023_01'!K$19,FALSE)</f>
        <v>80</v>
      </c>
      <c r="U78" s="16">
        <f>VLOOKUP($H78,'[2]2023_01'!$D:$AD,'[2]2023_01'!T$19,FALSE)</f>
        <v>0</v>
      </c>
      <c r="V78" s="17">
        <f>VLOOKUP($H78,'[2]2023_01'!$D:$AD,'[2]2023_01'!U$19,FALSE)</f>
        <v>0</v>
      </c>
      <c r="W78" s="12">
        <f>VLOOKUP($H78,'[2]2023_01'!$D:$AD,'[2]2023_01'!L$19,FALSE)</f>
        <v>858.4</v>
      </c>
      <c r="X78" s="12">
        <f>VLOOKUP($H78,'[2]2023_01'!$D:$AD,'[2]2023_01'!M$19,FALSE)</f>
        <v>686.72</v>
      </c>
      <c r="Y78" s="18">
        <f>VLOOKUP($H78,'[2]2023_01'!$D:$AD,'[2]2023_01'!N$19,FALSE)</f>
        <v>0</v>
      </c>
      <c r="Z78" s="12">
        <f>VLOOKUP($H78,'[2]2023_01'!$D:$AD,'[2]2023_01'!O$19,FALSE)</f>
        <v>0</v>
      </c>
      <c r="AA78" s="12">
        <f>VLOOKUP($H78,'[2]2023_01'!$D:$AD,'[2]2023_01'!P$19,FALSE)</f>
        <v>0</v>
      </c>
      <c r="AB78" s="12">
        <f>VLOOKUP($H78,'[2]2023_01'!$D:$AD,'[2]2023_01'!Q$19,FALSE)</f>
        <v>1545.12</v>
      </c>
      <c r="AC78">
        <f t="shared" si="6"/>
        <v>1545.12</v>
      </c>
      <c r="AD78">
        <f t="shared" si="7"/>
        <v>0</v>
      </c>
    </row>
    <row r="79" spans="1:30" x14ac:dyDescent="0.25">
      <c r="A79" s="9" t="str">
        <f>H79&amp;" "&amp;C79&amp;" "&amp;D79</f>
        <v>H111 2023 Janeiro</v>
      </c>
      <c r="B79" s="9" t="str">
        <f>VLOOKUP(H79,[1]Auxiliar_referencia!E:F,2,FALSE)</f>
        <v>Medidor faturado pela UFSC</v>
      </c>
      <c r="C79" s="9">
        <v>2023</v>
      </c>
      <c r="D79" s="9" t="s">
        <v>130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VLOOKUP($H79,'[2]2023_01'!$D:$AD,'[2]2023_01'!Z$19,FALSE)</f>
        <v>0</v>
      </c>
      <c r="M79" s="12">
        <f>VLOOKUP($H79,'[2]2023_01'!$D:$AD,'[2]2023_01'!AA$19,FALSE)</f>
        <v>0</v>
      </c>
      <c r="N79" s="12">
        <f>VLOOKUP($H79,'[2]2023_01'!$D:$AD,'[2]2023_01'!AB$19,FALSE)</f>
        <v>0</v>
      </c>
      <c r="O79" s="12">
        <f>VLOOKUP($H79,'[2]2023_01'!$D:$AD,'[2]2023_01'!AC$19,FALSE)</f>
        <v>0</v>
      </c>
      <c r="P79" s="12">
        <f>VLOOKUP($H79,'[2]2023_01'!$D:$AD,'[2]2023_01'!AD$19,FALSE)</f>
        <v>0</v>
      </c>
      <c r="Q79" s="13">
        <f>VLOOKUP(H79,'[1]2022_12'!H:R,11,FALSE)</f>
        <v>871</v>
      </c>
      <c r="R79" s="14">
        <f>VLOOKUP($H79,'[2]2023_01'!$D:$AD,'[2]2023_01'!J$19,FALSE)</f>
        <v>1327</v>
      </c>
      <c r="S79" s="15">
        <f t="shared" si="5"/>
        <v>456</v>
      </c>
      <c r="T79" s="12">
        <f>VLOOKUP($H79,'[2]2023_01'!$D:$AD,'[2]2023_01'!K$19,FALSE)</f>
        <v>456</v>
      </c>
      <c r="U79" s="16">
        <f>VLOOKUP($H79,'[2]2023_01'!$D:$AD,'[2]2023_01'!T$19,FALSE)</f>
        <v>0</v>
      </c>
      <c r="V79" s="17">
        <f>VLOOKUP($H79,'[2]2023_01'!$D:$AD,'[2]2023_01'!U$19,FALSE)</f>
        <v>0</v>
      </c>
      <c r="W79" s="12">
        <f>VLOOKUP($H79,'[2]2023_01'!$D:$AD,'[2]2023_01'!L$19,FALSE)</f>
        <v>4892.88</v>
      </c>
      <c r="X79" s="12">
        <f>VLOOKUP($H79,'[2]2023_01'!$D:$AD,'[2]2023_01'!M$19,FALSE)</f>
        <v>3914.3</v>
      </c>
      <c r="Y79" s="18">
        <f>VLOOKUP($H79,'[2]2023_01'!$D:$AD,'[2]2023_01'!N$19,FALSE)</f>
        <v>0</v>
      </c>
      <c r="Z79" s="12">
        <f>VLOOKUP($H79,'[2]2023_01'!$D:$AD,'[2]2023_01'!O$19,FALSE)</f>
        <v>0</v>
      </c>
      <c r="AA79" s="12">
        <f>VLOOKUP($H79,'[2]2023_01'!$D:$AD,'[2]2023_01'!P$19,FALSE)</f>
        <v>0</v>
      </c>
      <c r="AB79" s="12">
        <f>VLOOKUP($H79,'[2]2023_01'!$D:$AD,'[2]2023_01'!Q$19,FALSE)</f>
        <v>8807.18</v>
      </c>
      <c r="AC79">
        <f t="shared" si="6"/>
        <v>8807.18</v>
      </c>
      <c r="AD79">
        <f t="shared" si="7"/>
        <v>0</v>
      </c>
    </row>
    <row r="80" spans="1:30" x14ac:dyDescent="0.25">
      <c r="A80" s="9" t="str">
        <f t="shared" ref="A80:A84" si="8">H80&amp;" "&amp;C80&amp;" "&amp;D80</f>
        <v>H201 2023 Janeiro</v>
      </c>
      <c r="B80" s="9" t="str">
        <f>VLOOKUP(H80,[1]Auxiliar_referencia!E:F,2,FALSE)</f>
        <v>Medidor não instalado</v>
      </c>
      <c r="C80" s="9">
        <v>2023</v>
      </c>
      <c r="D80" s="9" t="s">
        <v>130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VLOOKUP($H80,'[2]2023_01'!$D:$AD,'[2]2023_01'!Z$19,FALSE)</f>
        <v>1</v>
      </c>
      <c r="M80" s="12">
        <f>VLOOKUP($H80,'[2]2023_01'!$D:$AD,'[2]2023_01'!AA$19,FALSE)</f>
        <v>0</v>
      </c>
      <c r="N80" s="12">
        <f>VLOOKUP($H80,'[2]2023_01'!$D:$AD,'[2]2023_01'!AB$19,FALSE)</f>
        <v>0</v>
      </c>
      <c r="O80" s="12">
        <f>VLOOKUP($H80,'[2]2023_01'!$D:$AD,'[2]2023_01'!AC$19,FALSE)</f>
        <v>0</v>
      </c>
      <c r="P80" s="12">
        <f>VLOOKUP($H80,'[2]2023_01'!$D:$AD,'[2]2023_01'!AD$19,FALSE)</f>
        <v>1</v>
      </c>
      <c r="Q80" s="13">
        <f>VLOOKUP(H80,'[1]2022_12'!H:R,11,FALSE)</f>
        <v>0</v>
      </c>
      <c r="R80" s="14">
        <f>VLOOKUP($H80,'[2]2023_01'!$D:$AD,'[2]2023_01'!J$19,FALSE)</f>
        <v>0</v>
      </c>
      <c r="S80" s="15">
        <f t="shared" si="5"/>
        <v>0</v>
      </c>
      <c r="T80" s="12">
        <f>VLOOKUP($H80,'[2]2023_01'!$D:$AD,'[2]2023_01'!K$19,FALSE)</f>
        <v>0</v>
      </c>
      <c r="U80" s="16">
        <f>VLOOKUP($H80,'[2]2023_01'!$D:$AD,'[2]2023_01'!T$19,FALSE)</f>
        <v>0</v>
      </c>
      <c r="V80" s="17">
        <f>VLOOKUP($H80,'[2]2023_01'!$D:$AD,'[2]2023_01'!U$19,FALSE)</f>
        <v>0</v>
      </c>
      <c r="W80" s="12">
        <f>VLOOKUP($H80,'[2]2023_01'!$D:$AD,'[2]2023_01'!L$19,FALSE)</f>
        <v>0</v>
      </c>
      <c r="X80" s="12">
        <f>VLOOKUP($H80,'[2]2023_01'!$D:$AD,'[2]2023_01'!M$19,FALSE)</f>
        <v>0</v>
      </c>
      <c r="Y80" s="18">
        <f>VLOOKUP($H80,'[2]2023_01'!$D:$AD,'[2]2023_01'!N$19,FALSE)</f>
        <v>0</v>
      </c>
      <c r="Z80" s="12">
        <f>VLOOKUP($H80,'[2]2023_01'!$D:$AD,'[2]2023_01'!O$19,FALSE)</f>
        <v>0</v>
      </c>
      <c r="AA80" s="12">
        <f>VLOOKUP($H80,'[2]2023_01'!$D:$AD,'[2]2023_01'!P$19,FALSE)</f>
        <v>0</v>
      </c>
      <c r="AB80" s="12">
        <f>VLOOKUP($H80,'[2]2023_01'!$D:$AD,'[2]2023_01'!Q$19,FALSE)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Janeiro</v>
      </c>
      <c r="B81" s="9" t="str">
        <f>VLOOKUP(H81,[1]Auxiliar_referencia!E:F,2,FALSE)</f>
        <v>Medidor não instalado</v>
      </c>
      <c r="C81" s="9">
        <v>2023</v>
      </c>
      <c r="D81" s="9" t="s">
        <v>130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VLOOKUP($H81,'[2]2023_01'!$D:$AD,'[2]2023_01'!Z$19,FALSE)</f>
        <v>0</v>
      </c>
      <c r="M81" s="12">
        <f>VLOOKUP($H81,'[2]2023_01'!$D:$AD,'[2]2023_01'!AA$19,FALSE)</f>
        <v>0</v>
      </c>
      <c r="N81" s="12">
        <f>VLOOKUP($H81,'[2]2023_01'!$D:$AD,'[2]2023_01'!AB$19,FALSE)</f>
        <v>0</v>
      </c>
      <c r="O81" s="12">
        <f>VLOOKUP($H81,'[2]2023_01'!$D:$AD,'[2]2023_01'!AC$19,FALSE)</f>
        <v>0</v>
      </c>
      <c r="P81" s="12">
        <f>VLOOKUP($H81,'[2]2023_01'!$D:$AD,'[2]2023_01'!AD$19,FALSE)</f>
        <v>0</v>
      </c>
      <c r="Q81" s="13">
        <f>VLOOKUP(H81,'[1]2022_12'!H:R,11,FALSE)</f>
        <v>0</v>
      </c>
      <c r="R81" s="14">
        <f>VLOOKUP($H81,'[2]2023_01'!$D:$AD,'[2]2023_01'!J$19,FALSE)</f>
        <v>0</v>
      </c>
      <c r="S81" s="15">
        <f t="shared" si="5"/>
        <v>0</v>
      </c>
      <c r="T81" s="12">
        <f>VLOOKUP($H81,'[2]2023_01'!$D:$AD,'[2]2023_01'!K$19,FALSE)</f>
        <v>0</v>
      </c>
      <c r="U81" s="16">
        <f>VLOOKUP($H81,'[2]2023_01'!$D:$AD,'[2]2023_01'!T$19,FALSE)</f>
        <v>0</v>
      </c>
      <c r="V81" s="17">
        <f>VLOOKUP($H81,'[2]2023_01'!$D:$AD,'[2]2023_01'!U$19,FALSE)</f>
        <v>0</v>
      </c>
      <c r="W81" s="12">
        <f>VLOOKUP($H81,'[2]2023_01'!$D:$AD,'[2]2023_01'!L$19,FALSE)</f>
        <v>0</v>
      </c>
      <c r="X81" s="12">
        <f>VLOOKUP($H81,'[2]2023_01'!$D:$AD,'[2]2023_01'!M$19,FALSE)</f>
        <v>0</v>
      </c>
      <c r="Y81" s="18">
        <f>VLOOKUP($H81,'[2]2023_01'!$D:$AD,'[2]2023_01'!N$19,FALSE)</f>
        <v>0</v>
      </c>
      <c r="Z81" s="12">
        <f>VLOOKUP($H81,'[2]2023_01'!$D:$AD,'[2]2023_01'!O$19,FALSE)</f>
        <v>0</v>
      </c>
      <c r="AA81" s="12">
        <f>VLOOKUP($H81,'[2]2023_01'!$D:$AD,'[2]2023_01'!P$19,FALSE)</f>
        <v>0</v>
      </c>
      <c r="AB81" s="12">
        <f>VLOOKUP($H81,'[2]2023_01'!$D:$AD,'[2]2023_01'!Q$19,FALSE)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Janeiro</v>
      </c>
      <c r="B82" s="9" t="str">
        <f>VLOOKUP(H82,[1]Auxiliar_referencia!E:F,2,FALSE)</f>
        <v>Medidor faturado pela UFSC</v>
      </c>
      <c r="C82" s="9">
        <v>2023</v>
      </c>
      <c r="D82" s="9" t="s">
        <v>130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VLOOKUP($H82,'[2]2023_01'!$D:$AD,'[2]2023_01'!Z$19,FALSE)</f>
        <v>1</v>
      </c>
      <c r="M82" s="12">
        <f>VLOOKUP($H82,'[2]2023_01'!$D:$AD,'[2]2023_01'!AA$19,FALSE)</f>
        <v>0</v>
      </c>
      <c r="N82" s="12">
        <f>VLOOKUP($H82,'[2]2023_01'!$D:$AD,'[2]2023_01'!AB$19,FALSE)</f>
        <v>0</v>
      </c>
      <c r="O82" s="12">
        <f>VLOOKUP($H82,'[2]2023_01'!$D:$AD,'[2]2023_01'!AC$19,FALSE)</f>
        <v>0</v>
      </c>
      <c r="P82" s="12">
        <f>VLOOKUP($H82,'[2]2023_01'!$D:$AD,'[2]2023_01'!AD$19,FALSE)</f>
        <v>1</v>
      </c>
      <c r="Q82" s="13">
        <f>VLOOKUP(H82,'[1]2022_12'!H:R,11,FALSE)</f>
        <v>0</v>
      </c>
      <c r="R82" s="14">
        <f>VLOOKUP($H82,'[2]2023_01'!$D:$AD,'[2]2023_01'!J$19,FALSE)</f>
        <v>0</v>
      </c>
      <c r="S82" s="15">
        <f t="shared" si="5"/>
        <v>0</v>
      </c>
      <c r="T82" s="12">
        <f>VLOOKUP($H82,'[2]2023_01'!$D:$AD,'[2]2023_01'!K$19,FALSE)</f>
        <v>0</v>
      </c>
      <c r="U82" s="16">
        <f>VLOOKUP($H82,'[2]2023_01'!$D:$AD,'[2]2023_01'!T$19,FALSE)</f>
        <v>0</v>
      </c>
      <c r="V82" s="17">
        <f>VLOOKUP($H82,'[2]2023_01'!$D:$AD,'[2]2023_01'!U$19,FALSE)</f>
        <v>0</v>
      </c>
      <c r="W82" s="12">
        <f>VLOOKUP($H82,'[2]2023_01'!$D:$AD,'[2]2023_01'!L$19,FALSE)</f>
        <v>0</v>
      </c>
      <c r="X82" s="12">
        <f>VLOOKUP($H82,'[2]2023_01'!$D:$AD,'[2]2023_01'!M$19,FALSE)</f>
        <v>0</v>
      </c>
      <c r="Y82" s="18">
        <f>VLOOKUP($H82,'[2]2023_01'!$D:$AD,'[2]2023_01'!N$19,FALSE)</f>
        <v>0</v>
      </c>
      <c r="Z82" s="12">
        <f>VLOOKUP($H82,'[2]2023_01'!$D:$AD,'[2]2023_01'!O$19,FALSE)</f>
        <v>0</v>
      </c>
      <c r="AA82" s="12">
        <f>VLOOKUP($H82,'[2]2023_01'!$D:$AD,'[2]2023_01'!P$19,FALSE)</f>
        <v>0</v>
      </c>
      <c r="AB82" s="12">
        <f>VLOOKUP($H82,'[2]2023_01'!$D:$AD,'[2]2023_01'!Q$19,FALSE)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Janeiro</v>
      </c>
      <c r="B83" s="9" t="str">
        <f>VLOOKUP(H83,[1]Auxiliar_referencia!E:F,2,FALSE)</f>
        <v>Medidor faturado pela UFSC</v>
      </c>
      <c r="C83" s="9">
        <v>2023</v>
      </c>
      <c r="D83" s="9" t="s">
        <v>130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VLOOKUP($H83,'[2]2023_01'!$D:$AD,'[2]2023_01'!Z$19,FALSE)</f>
        <v>1</v>
      </c>
      <c r="M83" s="12">
        <f>VLOOKUP($H83,'[2]2023_01'!$D:$AD,'[2]2023_01'!AA$19,FALSE)</f>
        <v>0</v>
      </c>
      <c r="N83" s="12">
        <f>VLOOKUP($H83,'[2]2023_01'!$D:$AD,'[2]2023_01'!AB$19,FALSE)</f>
        <v>0</v>
      </c>
      <c r="O83" s="12">
        <f>VLOOKUP($H83,'[2]2023_01'!$D:$AD,'[2]2023_01'!AC$19,FALSE)</f>
        <v>0</v>
      </c>
      <c r="P83" s="12">
        <f>VLOOKUP($H83,'[2]2023_01'!$D:$AD,'[2]2023_01'!AD$19,FALSE)</f>
        <v>1</v>
      </c>
      <c r="Q83" s="13">
        <f>VLOOKUP(H83,'[1]2022_12'!H:R,11,FALSE)</f>
        <v>0</v>
      </c>
      <c r="R83" s="14">
        <f>VLOOKUP($H83,'[2]2023_01'!$D:$AD,'[2]2023_01'!J$19,FALSE)</f>
        <v>0</v>
      </c>
      <c r="S83" s="15">
        <f t="shared" si="5"/>
        <v>0</v>
      </c>
      <c r="T83" s="12">
        <f>VLOOKUP($H83,'[2]2023_01'!$D:$AD,'[2]2023_01'!K$19,FALSE)</f>
        <v>0</v>
      </c>
      <c r="U83" s="16">
        <f>VLOOKUP($H83,'[2]2023_01'!$D:$AD,'[2]2023_01'!T$19,FALSE)</f>
        <v>0</v>
      </c>
      <c r="V83" s="17">
        <f>VLOOKUP($H83,'[2]2023_01'!$D:$AD,'[2]2023_01'!U$19,FALSE)</f>
        <v>0</v>
      </c>
      <c r="W83" s="12">
        <f>VLOOKUP($H83,'[2]2023_01'!$D:$AD,'[2]2023_01'!L$19,FALSE)</f>
        <v>0</v>
      </c>
      <c r="X83" s="12">
        <f>VLOOKUP($H83,'[2]2023_01'!$D:$AD,'[2]2023_01'!M$19,FALSE)</f>
        <v>0</v>
      </c>
      <c r="Y83" s="18">
        <f>VLOOKUP($H83,'[2]2023_01'!$D:$AD,'[2]2023_01'!N$19,FALSE)</f>
        <v>0</v>
      </c>
      <c r="Z83" s="12">
        <f>VLOOKUP($H83,'[2]2023_01'!$D:$AD,'[2]2023_01'!O$19,FALSE)</f>
        <v>0</v>
      </c>
      <c r="AA83" s="12">
        <f>VLOOKUP($H83,'[2]2023_01'!$D:$AD,'[2]2023_01'!P$19,FALSE)</f>
        <v>0</v>
      </c>
      <c r="AB83" s="12">
        <f>VLOOKUP($H83,'[2]2023_01'!$D:$AD,'[2]2023_01'!Q$19,FALSE)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Janeiro</v>
      </c>
      <c r="B84" s="9" t="str">
        <f>VLOOKUP(H84,[1]Auxiliar_referencia!E:F,2,FALSE)</f>
        <v>Medidor faturado pela UFSC</v>
      </c>
      <c r="C84" s="9">
        <v>2023</v>
      </c>
      <c r="D84" s="9" t="s">
        <v>130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VLOOKUP($H84,'[2]2023_01'!$D:$AD,'[2]2023_01'!Z$19,FALSE)</f>
        <v>0</v>
      </c>
      <c r="M84" s="12">
        <f>VLOOKUP($H84,'[2]2023_01'!$D:$AD,'[2]2023_01'!AA$19,FALSE)</f>
        <v>0</v>
      </c>
      <c r="N84" s="12">
        <f>VLOOKUP($H84,'[2]2023_01'!$D:$AD,'[2]2023_01'!AB$19,FALSE)</f>
        <v>0</v>
      </c>
      <c r="O84" s="12">
        <f>VLOOKUP($H84,'[2]2023_01'!$D:$AD,'[2]2023_01'!AC$19,FALSE)</f>
        <v>0</v>
      </c>
      <c r="P84" s="12">
        <f>VLOOKUP($H84,'[2]2023_01'!$D:$AD,'[2]2023_01'!AD$19,FALSE)</f>
        <v>0</v>
      </c>
      <c r="Q84" s="13">
        <f>VLOOKUP(H84,'[1]2022_12'!H:R,11,FALSE)</f>
        <v>11</v>
      </c>
      <c r="R84" s="14">
        <f>VLOOKUP($H84,'[2]2023_01'!$D:$AD,'[2]2023_01'!J$19,FALSE)</f>
        <v>12</v>
      </c>
      <c r="S84" s="15">
        <f t="shared" si="5"/>
        <v>1</v>
      </c>
      <c r="T84" s="12">
        <f>VLOOKUP($H84,'[2]2023_01'!$D:$AD,'[2]2023_01'!K$19,FALSE)</f>
        <v>1</v>
      </c>
      <c r="U84" s="16">
        <f>VLOOKUP($H84,'[2]2023_01'!$D:$AD,'[2]2023_01'!T$19,FALSE)</f>
        <v>0</v>
      </c>
      <c r="V84" s="17">
        <f>VLOOKUP($H84,'[2]2023_01'!$D:$AD,'[2]2023_01'!U$19,FALSE)</f>
        <v>0</v>
      </c>
      <c r="W84" s="12">
        <f>VLOOKUP($H84,'[2]2023_01'!$D:$AD,'[2]2023_01'!L$19,FALSE)</f>
        <v>107.3</v>
      </c>
      <c r="X84" s="12">
        <f>VLOOKUP($H84,'[2]2023_01'!$D:$AD,'[2]2023_01'!M$19,FALSE)</f>
        <v>85.84</v>
      </c>
      <c r="Y84" s="18">
        <f>VLOOKUP($H84,'[2]2023_01'!$D:$AD,'[2]2023_01'!N$19,FALSE)</f>
        <v>0</v>
      </c>
      <c r="Z84" s="12">
        <f>VLOOKUP($H84,'[2]2023_01'!$D:$AD,'[2]2023_01'!O$19,FALSE)</f>
        <v>0</v>
      </c>
      <c r="AA84" s="12">
        <f>VLOOKUP($H84,'[2]2023_01'!$D:$AD,'[2]2023_01'!P$19,FALSE)</f>
        <v>0</v>
      </c>
      <c r="AB84" s="12">
        <f>VLOOKUP($H84,'[2]2023_01'!$D:$AD,'[2]2023_01'!Q$19,FALSE)</f>
        <v>193.14</v>
      </c>
      <c r="AC84">
        <f t="shared" si="6"/>
        <v>193.14</v>
      </c>
      <c r="AD84">
        <f t="shared" si="7"/>
        <v>0</v>
      </c>
    </row>
    <row r="85" spans="1:30" x14ac:dyDescent="0.25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12"/>
      <c r="M85" s="12"/>
      <c r="N85" s="12"/>
      <c r="O85" s="12"/>
      <c r="P85" s="12"/>
      <c r="Q85" s="19"/>
      <c r="R85" s="20"/>
      <c r="S85" s="15"/>
      <c r="T85" s="12"/>
      <c r="U85" s="12"/>
      <c r="V85" s="17"/>
      <c r="W85" s="12"/>
      <c r="X85" s="12"/>
      <c r="Y85" s="18"/>
      <c r="Z85" s="12"/>
      <c r="AA85" s="12"/>
      <c r="AB85" s="12"/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127</v>
      </c>
      <c r="M95" s="18">
        <f t="shared" ref="M95:P95" si="9">SUM(M2:M94)</f>
        <v>30</v>
      </c>
      <c r="N95" s="18">
        <f t="shared" si="9"/>
        <v>18</v>
      </c>
      <c r="O95" s="18">
        <f t="shared" si="9"/>
        <v>2</v>
      </c>
      <c r="P95" s="18">
        <f t="shared" si="9"/>
        <v>177</v>
      </c>
      <c r="Q95" s="22"/>
      <c r="R95" s="22"/>
      <c r="T95" s="23">
        <f>SUM(T1:T94)</f>
        <v>17605</v>
      </c>
      <c r="U95" s="24"/>
      <c r="V95" s="29"/>
      <c r="W95" s="24">
        <f>SUM(W1:W94)</f>
        <v>258926.1399999999</v>
      </c>
      <c r="X95" s="24">
        <f t="shared" ref="X95:AC95" si="10">SUM(X1:X94)</f>
        <v>205011.69999999995</v>
      </c>
      <c r="Y95" s="24">
        <f t="shared" si="10"/>
        <v>-44820.650000000016</v>
      </c>
      <c r="Z95" s="24">
        <f t="shared" si="10"/>
        <v>0</v>
      </c>
      <c r="AA95" s="24">
        <f t="shared" si="10"/>
        <v>0</v>
      </c>
      <c r="AB95" s="24">
        <f t="shared" si="10"/>
        <v>410900.38</v>
      </c>
      <c r="AC95" s="24">
        <f t="shared" si="10"/>
        <v>419117.19000000006</v>
      </c>
      <c r="AD95" s="25">
        <f>AB95-AC95</f>
        <v>-8216.8100000000559</v>
      </c>
    </row>
    <row r="96" spans="1:30" x14ac:dyDescent="0.25">
      <c r="K96" s="21" t="s">
        <v>117</v>
      </c>
      <c r="L96" s="26">
        <f>L95-L75</f>
        <v>76</v>
      </c>
      <c r="M96" s="26">
        <f>M95-M75</f>
        <v>30</v>
      </c>
      <c r="N96" s="26">
        <f>N95-N75</f>
        <v>12</v>
      </c>
      <c r="O96" s="26">
        <f>O95-O75</f>
        <v>1</v>
      </c>
      <c r="P96" s="26">
        <f>P95-P75</f>
        <v>119</v>
      </c>
      <c r="Q96" s="22"/>
      <c r="R96" s="22"/>
    </row>
    <row r="140" spans="1:29" customFormat="1" ht="1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27"/>
      <c r="W140" s="8"/>
      <c r="X140" s="8"/>
      <c r="Y140" s="8"/>
      <c r="Z140" s="8"/>
      <c r="AA140" s="8"/>
      <c r="AB140" s="8"/>
      <c r="AC140" s="28"/>
    </row>
  </sheetData>
  <autoFilter ref="A1:AD1" xr:uid="{00000000-0009-0000-0000-000031000000}">
    <sortState xmlns:xlrd2="http://schemas.microsoft.com/office/spreadsheetml/2017/richdata2" ref="A2:AC75">
      <sortCondition ref="B1"/>
    </sortState>
  </autoFilter>
  <conditionalFormatting sqref="U2:U84">
    <cfRule type="cellIs" dxfId="4" priority="1" operator="equal">
      <formula>"Média"</formula>
    </cfRule>
    <cfRule type="cellIs" dxfId="3" priority="2" operator="equal">
      <formula>"Mínimo"</formula>
    </cfRule>
    <cfRule type="cellIs" dxfId="2" priority="3" operator="equal">
      <formula>"Informado"</formula>
    </cfRule>
    <cfRule type="cellIs" dxfId="1" priority="4" operator="equal">
      <formula>"Lido"</formula>
    </cfRule>
  </conditionalFormatting>
  <conditionalFormatting sqref="AD2:AD140">
    <cfRule type="cellIs" dxfId="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0A6A-ED36-4985-8B3E-BB21A5F1D8D1}">
  <dimension ref="A1:AD151"/>
  <sheetViews>
    <sheetView topLeftCell="A64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29" max="29" width="16.28515625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Novembro</v>
      </c>
      <c r="B2" s="9" t="str">
        <f>VLOOKUP(H2,[1]Auxiliar_referencia!E:F,2,FALSE)</f>
        <v>Medidor faturado pela UFSC</v>
      </c>
      <c r="C2" s="9">
        <v>2023</v>
      </c>
      <c r="D2" s="9" t="s">
        <v>118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VLOOKUP($H2,'[2]2023_11'!$D:$AD,'[2]2023_11'!Z$19,FALSE)</f>
        <v>1</v>
      </c>
      <c r="M2" s="12">
        <f>VLOOKUP($H2,'[2]2023_11'!$D:$AD,'[2]2023_11'!AA$19,FALSE)</f>
        <v>0</v>
      </c>
      <c r="N2" s="12">
        <f>VLOOKUP($H2,'[2]2023_11'!$D:$AD,'[2]2023_11'!AB$19,FALSE)</f>
        <v>0</v>
      </c>
      <c r="O2" s="12">
        <f>VLOOKUP($H2,'[2]2023_11'!$D:$AD,'[2]2023_11'!AC$19,FALSE)</f>
        <v>0</v>
      </c>
      <c r="P2" s="12">
        <f>VLOOKUP($H2,'[2]2023_11'!$D:$AD,'[2]2023_11'!AD$19,FALSE)</f>
        <v>1</v>
      </c>
      <c r="Q2" s="13">
        <f>VLOOKUP(H2,'2023_10'!H:R,11,FALSE)</f>
        <v>1093</v>
      </c>
      <c r="R2" s="14">
        <f>VLOOKUP($H2,'[2]2023_11'!$D:$AD,'[2]2023_11'!J$19,FALSE)</f>
        <v>1110</v>
      </c>
      <c r="S2" s="15">
        <f t="shared" ref="S2:S66" si="1">R2-Q2</f>
        <v>17</v>
      </c>
      <c r="T2" s="12">
        <f>VLOOKUP($H2,'[2]2023_11'!$D:$AD,'[2]2023_11'!K$19,FALSE)</f>
        <v>17</v>
      </c>
      <c r="U2" s="16" t="str">
        <f>VLOOKUP($H2,'[2]2023_11'!$D:$AD,'[2]2023_11'!T$19,FALSE)</f>
        <v>LIDO</v>
      </c>
      <c r="V2" s="17" t="str">
        <f>VLOOKUP($H2,'[2]2023_11'!$D:$AD,'[2]2023_11'!U$19,FALSE)</f>
        <v>OK</v>
      </c>
      <c r="W2" s="12">
        <f>VLOOKUP($H2,'[2]2023_11'!$D:$AD,'[2]2023_11'!L$19,FALSE)</f>
        <v>200.08</v>
      </c>
      <c r="X2" s="12">
        <f>VLOOKUP($H2,'[2]2023_11'!$D:$AD,'[2]2023_11'!M$19,FALSE)</f>
        <v>0</v>
      </c>
      <c r="Y2" s="18">
        <f>VLOOKUP($H2,'[2]2023_11'!$D:$AD,'[2]2023_11'!N$19,FALSE)</f>
        <v>-18.899999999999999</v>
      </c>
      <c r="Z2" s="12">
        <f>VLOOKUP($H2,'[2]2023_11'!$D:$AD,'[2]2023_11'!O$19,FALSE)</f>
        <v>0</v>
      </c>
      <c r="AA2" s="12">
        <f>VLOOKUP($H2,'[2]2023_11'!$D:$AD,'[2]2023_11'!P$19,FALSE)</f>
        <v>0</v>
      </c>
      <c r="AB2" s="12">
        <f>VLOOKUP($H2,'[2]2023_11'!$D:$AD,'[2]2023_11'!Q$19,FALSE)</f>
        <v>181.18</v>
      </c>
      <c r="AC2">
        <f t="shared" ref="AC2:AC66" si="2">W2+X2+Y2+Z2+AA2</f>
        <v>181.18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Novembro</v>
      </c>
      <c r="B3" s="9" t="str">
        <f>VLOOKUP(H3,[1]Auxiliar_referencia!E:F,2,FALSE)</f>
        <v>Medidor faturado pela UFSC</v>
      </c>
      <c r="C3" s="9">
        <v>2023</v>
      </c>
      <c r="D3" s="9" t="s">
        <v>118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VLOOKUP($H3,'[2]2023_11'!$D:$AD,'[2]2023_11'!Z$19,FALSE)</f>
        <v>1</v>
      </c>
      <c r="M3" s="12">
        <f>VLOOKUP($H3,'[2]2023_11'!$D:$AD,'[2]2023_11'!AA$19,FALSE)</f>
        <v>0</v>
      </c>
      <c r="N3" s="12">
        <f>VLOOKUP($H3,'[2]2023_11'!$D:$AD,'[2]2023_11'!AB$19,FALSE)</f>
        <v>1</v>
      </c>
      <c r="O3" s="12">
        <f>VLOOKUP($H3,'[2]2023_11'!$D:$AD,'[2]2023_11'!AC$19,FALSE)</f>
        <v>0</v>
      </c>
      <c r="P3" s="12">
        <f>VLOOKUP($H3,'[2]2023_11'!$D:$AD,'[2]2023_11'!AD$19,FALSE)</f>
        <v>2</v>
      </c>
      <c r="Q3" s="13">
        <f>VLOOKUP(H3,'2023_10'!H:R,11,FALSE)</f>
        <v>2516</v>
      </c>
      <c r="R3" s="14">
        <f>VLOOKUP($H3,'[2]2023_11'!$D:$AD,'[2]2023_11'!J$19,FALSE)</f>
        <v>2545</v>
      </c>
      <c r="S3" s="15">
        <f t="shared" si="1"/>
        <v>29</v>
      </c>
      <c r="T3" s="12">
        <f>VLOOKUP($H3,'[2]2023_11'!$D:$AD,'[2]2023_11'!K$19,FALSE)</f>
        <v>29</v>
      </c>
      <c r="U3" s="16" t="str">
        <f>VLOOKUP($H3,'[2]2023_11'!$D:$AD,'[2]2023_11'!T$19,FALSE)</f>
        <v>LIDO</v>
      </c>
      <c r="V3" s="17" t="str">
        <f>VLOOKUP($H3,'[2]2023_11'!$D:$AD,'[2]2023_11'!U$19,FALSE)</f>
        <v>OK</v>
      </c>
      <c r="W3" s="12">
        <f>VLOOKUP($H3,'[2]2023_11'!$D:$AD,'[2]2023_11'!L$19,FALSE)</f>
        <v>323.11</v>
      </c>
      <c r="X3" s="12">
        <f>VLOOKUP($H3,'[2]2023_11'!$D:$AD,'[2]2023_11'!M$19,FALSE)</f>
        <v>0</v>
      </c>
      <c r="Y3" s="18">
        <f>VLOOKUP($H3,'[2]2023_11'!$D:$AD,'[2]2023_11'!N$19,FALSE)</f>
        <v>-30.53000000000003</v>
      </c>
      <c r="Z3" s="12">
        <f>VLOOKUP($H3,'[2]2023_11'!$D:$AD,'[2]2023_11'!O$19,FALSE)</f>
        <v>0</v>
      </c>
      <c r="AA3" s="12">
        <f>VLOOKUP($H3,'[2]2023_11'!$D:$AD,'[2]2023_11'!P$19,FALSE)</f>
        <v>0</v>
      </c>
      <c r="AB3" s="12">
        <f>VLOOKUP($H3,'[2]2023_11'!$D:$AD,'[2]2023_11'!Q$19,FALSE)</f>
        <v>292.58</v>
      </c>
      <c r="AC3">
        <f t="shared" si="2"/>
        <v>292.58</v>
      </c>
      <c r="AD3">
        <f t="shared" si="3"/>
        <v>0</v>
      </c>
    </row>
    <row r="4" spans="1:30" ht="15" customHeight="1" x14ac:dyDescent="0.25">
      <c r="A4" s="9" t="str">
        <f t="shared" si="0"/>
        <v>H003 2023 Novembro</v>
      </c>
      <c r="B4" s="9" t="str">
        <f>VLOOKUP(H4,[1]Auxiliar_referencia!E:F,2,FALSE)</f>
        <v>Medidor faturado pela UFSC</v>
      </c>
      <c r="C4" s="9">
        <v>2023</v>
      </c>
      <c r="D4" s="9" t="s">
        <v>118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VLOOKUP($H4,'[2]2023_11'!$D:$AD,'[2]2023_11'!Z$19,FALSE)</f>
        <v>1</v>
      </c>
      <c r="M4" s="12">
        <f>VLOOKUP($H4,'[2]2023_11'!$D:$AD,'[2]2023_11'!AA$19,FALSE)</f>
        <v>0</v>
      </c>
      <c r="N4" s="12">
        <f>VLOOKUP($H4,'[2]2023_11'!$D:$AD,'[2]2023_11'!AB$19,FALSE)</f>
        <v>0</v>
      </c>
      <c r="O4" s="12">
        <f>VLOOKUP($H4,'[2]2023_11'!$D:$AD,'[2]2023_11'!AC$19,FALSE)</f>
        <v>0</v>
      </c>
      <c r="P4" s="12">
        <f>VLOOKUP($H4,'[2]2023_11'!$D:$AD,'[2]2023_11'!AD$19,FALSE)</f>
        <v>1</v>
      </c>
      <c r="Q4" s="13">
        <f>VLOOKUP(H4,'2023_10'!H:R,11,FALSE)</f>
        <v>5622</v>
      </c>
      <c r="R4" s="14">
        <f>VLOOKUP($H4,'[2]2023_11'!$D:$AD,'[2]2023_11'!J$19,FALSE)</f>
        <v>6480</v>
      </c>
      <c r="S4" s="15">
        <f t="shared" si="1"/>
        <v>858</v>
      </c>
      <c r="T4" s="12">
        <f>VLOOKUP($H4,'[2]2023_11'!$D:$AD,'[2]2023_11'!K$19,FALSE)</f>
        <v>858</v>
      </c>
      <c r="U4" s="16" t="str">
        <f>VLOOKUP($H4,'[2]2023_11'!$D:$AD,'[2]2023_11'!T$19,FALSE)</f>
        <v>LIDO/REVISÃO</v>
      </c>
      <c r="V4" s="17" t="str">
        <f>VLOOKUP($H4,'[2]2023_11'!$D:$AD,'[2]2023_11'!U$19,FALSE)</f>
        <v>ALTO CONSUMO</v>
      </c>
      <c r="W4" s="12">
        <f>VLOOKUP($H4,'[2]2023_11'!$D:$AD,'[2]2023_11'!L$19,FALSE)</f>
        <v>13159.89</v>
      </c>
      <c r="X4" s="12">
        <f>VLOOKUP($H4,'[2]2023_11'!$D:$AD,'[2]2023_11'!M$19,FALSE)</f>
        <v>0</v>
      </c>
      <c r="Y4" s="18">
        <f>VLOOKUP($H4,'[2]2023_11'!$D:$AD,'[2]2023_11'!N$19,FALSE)</f>
        <v>-1243.6099999999988</v>
      </c>
      <c r="Z4" s="12">
        <f>VLOOKUP($H4,'[2]2023_11'!$D:$AD,'[2]2023_11'!O$19,FALSE)</f>
        <v>0</v>
      </c>
      <c r="AA4" s="12">
        <f>VLOOKUP($H4,'[2]2023_11'!$D:$AD,'[2]2023_11'!P$19,FALSE)</f>
        <v>0</v>
      </c>
      <c r="AB4" s="12">
        <f>VLOOKUP($H4,'[2]2023_11'!$D:$AD,'[2]2023_11'!Q$19,FALSE)</f>
        <v>11916.28</v>
      </c>
      <c r="AC4">
        <f t="shared" si="2"/>
        <v>11916.28</v>
      </c>
      <c r="AD4">
        <f t="shared" si="3"/>
        <v>0</v>
      </c>
    </row>
    <row r="5" spans="1:30" ht="15" customHeight="1" x14ac:dyDescent="0.25">
      <c r="A5" s="9" t="str">
        <f t="shared" si="0"/>
        <v>H004 2023 Novembro</v>
      </c>
      <c r="B5" s="9" t="str">
        <f>VLOOKUP(H5,[1]Auxiliar_referencia!E:F,2,FALSE)</f>
        <v>Medidor faturado pela UFSC</v>
      </c>
      <c r="C5" s="9">
        <v>2023</v>
      </c>
      <c r="D5" s="9" t="s">
        <v>118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VLOOKUP($H5,'[2]2023_11'!$D:$AD,'[2]2023_11'!Z$19,FALSE)</f>
        <v>1</v>
      </c>
      <c r="M5" s="12">
        <f>VLOOKUP($H5,'[2]2023_11'!$D:$AD,'[2]2023_11'!AA$19,FALSE)</f>
        <v>0</v>
      </c>
      <c r="N5" s="12">
        <f>VLOOKUP($H5,'[2]2023_11'!$D:$AD,'[2]2023_11'!AB$19,FALSE)</f>
        <v>0</v>
      </c>
      <c r="O5" s="12">
        <f>VLOOKUP($H5,'[2]2023_11'!$D:$AD,'[2]2023_11'!AC$19,FALSE)</f>
        <v>0</v>
      </c>
      <c r="P5" s="12">
        <f>VLOOKUP($H5,'[2]2023_11'!$D:$AD,'[2]2023_11'!AD$19,FALSE)</f>
        <v>1</v>
      </c>
      <c r="Q5" s="13">
        <f>VLOOKUP(H5,'2023_10'!H:R,11,FALSE)</f>
        <v>896</v>
      </c>
      <c r="R5" s="14">
        <f>VLOOKUP($H5,'[2]2023_11'!$D:$AD,'[2]2023_11'!J$19,FALSE)</f>
        <v>901</v>
      </c>
      <c r="S5" s="15">
        <f t="shared" si="1"/>
        <v>5</v>
      </c>
      <c r="T5" s="12">
        <f>VLOOKUP($H5,'[2]2023_11'!$D:$AD,'[2]2023_11'!K$19,FALSE)</f>
        <v>5</v>
      </c>
      <c r="U5" s="16" t="str">
        <f>VLOOKUP($H5,'[2]2023_11'!$D:$AD,'[2]2023_11'!T$19,FALSE)</f>
        <v>LIDO/REVISÃO</v>
      </c>
      <c r="V5" s="17" t="str">
        <f>VLOOKUP($H5,'[2]2023_11'!$D:$AD,'[2]2023_11'!U$19,FALSE)</f>
        <v>CONFIRMAÇÃO LEITURA</v>
      </c>
      <c r="W5" s="12">
        <f>VLOOKUP($H5,'[2]2023_11'!$D:$AD,'[2]2023_11'!L$19,FALSE)</f>
        <v>64.760000000000005</v>
      </c>
      <c r="X5" s="12">
        <f>VLOOKUP($H5,'[2]2023_11'!$D:$AD,'[2]2023_11'!M$19,FALSE)</f>
        <v>0</v>
      </c>
      <c r="Y5" s="18">
        <f>VLOOKUP($H5,'[2]2023_11'!$D:$AD,'[2]2023_11'!N$19,FALSE)</f>
        <v>-6.1200000000000045</v>
      </c>
      <c r="Z5" s="12">
        <f>VLOOKUP($H5,'[2]2023_11'!$D:$AD,'[2]2023_11'!O$19,FALSE)</f>
        <v>0</v>
      </c>
      <c r="AA5" s="12">
        <f>VLOOKUP($H5,'[2]2023_11'!$D:$AD,'[2]2023_11'!P$19,FALSE)</f>
        <v>0</v>
      </c>
      <c r="AB5" s="12">
        <f>VLOOKUP($H5,'[2]2023_11'!$D:$AD,'[2]2023_11'!Q$19,FALSE)</f>
        <v>58.64</v>
      </c>
      <c r="AC5">
        <f t="shared" si="2"/>
        <v>58.64</v>
      </c>
      <c r="AD5">
        <f t="shared" si="3"/>
        <v>0</v>
      </c>
    </row>
    <row r="6" spans="1:30" ht="15" customHeight="1" x14ac:dyDescent="0.25">
      <c r="A6" s="9" t="str">
        <f t="shared" si="0"/>
        <v>H005 2023 Novembro</v>
      </c>
      <c r="B6" s="9" t="str">
        <f>VLOOKUP(H6,[1]Auxiliar_referencia!E:F,2,FALSE)</f>
        <v>Medidor faturado pela UFSC</v>
      </c>
      <c r="C6" s="9">
        <v>2023</v>
      </c>
      <c r="D6" s="9" t="s">
        <v>118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VLOOKUP($H6,'[2]2023_11'!$D:$AD,'[2]2023_11'!Z$19,FALSE)</f>
        <v>1</v>
      </c>
      <c r="M6" s="12">
        <f>VLOOKUP($H6,'[2]2023_11'!$D:$AD,'[2]2023_11'!AA$19,FALSE)</f>
        <v>0</v>
      </c>
      <c r="N6" s="12">
        <f>VLOOKUP($H6,'[2]2023_11'!$D:$AD,'[2]2023_11'!AB$19,FALSE)</f>
        <v>0</v>
      </c>
      <c r="O6" s="12">
        <f>VLOOKUP($H6,'[2]2023_11'!$D:$AD,'[2]2023_11'!AC$19,FALSE)</f>
        <v>0</v>
      </c>
      <c r="P6" s="12">
        <f>VLOOKUP($H6,'[2]2023_11'!$D:$AD,'[2]2023_11'!AD$19,FALSE)</f>
        <v>1</v>
      </c>
      <c r="Q6" s="13">
        <f>VLOOKUP(H6,'2023_10'!H:R,11,FALSE)</f>
        <v>4393</v>
      </c>
      <c r="R6" s="14">
        <f>VLOOKUP($H6,'[2]2023_11'!$D:$AD,'[2]2023_11'!J$19,FALSE)</f>
        <v>4663</v>
      </c>
      <c r="S6" s="15">
        <f t="shared" si="1"/>
        <v>270</v>
      </c>
      <c r="T6" s="12">
        <f>VLOOKUP($H6,'[2]2023_11'!$D:$AD,'[2]2023_11'!K$19,FALSE)</f>
        <v>270</v>
      </c>
      <c r="U6" s="16" t="str">
        <f>VLOOKUP($H6,'[2]2023_11'!$D:$AD,'[2]2023_11'!T$19,FALSE)</f>
        <v>LIDO/REVISÃO</v>
      </c>
      <c r="V6" s="17" t="str">
        <f>VLOOKUP($H6,'[2]2023_11'!$D:$AD,'[2]2023_11'!U$19,FALSE)</f>
        <v>ALTO CONSUMO</v>
      </c>
      <c r="W6" s="12">
        <f>VLOOKUP($H6,'[2]2023_11'!$D:$AD,'[2]2023_11'!L$19,FALSE)</f>
        <v>4098.8100000000004</v>
      </c>
      <c r="X6" s="12">
        <f>VLOOKUP($H6,'[2]2023_11'!$D:$AD,'[2]2023_11'!M$19,FALSE)</f>
        <v>0</v>
      </c>
      <c r="Y6" s="18">
        <f>VLOOKUP($H6,'[2]2023_11'!$D:$AD,'[2]2023_11'!N$19,FALSE)</f>
        <v>-387.33000000000038</v>
      </c>
      <c r="Z6" s="12">
        <f>VLOOKUP($H6,'[2]2023_11'!$D:$AD,'[2]2023_11'!O$19,FALSE)</f>
        <v>0</v>
      </c>
      <c r="AA6" s="12">
        <f>VLOOKUP($H6,'[2]2023_11'!$D:$AD,'[2]2023_11'!P$19,FALSE)</f>
        <v>0</v>
      </c>
      <c r="AB6" s="12">
        <f>VLOOKUP($H6,'[2]2023_11'!$D:$AD,'[2]2023_11'!Q$19,FALSE)</f>
        <v>3711.48</v>
      </c>
      <c r="AC6">
        <f t="shared" si="2"/>
        <v>3711.48</v>
      </c>
      <c r="AD6">
        <f t="shared" si="3"/>
        <v>0</v>
      </c>
    </row>
    <row r="7" spans="1:30" ht="15" customHeight="1" x14ac:dyDescent="0.25">
      <c r="A7" s="9" t="str">
        <f t="shared" si="0"/>
        <v>H006 2023 Novembro</v>
      </c>
      <c r="B7" s="9" t="str">
        <f>VLOOKUP(H7,[1]Auxiliar_referencia!E:F,2,FALSE)</f>
        <v>Medidor faturado pela UFSC</v>
      </c>
      <c r="C7" s="9">
        <v>2023</v>
      </c>
      <c r="D7" s="9" t="s">
        <v>118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VLOOKUP($H7,'[2]2023_11'!$D:$AD,'[2]2023_11'!Z$19,FALSE)</f>
        <v>1</v>
      </c>
      <c r="M7" s="12">
        <f>VLOOKUP($H7,'[2]2023_11'!$D:$AD,'[2]2023_11'!AA$19,FALSE)</f>
        <v>0</v>
      </c>
      <c r="N7" s="12">
        <f>VLOOKUP($H7,'[2]2023_11'!$D:$AD,'[2]2023_11'!AB$19,FALSE)</f>
        <v>0</v>
      </c>
      <c r="O7" s="12">
        <f>VLOOKUP($H7,'[2]2023_11'!$D:$AD,'[2]2023_11'!AC$19,FALSE)</f>
        <v>0</v>
      </c>
      <c r="P7" s="12">
        <f>VLOOKUP($H7,'[2]2023_11'!$D:$AD,'[2]2023_11'!AD$19,FALSE)</f>
        <v>1</v>
      </c>
      <c r="Q7" s="13">
        <f>VLOOKUP(H7,'2023_10'!H:R,11,FALSE)</f>
        <v>191</v>
      </c>
      <c r="R7" s="14">
        <f>VLOOKUP($H7,'[2]2023_11'!$D:$AD,'[2]2023_11'!J$19,FALSE)</f>
        <v>195</v>
      </c>
      <c r="S7" s="15">
        <f t="shared" si="1"/>
        <v>4</v>
      </c>
      <c r="T7" s="12">
        <f>VLOOKUP($H7,'[2]2023_11'!$D:$AD,'[2]2023_11'!K$19,FALSE)</f>
        <v>4</v>
      </c>
      <c r="U7" s="16" t="str">
        <f>VLOOKUP($H7,'[2]2023_11'!$D:$AD,'[2]2023_11'!T$19,FALSE)</f>
        <v>LIDO</v>
      </c>
      <c r="V7" s="17" t="str">
        <f>VLOOKUP($H7,'[2]2023_11'!$D:$AD,'[2]2023_11'!U$19,FALSE)</f>
        <v>OK</v>
      </c>
      <c r="W7" s="12">
        <f>VLOOKUP($H7,'[2]2023_11'!$D:$AD,'[2]2023_11'!L$19,FALSE)</f>
        <v>59.27</v>
      </c>
      <c r="X7" s="12">
        <f>VLOOKUP($H7,'[2]2023_11'!$D:$AD,'[2]2023_11'!M$19,FALSE)</f>
        <v>59.27</v>
      </c>
      <c r="Y7" s="18">
        <f>VLOOKUP($H7,'[2]2023_11'!$D:$AD,'[2]2023_11'!N$19,FALSE)</f>
        <v>-11.210000000000008</v>
      </c>
      <c r="Z7" s="12">
        <f>VLOOKUP($H7,'[2]2023_11'!$D:$AD,'[2]2023_11'!O$19,FALSE)</f>
        <v>0</v>
      </c>
      <c r="AA7" s="12">
        <f>VLOOKUP($H7,'[2]2023_11'!$D:$AD,'[2]2023_11'!P$19,FALSE)</f>
        <v>0</v>
      </c>
      <c r="AB7" s="12">
        <f>VLOOKUP($H7,'[2]2023_11'!$D:$AD,'[2]2023_11'!Q$19,FALSE)</f>
        <v>107.33</v>
      </c>
      <c r="AC7">
        <f t="shared" si="2"/>
        <v>107.33</v>
      </c>
      <c r="AD7">
        <f t="shared" si="3"/>
        <v>0</v>
      </c>
    </row>
    <row r="8" spans="1:30" ht="15" customHeight="1" x14ac:dyDescent="0.25">
      <c r="A8" s="9" t="str">
        <f t="shared" si="0"/>
        <v>H007 2023 Novembro</v>
      </c>
      <c r="B8" s="9" t="str">
        <f>VLOOKUP(H8,[1]Auxiliar_referencia!E:F,2,FALSE)</f>
        <v>Medidor faturado pela UFSC</v>
      </c>
      <c r="C8" s="9">
        <v>2023</v>
      </c>
      <c r="D8" s="9" t="s">
        <v>118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VLOOKUP($H8,'[2]2023_11'!$D:$AD,'[2]2023_11'!Z$19,FALSE)</f>
        <v>1</v>
      </c>
      <c r="M8" s="12">
        <f>VLOOKUP($H8,'[2]2023_11'!$D:$AD,'[2]2023_11'!AA$19,FALSE)</f>
        <v>0</v>
      </c>
      <c r="N8" s="12">
        <f>VLOOKUP($H8,'[2]2023_11'!$D:$AD,'[2]2023_11'!AB$19,FALSE)</f>
        <v>0</v>
      </c>
      <c r="O8" s="12">
        <f>VLOOKUP($H8,'[2]2023_11'!$D:$AD,'[2]2023_11'!AC$19,FALSE)</f>
        <v>0</v>
      </c>
      <c r="P8" s="12">
        <f>VLOOKUP($H8,'[2]2023_11'!$D:$AD,'[2]2023_11'!AD$19,FALSE)</f>
        <v>1</v>
      </c>
      <c r="Q8" s="13">
        <f>VLOOKUP(H8,'2023_10'!H:R,11,FALSE)</f>
        <v>5955</v>
      </c>
      <c r="R8" s="14">
        <f>VLOOKUP($H8,'[2]2023_11'!$D:$AD,'[2]2023_11'!J$19,FALSE)</f>
        <v>6066</v>
      </c>
      <c r="S8" s="15">
        <f t="shared" si="1"/>
        <v>111</v>
      </c>
      <c r="T8" s="12">
        <f>VLOOKUP($H8,'[2]2023_11'!$D:$AD,'[2]2023_11'!K$19,FALSE)</f>
        <v>111</v>
      </c>
      <c r="U8" s="16" t="str">
        <f>VLOOKUP($H8,'[2]2023_11'!$D:$AD,'[2]2023_11'!T$19,FALSE)</f>
        <v>LIDO</v>
      </c>
      <c r="V8" s="17" t="str">
        <f>VLOOKUP($H8,'[2]2023_11'!$D:$AD,'[2]2023_11'!U$19,FALSE)</f>
        <v>OK</v>
      </c>
      <c r="W8" s="12">
        <f>VLOOKUP($H8,'[2]2023_11'!$D:$AD,'[2]2023_11'!L$19,FALSE)</f>
        <v>1648.62</v>
      </c>
      <c r="X8" s="12">
        <f>VLOOKUP($H8,'[2]2023_11'!$D:$AD,'[2]2023_11'!M$19,FALSE)</f>
        <v>0</v>
      </c>
      <c r="Y8" s="18">
        <f>VLOOKUP($H8,'[2]2023_11'!$D:$AD,'[2]2023_11'!N$19,FALSE)</f>
        <v>-155.79999999999995</v>
      </c>
      <c r="Z8" s="12">
        <f>VLOOKUP($H8,'[2]2023_11'!$D:$AD,'[2]2023_11'!O$19,FALSE)</f>
        <v>0</v>
      </c>
      <c r="AA8" s="12">
        <f>VLOOKUP($H8,'[2]2023_11'!$D:$AD,'[2]2023_11'!P$19,FALSE)</f>
        <v>0</v>
      </c>
      <c r="AB8" s="12">
        <f>VLOOKUP($H8,'[2]2023_11'!$D:$AD,'[2]2023_11'!Q$19,FALSE)</f>
        <v>1492.82</v>
      </c>
      <c r="AC8">
        <f t="shared" si="2"/>
        <v>1492.82</v>
      </c>
      <c r="AD8">
        <f t="shared" si="3"/>
        <v>0</v>
      </c>
    </row>
    <row r="9" spans="1:30" ht="15" customHeight="1" x14ac:dyDescent="0.25">
      <c r="A9" s="9" t="str">
        <f t="shared" si="0"/>
        <v>H008 2023 Novembro</v>
      </c>
      <c r="B9" s="9" t="str">
        <f>VLOOKUP(H9,[1]Auxiliar_referencia!E:F,2,FALSE)</f>
        <v>Medidor faturado pela UFSC</v>
      </c>
      <c r="C9" s="9">
        <v>2023</v>
      </c>
      <c r="D9" s="9" t="s">
        <v>118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VLOOKUP($H9,'[2]2023_11'!$D:$AD,'[2]2023_11'!Z$19,FALSE)</f>
        <v>1</v>
      </c>
      <c r="M9" s="12">
        <f>VLOOKUP($H9,'[2]2023_11'!$D:$AD,'[2]2023_11'!AA$19,FALSE)</f>
        <v>0</v>
      </c>
      <c r="N9" s="12">
        <f>VLOOKUP($H9,'[2]2023_11'!$D:$AD,'[2]2023_11'!AB$19,FALSE)</f>
        <v>0</v>
      </c>
      <c r="O9" s="12">
        <f>VLOOKUP($H9,'[2]2023_11'!$D:$AD,'[2]2023_11'!AC$19,FALSE)</f>
        <v>0</v>
      </c>
      <c r="P9" s="12">
        <f>VLOOKUP($H9,'[2]2023_11'!$D:$AD,'[2]2023_11'!AD$19,FALSE)</f>
        <v>1</v>
      </c>
      <c r="Q9" s="13">
        <f>VLOOKUP(H9,'2023_10'!H:R,11,FALSE)</f>
        <v>52934</v>
      </c>
      <c r="R9" s="14">
        <f>VLOOKUP($H9,'[2]2023_11'!$D:$AD,'[2]2023_11'!J$19,FALSE)</f>
        <v>52890</v>
      </c>
      <c r="S9" s="15">
        <f t="shared" si="1"/>
        <v>-44</v>
      </c>
      <c r="T9" s="12">
        <f>VLOOKUP($H9,'[2]2023_11'!$D:$AD,'[2]2023_11'!K$19,FALSE)</f>
        <v>0</v>
      </c>
      <c r="U9" s="16" t="str">
        <f>VLOOKUP($H9,'[2]2023_11'!$D:$AD,'[2]2023_11'!T$19,FALSE)</f>
        <v>LIDO/REVISÃO</v>
      </c>
      <c r="V9" s="17" t="str">
        <f>VLOOKUP($H9,'[2]2023_11'!$D:$AD,'[2]2023_11'!U$19,FALSE)</f>
        <v>CONFIRMAÇÃO LEITURA</v>
      </c>
      <c r="W9" s="12">
        <f>VLOOKUP($H9,'[2]2023_11'!$D:$AD,'[2]2023_11'!L$19,FALSE)</f>
        <v>37.31</v>
      </c>
      <c r="X9" s="12">
        <f>VLOOKUP($H9,'[2]2023_11'!$D:$AD,'[2]2023_11'!M$19,FALSE)</f>
        <v>0</v>
      </c>
      <c r="Y9" s="18">
        <f>VLOOKUP($H9,'[2]2023_11'!$D:$AD,'[2]2023_11'!N$19,FALSE)</f>
        <v>-3.5200000000000031</v>
      </c>
      <c r="Z9" s="12">
        <f>VLOOKUP($H9,'[2]2023_11'!$D:$AD,'[2]2023_11'!O$19,FALSE)</f>
        <v>0</v>
      </c>
      <c r="AA9" s="12">
        <f>VLOOKUP($H9,'[2]2023_11'!$D:$AD,'[2]2023_11'!P$19,FALSE)</f>
        <v>0</v>
      </c>
      <c r="AB9" s="12">
        <f>VLOOKUP($H9,'[2]2023_11'!$D:$AD,'[2]2023_11'!Q$19,FALSE)</f>
        <v>33.79</v>
      </c>
      <c r="AC9">
        <f t="shared" si="2"/>
        <v>33.79</v>
      </c>
      <c r="AD9">
        <f t="shared" si="3"/>
        <v>0</v>
      </c>
    </row>
    <row r="10" spans="1:30" ht="15" customHeight="1" x14ac:dyDescent="0.25">
      <c r="A10" s="9" t="str">
        <f t="shared" si="0"/>
        <v>H009 2023 Novembro</v>
      </c>
      <c r="B10" s="9" t="str">
        <f>VLOOKUP(H10,[1]Auxiliar_referencia!E:F,2,FALSE)</f>
        <v>Medidor faturado pela UFSC</v>
      </c>
      <c r="C10" s="9">
        <v>2023</v>
      </c>
      <c r="D10" s="9" t="s">
        <v>118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VLOOKUP($H10,'[2]2023_11'!$D:$AD,'[2]2023_11'!Z$19,FALSE)</f>
        <v>1</v>
      </c>
      <c r="M10" s="12">
        <f>VLOOKUP($H10,'[2]2023_11'!$D:$AD,'[2]2023_11'!AA$19,FALSE)</f>
        <v>0</v>
      </c>
      <c r="N10" s="12">
        <f>VLOOKUP($H10,'[2]2023_11'!$D:$AD,'[2]2023_11'!AB$19,FALSE)</f>
        <v>0</v>
      </c>
      <c r="O10" s="12">
        <f>VLOOKUP($H10,'[2]2023_11'!$D:$AD,'[2]2023_11'!AC$19,FALSE)</f>
        <v>0</v>
      </c>
      <c r="P10" s="12">
        <f>VLOOKUP($H10,'[2]2023_11'!$D:$AD,'[2]2023_11'!AD$19,FALSE)</f>
        <v>1</v>
      </c>
      <c r="Q10" s="13">
        <f>VLOOKUP(H10,'2023_10'!H:R,11,FALSE)</f>
        <v>21</v>
      </c>
      <c r="R10" s="14">
        <f>VLOOKUP($H10,'[2]2023_11'!$D:$AD,'[2]2023_11'!J$19,FALSE)</f>
        <v>22</v>
      </c>
      <c r="S10" s="15">
        <f t="shared" si="1"/>
        <v>1</v>
      </c>
      <c r="T10" s="12">
        <f>VLOOKUP($H10,'[2]2023_11'!$D:$AD,'[2]2023_11'!K$19,FALSE)</f>
        <v>1</v>
      </c>
      <c r="U10" s="16" t="str">
        <f>VLOOKUP($H10,'[2]2023_11'!$D:$AD,'[2]2023_11'!T$19,FALSE)</f>
        <v>LIDO</v>
      </c>
      <c r="V10" s="17" t="str">
        <f>VLOOKUP($H10,'[2]2023_11'!$D:$AD,'[2]2023_11'!U$19,FALSE)</f>
        <v>ALTO CONSUMO</v>
      </c>
      <c r="W10" s="12">
        <f>VLOOKUP($H10,'[2]2023_11'!$D:$AD,'[2]2023_11'!L$19,FALSE)</f>
        <v>42.8</v>
      </c>
      <c r="X10" s="12">
        <f>VLOOKUP($H10,'[2]2023_11'!$D:$AD,'[2]2023_11'!M$19,FALSE)</f>
        <v>42.8</v>
      </c>
      <c r="Y10" s="18">
        <f>VLOOKUP($H10,'[2]2023_11'!$D:$AD,'[2]2023_11'!N$19,FALSE)</f>
        <v>-8.0999999999999943</v>
      </c>
      <c r="Z10" s="12">
        <f>VLOOKUP($H10,'[2]2023_11'!$D:$AD,'[2]2023_11'!O$19,FALSE)</f>
        <v>0</v>
      </c>
      <c r="AA10" s="12">
        <f>VLOOKUP($H10,'[2]2023_11'!$D:$AD,'[2]2023_11'!P$19,FALSE)</f>
        <v>0</v>
      </c>
      <c r="AB10" s="12">
        <f>VLOOKUP($H10,'[2]2023_11'!$D:$AD,'[2]2023_11'!Q$19,FALSE)</f>
        <v>77.5</v>
      </c>
      <c r="AC10">
        <f t="shared" si="2"/>
        <v>77.5</v>
      </c>
      <c r="AD10">
        <f t="shared" si="3"/>
        <v>0</v>
      </c>
    </row>
    <row r="11" spans="1:30" ht="15" customHeight="1" x14ac:dyDescent="0.25">
      <c r="A11" s="9" t="str">
        <f t="shared" si="0"/>
        <v>H010 2023 Novembro</v>
      </c>
      <c r="B11" s="9" t="str">
        <f>VLOOKUP(H11,[1]Auxiliar_referencia!E:F,2,FALSE)</f>
        <v>Medidor faturado pela UFSC</v>
      </c>
      <c r="C11" s="9">
        <v>2023</v>
      </c>
      <c r="D11" s="9" t="s">
        <v>118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VLOOKUP($H11,'[2]2023_11'!$D:$AD,'[2]2023_11'!Z$19,FALSE)</f>
        <v>1</v>
      </c>
      <c r="M11" s="12">
        <f>VLOOKUP($H11,'[2]2023_11'!$D:$AD,'[2]2023_11'!AA$19,FALSE)</f>
        <v>0</v>
      </c>
      <c r="N11" s="12">
        <f>VLOOKUP($H11,'[2]2023_11'!$D:$AD,'[2]2023_11'!AB$19,FALSE)</f>
        <v>0</v>
      </c>
      <c r="O11" s="12">
        <f>VLOOKUP($H11,'[2]2023_11'!$D:$AD,'[2]2023_11'!AC$19,FALSE)</f>
        <v>0</v>
      </c>
      <c r="P11" s="12">
        <f>VLOOKUP($H11,'[2]2023_11'!$D:$AD,'[2]2023_11'!AD$19,FALSE)</f>
        <v>1</v>
      </c>
      <c r="Q11" s="13">
        <f>VLOOKUP(H11,'2023_10'!H:R,11,FALSE)</f>
        <v>2452</v>
      </c>
      <c r="R11" s="14">
        <f>VLOOKUP($H11,'[2]2023_11'!$D:$AD,'[2]2023_11'!J$19,FALSE)</f>
        <v>2457</v>
      </c>
      <c r="S11" s="15">
        <f t="shared" si="1"/>
        <v>5</v>
      </c>
      <c r="T11" s="12">
        <f>VLOOKUP($H11,'[2]2023_11'!$D:$AD,'[2]2023_11'!K$19,FALSE)</f>
        <v>5</v>
      </c>
      <c r="U11" s="16" t="str">
        <f>VLOOKUP($H11,'[2]2023_11'!$D:$AD,'[2]2023_11'!T$19,FALSE)</f>
        <v>LIDO/REVISÃO</v>
      </c>
      <c r="V11" s="17" t="str">
        <f>VLOOKUP($H11,'[2]2023_11'!$D:$AD,'[2]2023_11'!U$19,FALSE)</f>
        <v>CONFIRMAÇÃO LEITURA</v>
      </c>
      <c r="W11" s="12">
        <f>VLOOKUP($H11,'[2]2023_11'!$D:$AD,'[2]2023_11'!L$19,FALSE)</f>
        <v>64.760000000000005</v>
      </c>
      <c r="X11" s="12">
        <f>VLOOKUP($H11,'[2]2023_11'!$D:$AD,'[2]2023_11'!M$19,FALSE)</f>
        <v>0</v>
      </c>
      <c r="Y11" s="18">
        <f>VLOOKUP($H11,'[2]2023_11'!$D:$AD,'[2]2023_11'!N$19,FALSE)</f>
        <v>-6.1200000000000045</v>
      </c>
      <c r="Z11" s="12">
        <f>VLOOKUP($H11,'[2]2023_11'!$D:$AD,'[2]2023_11'!O$19,FALSE)</f>
        <v>0</v>
      </c>
      <c r="AA11" s="12">
        <f>VLOOKUP($H11,'[2]2023_11'!$D:$AD,'[2]2023_11'!P$19,FALSE)</f>
        <v>0</v>
      </c>
      <c r="AB11" s="12">
        <f>VLOOKUP($H11,'[2]2023_11'!$D:$AD,'[2]2023_11'!Q$19,FALSE)</f>
        <v>58.64</v>
      </c>
      <c r="AC11">
        <f t="shared" si="2"/>
        <v>58.64</v>
      </c>
      <c r="AD11">
        <f t="shared" si="3"/>
        <v>0</v>
      </c>
    </row>
    <row r="12" spans="1:30" ht="15" customHeight="1" x14ac:dyDescent="0.25">
      <c r="A12" s="9" t="str">
        <f t="shared" si="0"/>
        <v>H011 2023 Novembro</v>
      </c>
      <c r="B12" s="9" t="str">
        <f>VLOOKUP(H12,[1]Auxiliar_referencia!E:F,2,FALSE)</f>
        <v>Medidor faturado pela UFSC</v>
      </c>
      <c r="C12" s="9">
        <v>2023</v>
      </c>
      <c r="D12" s="9" t="s">
        <v>118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VLOOKUP($H12,'[2]2023_11'!$D:$AD,'[2]2023_11'!Z$19,FALSE)</f>
        <v>1</v>
      </c>
      <c r="M12" s="12">
        <f>VLOOKUP($H12,'[2]2023_11'!$D:$AD,'[2]2023_11'!AA$19,FALSE)</f>
        <v>0</v>
      </c>
      <c r="N12" s="12">
        <f>VLOOKUP($H12,'[2]2023_11'!$D:$AD,'[2]2023_11'!AB$19,FALSE)</f>
        <v>0</v>
      </c>
      <c r="O12" s="12">
        <f>VLOOKUP($H12,'[2]2023_11'!$D:$AD,'[2]2023_11'!AC$19,FALSE)</f>
        <v>0</v>
      </c>
      <c r="P12" s="12">
        <f>VLOOKUP($H12,'[2]2023_11'!$D:$AD,'[2]2023_11'!AD$19,FALSE)</f>
        <v>1</v>
      </c>
      <c r="Q12" s="13">
        <f>VLOOKUP(H12,'2023_10'!H:R,11,FALSE)</f>
        <v>42702</v>
      </c>
      <c r="R12" s="14">
        <f>VLOOKUP($H12,'[2]2023_11'!$D:$AD,'[2]2023_11'!J$19,FALSE)</f>
        <v>43160</v>
      </c>
      <c r="S12" s="15">
        <f t="shared" si="1"/>
        <v>458</v>
      </c>
      <c r="T12" s="12">
        <f>VLOOKUP($H12,'[2]2023_11'!$D:$AD,'[2]2023_11'!K$19,FALSE)</f>
        <v>458</v>
      </c>
      <c r="U12" s="16" t="str">
        <f>VLOOKUP($H12,'[2]2023_11'!$D:$AD,'[2]2023_11'!T$19,FALSE)</f>
        <v>LIDO</v>
      </c>
      <c r="V12" s="17" t="str">
        <f>VLOOKUP($H12,'[2]2023_11'!$D:$AD,'[2]2023_11'!U$19,FALSE)</f>
        <v>OK</v>
      </c>
      <c r="W12" s="12">
        <f>VLOOKUP($H12,'[2]2023_11'!$D:$AD,'[2]2023_11'!L$19,FALSE)</f>
        <v>6995.89</v>
      </c>
      <c r="X12" s="12">
        <f>VLOOKUP($H12,'[2]2023_11'!$D:$AD,'[2]2023_11'!M$19,FALSE)</f>
        <v>0</v>
      </c>
      <c r="Y12" s="18">
        <f>VLOOKUP($H12,'[2]2023_11'!$D:$AD,'[2]2023_11'!N$19,FALSE)</f>
        <v>-661.11000000000058</v>
      </c>
      <c r="Z12" s="12">
        <f>VLOOKUP($H12,'[2]2023_11'!$D:$AD,'[2]2023_11'!O$19,FALSE)</f>
        <v>0</v>
      </c>
      <c r="AA12" s="12">
        <f>VLOOKUP($H12,'[2]2023_11'!$D:$AD,'[2]2023_11'!P$19,FALSE)</f>
        <v>0</v>
      </c>
      <c r="AB12" s="12">
        <f>VLOOKUP($H12,'[2]2023_11'!$D:$AD,'[2]2023_11'!Q$19,FALSE)</f>
        <v>6334.78</v>
      </c>
      <c r="AC12">
        <f t="shared" si="2"/>
        <v>6334.78</v>
      </c>
      <c r="AD12">
        <f t="shared" si="3"/>
        <v>0</v>
      </c>
    </row>
    <row r="13" spans="1:30" ht="15" customHeight="1" x14ac:dyDescent="0.25">
      <c r="A13" s="9" t="str">
        <f t="shared" si="0"/>
        <v>H014 2023 Novembro</v>
      </c>
      <c r="B13" s="9" t="str">
        <f>VLOOKUP(H13,[1]Auxiliar_referencia!E:F,2,FALSE)</f>
        <v>Medidor não faturado pela UFSC</v>
      </c>
      <c r="C13" s="9">
        <v>2023</v>
      </c>
      <c r="D13" s="9" t="s">
        <v>118</v>
      </c>
      <c r="E13" s="9">
        <f>VLOOKUP(H13,[1]Auxiliar_referencia!$B:$X,3,FALSE)</f>
        <v>2296969</v>
      </c>
      <c r="F13" s="10"/>
      <c r="G13" s="9" t="str">
        <f>VLOOKUP(H13,[1]Auxiliar_referencia!$B:$X,16,FALSE)</f>
        <v>J15AA00002</v>
      </c>
      <c r="H13" s="11" t="s">
        <v>42</v>
      </c>
      <c r="I13" s="9" t="str">
        <f>VLOOKUP(H13,[1]Auxiliar_referencia!$B:$X,20,FALSE)</f>
        <v>CASAN</v>
      </c>
      <c r="J13" s="9" t="str">
        <f>VLOOKUP(H13,[1]Auxiliar_referencia!$B:$X,10,FALSE)</f>
        <v>Florianópolis  HU</v>
      </c>
      <c r="K13" s="9" t="str">
        <f>VLOOKUP(H13,[1]Auxiliar_referencia!$B:$X,12,FALSE)</f>
        <v>Hospital Universitário - EBSERH</v>
      </c>
      <c r="L13" s="12">
        <f>VLOOKUP($H13,'[2]2023_11'!$D:$AD,'[2]2023_11'!Z$19,FALSE)</f>
        <v>51</v>
      </c>
      <c r="M13" s="12">
        <f>VLOOKUP($H13,'[2]2023_11'!$D:$AD,'[2]2023_11'!AA$19,FALSE)</f>
        <v>0</v>
      </c>
      <c r="N13" s="12">
        <f>VLOOKUP($H13,'[2]2023_11'!$D:$AD,'[2]2023_11'!AB$19,FALSE)</f>
        <v>6</v>
      </c>
      <c r="O13" s="12">
        <f>VLOOKUP($H13,'[2]2023_11'!$D:$AD,'[2]2023_11'!AC$19,FALSE)</f>
        <v>1</v>
      </c>
      <c r="P13" s="12">
        <f>VLOOKUP($H13,'[2]2023_11'!$D:$AD,'[2]2023_11'!AD$19,FALSE)</f>
        <v>58</v>
      </c>
      <c r="Q13" s="13">
        <f>VLOOKUP(H13,'2023_10'!H:R,11,FALSE)</f>
        <v>155877</v>
      </c>
      <c r="R13" s="14">
        <f>VLOOKUP($H13,'[2]2023_11'!$D:$AD,'[2]2023_11'!J$19,FALSE)</f>
        <v>162465</v>
      </c>
      <c r="S13" s="15">
        <f t="shared" si="1"/>
        <v>6588</v>
      </c>
      <c r="T13" s="12">
        <f>VLOOKUP($H13,'[2]2023_11'!$D:$AD,'[2]2023_11'!K$19,FALSE)</f>
        <v>6588</v>
      </c>
      <c r="U13" s="16" t="str">
        <f>VLOOKUP($H13,'[2]2023_11'!$D:$AD,'[2]2023_11'!T$19,FALSE)</f>
        <v>MÉDIO</v>
      </c>
      <c r="V13" s="17" t="str">
        <f>VLOOKUP($H13,'[2]2023_11'!$D:$AD,'[2]2023_11'!U$19,FALSE)</f>
        <v>CONSTRUIR ABRIGO</v>
      </c>
      <c r="W13" s="12">
        <f>VLOOKUP($H13,'[2]2023_11'!$D:$AD,'[2]2023_11'!L$19,FALSE)</f>
        <v>99823.35</v>
      </c>
      <c r="X13" s="12">
        <f>VLOOKUP($H13,'[2]2023_11'!$D:$AD,'[2]2023_11'!M$19,FALSE)</f>
        <v>99823.35</v>
      </c>
      <c r="Y13" s="18">
        <f>VLOOKUP($H13,'[2]2023_11'!$D:$AD,'[2]2023_11'!N$19,FALSE)</f>
        <v>-18866.61</v>
      </c>
      <c r="Z13" s="12">
        <f>VLOOKUP($H13,'[2]2023_11'!$D:$AD,'[2]2023_11'!O$19,FALSE)</f>
        <v>0</v>
      </c>
      <c r="AA13" s="12">
        <f>VLOOKUP($H13,'[2]2023_11'!$D:$AD,'[2]2023_11'!P$19,FALSE)</f>
        <v>0</v>
      </c>
      <c r="AB13" s="12">
        <f>VLOOKUP($H13,'[2]2023_11'!$D:$AD,'[2]2023_11'!Q$19,FALSE)</f>
        <v>180780.09</v>
      </c>
      <c r="AC13">
        <f t="shared" si="2"/>
        <v>180780.09000000003</v>
      </c>
      <c r="AD13">
        <f t="shared" si="3"/>
        <v>0</v>
      </c>
    </row>
    <row r="14" spans="1:30" ht="15" customHeight="1" x14ac:dyDescent="0.25">
      <c r="A14" s="9" t="str">
        <f t="shared" si="0"/>
        <v>H015 2023 Novembro</v>
      </c>
      <c r="B14" s="9" t="str">
        <f>VLOOKUP(H14,[1]Auxiliar_referencia!E:F,2,FALSE)</f>
        <v>Medidor faturado pela UFSC</v>
      </c>
      <c r="C14" s="9">
        <v>2023</v>
      </c>
      <c r="D14" s="9" t="s">
        <v>118</v>
      </c>
      <c r="E14" s="9">
        <f>VLOOKUP(H14,[1]Auxiliar_referencia!$B:$X,3,FALSE)</f>
        <v>2296918</v>
      </c>
      <c r="F14" s="10"/>
      <c r="G14" s="9" t="str">
        <f>VLOOKUP(H14,[1]Auxiliar_referencia!$B:$X,16,FALSE)</f>
        <v>B10C013878</v>
      </c>
      <c r="H14" s="11" t="s">
        <v>43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Moradia Estudantil - Casa</v>
      </c>
      <c r="L14" s="12">
        <f>VLOOKUP($H14,'[2]2023_11'!$D:$AD,'[2]2023_11'!Z$19,FALSE)</f>
        <v>1</v>
      </c>
      <c r="M14" s="12">
        <f>VLOOKUP($H14,'[2]2023_11'!$D:$AD,'[2]2023_11'!AA$19,FALSE)</f>
        <v>0</v>
      </c>
      <c r="N14" s="12">
        <f>VLOOKUP($H14,'[2]2023_11'!$D:$AD,'[2]2023_11'!AB$19,FALSE)</f>
        <v>0</v>
      </c>
      <c r="O14" s="12">
        <f>VLOOKUP($H14,'[2]2023_11'!$D:$AD,'[2]2023_11'!AC$19,FALSE)</f>
        <v>0</v>
      </c>
      <c r="P14" s="12">
        <f>VLOOKUP($H14,'[2]2023_11'!$D:$AD,'[2]2023_11'!AD$19,FALSE)</f>
        <v>1</v>
      </c>
      <c r="Q14" s="13">
        <f>VLOOKUP(H14,'2023_10'!H:R,11,FALSE)</f>
        <v>211</v>
      </c>
      <c r="R14" s="14">
        <f>VLOOKUP($H14,'[2]2023_11'!$D:$AD,'[2]2023_11'!J$19,FALSE)</f>
        <v>211</v>
      </c>
      <c r="S14" s="15">
        <f t="shared" si="1"/>
        <v>0</v>
      </c>
      <c r="T14" s="12">
        <f>VLOOKUP($H14,'[2]2023_11'!$D:$AD,'[2]2023_11'!K$19,FALSE)</f>
        <v>0</v>
      </c>
      <c r="U14" s="16" t="str">
        <f>VLOOKUP($H14,'[2]2023_11'!$D:$AD,'[2]2023_11'!T$19,FALSE)</f>
        <v>LIDO</v>
      </c>
      <c r="V14" s="17" t="str">
        <f>VLOOKUP($H14,'[2]2023_11'!$D:$AD,'[2]2023_11'!U$19,FALSE)</f>
        <v>HIDRÔMETRO PARADO</v>
      </c>
      <c r="W14" s="12">
        <f>VLOOKUP($H14,'[2]2023_11'!$D:$AD,'[2]2023_11'!L$19,FALSE)</f>
        <v>37.31</v>
      </c>
      <c r="X14" s="12">
        <f>VLOOKUP($H14,'[2]2023_11'!$D:$AD,'[2]2023_11'!M$19,FALSE)</f>
        <v>37.31</v>
      </c>
      <c r="Y14" s="18">
        <f>VLOOKUP($H14,'[2]2023_11'!$D:$AD,'[2]2023_11'!N$19,FALSE)</f>
        <v>-7.0600000000000023</v>
      </c>
      <c r="Z14" s="12">
        <f>VLOOKUP($H14,'[2]2023_11'!$D:$AD,'[2]2023_11'!O$19,FALSE)</f>
        <v>0</v>
      </c>
      <c r="AA14" s="12">
        <f>VLOOKUP($H14,'[2]2023_11'!$D:$AD,'[2]2023_11'!P$19,FALSE)</f>
        <v>0</v>
      </c>
      <c r="AB14" s="12">
        <f>VLOOKUP($H14,'[2]2023_11'!$D:$AD,'[2]2023_11'!Q$19,FALSE)</f>
        <v>67.56</v>
      </c>
      <c r="AC14">
        <f t="shared" si="2"/>
        <v>67.56</v>
      </c>
      <c r="AD14">
        <f t="shared" si="3"/>
        <v>0</v>
      </c>
    </row>
    <row r="15" spans="1:30" ht="15" customHeight="1" x14ac:dyDescent="0.25">
      <c r="A15" s="9" t="str">
        <f t="shared" si="0"/>
        <v>H017 2023 Novembro</v>
      </c>
      <c r="B15" s="9" t="str">
        <f>VLOOKUP(H15,[1]Auxiliar_referencia!E:F,2,FALSE)</f>
        <v>Medidor faturado pela UFSC</v>
      </c>
      <c r="C15" s="9">
        <v>2023</v>
      </c>
      <c r="D15" s="9" t="s">
        <v>118</v>
      </c>
      <c r="E15" s="9">
        <f>VLOOKUP(H15,[1]Auxiliar_referencia!$B:$X,3,FALSE)</f>
        <v>2296950</v>
      </c>
      <c r="F15" s="10"/>
      <c r="G15" s="9" t="str">
        <f>VLOOKUP(H15,[1]Auxiliar_referencia!$B:$X,16,FALSE)</f>
        <v>C11C001906</v>
      </c>
      <c r="H15" s="11" t="s">
        <v>44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CCS - Centro de Ciências da Saúde</v>
      </c>
      <c r="L15" s="12">
        <f>VLOOKUP($H15,'[2]2023_11'!$D:$AD,'[2]2023_11'!Z$19,FALSE)</f>
        <v>1</v>
      </c>
      <c r="M15" s="12">
        <f>VLOOKUP($H15,'[2]2023_11'!$D:$AD,'[2]2023_11'!AA$19,FALSE)</f>
        <v>0</v>
      </c>
      <c r="N15" s="12">
        <f>VLOOKUP($H15,'[2]2023_11'!$D:$AD,'[2]2023_11'!AB$19,FALSE)</f>
        <v>1</v>
      </c>
      <c r="O15" s="12">
        <f>VLOOKUP($H15,'[2]2023_11'!$D:$AD,'[2]2023_11'!AC$19,FALSE)</f>
        <v>0</v>
      </c>
      <c r="P15" s="12">
        <f>VLOOKUP($H15,'[2]2023_11'!$D:$AD,'[2]2023_11'!AD$19,FALSE)</f>
        <v>2</v>
      </c>
      <c r="Q15" s="13">
        <f>VLOOKUP(H15,'2023_10'!H:R,11,FALSE)</f>
        <v>4000</v>
      </c>
      <c r="R15" s="14">
        <f>VLOOKUP($H15,'[2]2023_11'!$D:$AD,'[2]2023_11'!J$19,FALSE)</f>
        <v>4618</v>
      </c>
      <c r="S15" s="15">
        <f t="shared" si="1"/>
        <v>618</v>
      </c>
      <c r="T15" s="12">
        <f>VLOOKUP($H15,'[2]2023_11'!$D:$AD,'[2]2023_11'!K$19,FALSE)</f>
        <v>618</v>
      </c>
      <c r="U15" s="16" t="str">
        <f>VLOOKUP($H15,'[2]2023_11'!$D:$AD,'[2]2023_11'!T$19,FALSE)</f>
        <v>LIDO</v>
      </c>
      <c r="V15" s="17" t="str">
        <f>VLOOKUP($H15,'[2]2023_11'!$D:$AD,'[2]2023_11'!U$19,FALSE)</f>
        <v>OK</v>
      </c>
      <c r="W15" s="12">
        <f>VLOOKUP($H15,'[2]2023_11'!$D:$AD,'[2]2023_11'!L$19,FALSE)</f>
        <v>10430.42</v>
      </c>
      <c r="X15" s="12">
        <f>VLOOKUP($H15,'[2]2023_11'!$D:$AD,'[2]2023_11'!M$19,FALSE)</f>
        <v>10430.42</v>
      </c>
      <c r="Y15" s="18">
        <f>VLOOKUP($H15,'[2]2023_11'!$D:$AD,'[2]2023_11'!N$19,FALSE)</f>
        <v>-1971.3600000000006</v>
      </c>
      <c r="Z15" s="12">
        <f>VLOOKUP($H15,'[2]2023_11'!$D:$AD,'[2]2023_11'!O$19,FALSE)</f>
        <v>0</v>
      </c>
      <c r="AA15" s="12">
        <f>VLOOKUP($H15,'[2]2023_11'!$D:$AD,'[2]2023_11'!P$19,FALSE)</f>
        <v>0</v>
      </c>
      <c r="AB15" s="12">
        <f>VLOOKUP($H15,'[2]2023_11'!$D:$AD,'[2]2023_11'!Q$19,FALSE)</f>
        <v>18889.48</v>
      </c>
      <c r="AC15">
        <f t="shared" si="2"/>
        <v>18889.48</v>
      </c>
      <c r="AD15">
        <f t="shared" si="3"/>
        <v>0</v>
      </c>
    </row>
    <row r="16" spans="1:30" ht="15" customHeight="1" x14ac:dyDescent="0.25">
      <c r="A16" s="9" t="str">
        <f t="shared" si="0"/>
        <v>H018 2023 Novembro</v>
      </c>
      <c r="B16" s="9" t="str">
        <f>VLOOKUP(H16,[1]Auxiliar_referencia!E:F,2,FALSE)</f>
        <v>Medidor faturado pela UFSC</v>
      </c>
      <c r="C16" s="9">
        <v>2023</v>
      </c>
      <c r="D16" s="9" t="s">
        <v>118</v>
      </c>
      <c r="E16" s="9">
        <f>VLOOKUP(H16,[1]Auxiliar_referencia!$B:$X,3,FALSE)</f>
        <v>2296640</v>
      </c>
      <c r="F16" s="10"/>
      <c r="G16" s="9" t="str">
        <f>VLOOKUP(H16,[1]Auxiliar_referencia!$B:$X,16,FALSE)</f>
        <v>A13C043935</v>
      </c>
      <c r="H16" s="11" t="s">
        <v>45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SSI - Secretaria de Assuntos Institucionais</v>
      </c>
      <c r="L16" s="12">
        <f>VLOOKUP($H16,'[2]2023_11'!$D:$AD,'[2]2023_11'!Z$19,FALSE)</f>
        <v>1</v>
      </c>
      <c r="M16" s="12">
        <f>VLOOKUP($H16,'[2]2023_11'!$D:$AD,'[2]2023_11'!AA$19,FALSE)</f>
        <v>0</v>
      </c>
      <c r="N16" s="12">
        <f>VLOOKUP($H16,'[2]2023_11'!$D:$AD,'[2]2023_11'!AB$19,FALSE)</f>
        <v>0</v>
      </c>
      <c r="O16" s="12">
        <f>VLOOKUP($H16,'[2]2023_11'!$D:$AD,'[2]2023_11'!AC$19,FALSE)</f>
        <v>0</v>
      </c>
      <c r="P16" s="12">
        <f>VLOOKUP($H16,'[2]2023_11'!$D:$AD,'[2]2023_11'!AD$19,FALSE)</f>
        <v>1</v>
      </c>
      <c r="Q16" s="13">
        <f>VLOOKUP(H16,'2023_10'!H:R,11,FALSE)</f>
        <v>4815</v>
      </c>
      <c r="R16" s="14">
        <f>VLOOKUP($H16,'[2]2023_11'!$D:$AD,'[2]2023_11'!J$19,FALSE)</f>
        <v>4811</v>
      </c>
      <c r="S16" s="15">
        <f t="shared" si="1"/>
        <v>-4</v>
      </c>
      <c r="T16" s="12">
        <f>VLOOKUP($H16,'[2]2023_11'!$D:$AD,'[2]2023_11'!K$19,FALSE)</f>
        <v>0</v>
      </c>
      <c r="U16" s="16" t="str">
        <f>VLOOKUP($H16,'[2]2023_11'!$D:$AD,'[2]2023_11'!T$19,FALSE)</f>
        <v>LIDO/REVISÃO</v>
      </c>
      <c r="V16" s="17" t="str">
        <f>VLOOKUP($H16,'[2]2023_11'!$D:$AD,'[2]2023_11'!U$19,FALSE)</f>
        <v>CONFIRMAÇÃO LEITURA</v>
      </c>
      <c r="W16" s="12">
        <f>VLOOKUP($H16,'[2]2023_11'!$D:$AD,'[2]2023_11'!L$19,FALSE)</f>
        <v>37.31</v>
      </c>
      <c r="X16" s="12">
        <f>VLOOKUP($H16,'[2]2023_11'!$D:$AD,'[2]2023_11'!M$19,FALSE)</f>
        <v>37.31</v>
      </c>
      <c r="Y16" s="18">
        <f>VLOOKUP($H16,'[2]2023_11'!$D:$AD,'[2]2023_11'!N$19,FALSE)</f>
        <v>-7.0600000000000023</v>
      </c>
      <c r="Z16" s="12">
        <f>VLOOKUP($H16,'[2]2023_11'!$D:$AD,'[2]2023_11'!O$19,FALSE)</f>
        <v>0</v>
      </c>
      <c r="AA16" s="12">
        <f>VLOOKUP($H16,'[2]2023_11'!$D:$AD,'[2]2023_11'!P$19,FALSE)</f>
        <v>0</v>
      </c>
      <c r="AB16" s="12">
        <f>VLOOKUP($H16,'[2]2023_11'!$D:$AD,'[2]2023_11'!Q$19,FALSE)</f>
        <v>67.56</v>
      </c>
      <c r="AC16">
        <f t="shared" si="2"/>
        <v>67.56</v>
      </c>
      <c r="AD16">
        <f t="shared" si="3"/>
        <v>0</v>
      </c>
    </row>
    <row r="17" spans="1:30" ht="15" customHeight="1" x14ac:dyDescent="0.25">
      <c r="A17" s="9" t="str">
        <f t="shared" si="0"/>
        <v>H019 2023 Novembro</v>
      </c>
      <c r="B17" s="9" t="str">
        <f>VLOOKUP(H17,[1]Auxiliar_referencia!E:F,2,FALSE)</f>
        <v>Medidor faturado pela UFSC</v>
      </c>
      <c r="C17" s="9">
        <v>2023</v>
      </c>
      <c r="D17" s="9" t="s">
        <v>118</v>
      </c>
      <c r="E17" s="9">
        <f>VLOOKUP(H17,[1]Auxiliar_referencia!$B:$X,3,FALSE)</f>
        <v>9097821</v>
      </c>
      <c r="F17" s="10"/>
      <c r="G17" s="9" t="str">
        <f>VLOOKUP(H17,[1]Auxiliar_referencia!$B:$X,16,FALSE)</f>
        <v>C11C005250</v>
      </c>
      <c r="H17" s="11" t="s">
        <v>46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2 - CSE 9 e 10 (Bl F e G)</v>
      </c>
      <c r="L17" s="12">
        <f>VLOOKUP($H17,'[2]2023_11'!$D:$AD,'[2]2023_11'!Z$19,FALSE)</f>
        <v>1</v>
      </c>
      <c r="M17" s="12">
        <f>VLOOKUP($H17,'[2]2023_11'!$D:$AD,'[2]2023_11'!AA$19,FALSE)</f>
        <v>0</v>
      </c>
      <c r="N17" s="12">
        <f>VLOOKUP($H17,'[2]2023_11'!$D:$AD,'[2]2023_11'!AB$19,FALSE)</f>
        <v>1</v>
      </c>
      <c r="O17" s="12">
        <f>VLOOKUP($H17,'[2]2023_11'!$D:$AD,'[2]2023_11'!AC$19,FALSE)</f>
        <v>1</v>
      </c>
      <c r="P17" s="12">
        <f>VLOOKUP($H17,'[2]2023_11'!$D:$AD,'[2]2023_11'!AD$19,FALSE)</f>
        <v>3</v>
      </c>
      <c r="Q17" s="13">
        <f>VLOOKUP(H17,'2023_10'!H:R,11,FALSE)</f>
        <v>12023</v>
      </c>
      <c r="R17" s="14">
        <f>VLOOKUP($H17,'[2]2023_11'!$D:$AD,'[2]2023_11'!J$19,FALSE)</f>
        <v>12200</v>
      </c>
      <c r="S17" s="15">
        <f t="shared" si="1"/>
        <v>177</v>
      </c>
      <c r="T17" s="12">
        <f>VLOOKUP($H17,'[2]2023_11'!$D:$AD,'[2]2023_11'!K$19,FALSE)</f>
        <v>177</v>
      </c>
      <c r="U17" s="16" t="str">
        <f>VLOOKUP($H17,'[2]2023_11'!$D:$AD,'[2]2023_11'!T$19,FALSE)</f>
        <v>LIDO/REVISÃO</v>
      </c>
      <c r="V17" s="17" t="str">
        <f>VLOOKUP($H17,'[2]2023_11'!$D:$AD,'[2]2023_11'!U$19,FALSE)</f>
        <v>CONFIRMAÇÃO LEITURA</v>
      </c>
      <c r="W17" s="12">
        <f>VLOOKUP($H17,'[2]2023_11'!$D:$AD,'[2]2023_11'!L$19,FALSE)</f>
        <v>2577.7199999999998</v>
      </c>
      <c r="X17" s="12">
        <f>VLOOKUP($H17,'[2]2023_11'!$D:$AD,'[2]2023_11'!M$19,FALSE)</f>
        <v>2577.7199999999998</v>
      </c>
      <c r="Y17" s="18">
        <f>VLOOKUP($H17,'[2]2023_11'!$D:$AD,'[2]2023_11'!N$19,FALSE)</f>
        <v>-487.17999999999938</v>
      </c>
      <c r="Z17" s="12">
        <f>VLOOKUP($H17,'[2]2023_11'!$D:$AD,'[2]2023_11'!O$19,FALSE)</f>
        <v>0</v>
      </c>
      <c r="AA17" s="12">
        <f>VLOOKUP($H17,'[2]2023_11'!$D:$AD,'[2]2023_11'!P$19,FALSE)</f>
        <v>0</v>
      </c>
      <c r="AB17" s="12">
        <f>VLOOKUP($H17,'[2]2023_11'!$D:$AD,'[2]2023_11'!Q$19,FALSE)</f>
        <v>4668.26</v>
      </c>
      <c r="AC17">
        <f t="shared" si="2"/>
        <v>4668.26</v>
      </c>
      <c r="AD17">
        <f t="shared" si="3"/>
        <v>0</v>
      </c>
    </row>
    <row r="18" spans="1:30" ht="15" customHeight="1" x14ac:dyDescent="0.25">
      <c r="A18" s="9" t="str">
        <f t="shared" si="0"/>
        <v>H020 2023 Novembro</v>
      </c>
      <c r="B18" s="9" t="str">
        <f>VLOOKUP(H18,[1]Auxiliar_referencia!E:F,2,FALSE)</f>
        <v>Medidor faturado pela UFSC</v>
      </c>
      <c r="C18" s="9">
        <v>2023</v>
      </c>
      <c r="D18" s="9" t="s">
        <v>118</v>
      </c>
      <c r="E18" s="9">
        <f>VLOOKUP(H18,[1]Auxiliar_referencia!$B:$X,3,FALSE)</f>
        <v>2296829</v>
      </c>
      <c r="F18" s="10"/>
      <c r="G18" s="9" t="str">
        <f>VLOOKUP(H18,[1]Auxiliar_referencia!$B:$X,16,FALSE)</f>
        <v>C11C009540</v>
      </c>
      <c r="H18" s="11" t="s">
        <v>47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CSE 1 - CSE 1 ao 4 (Bl A, B, C e D) e CCJ 1 e 2 (Bl E e F)</v>
      </c>
      <c r="L18" s="12">
        <f>VLOOKUP($H18,'[2]2023_11'!$D:$AD,'[2]2023_11'!Z$19,FALSE)</f>
        <v>1</v>
      </c>
      <c r="M18" s="12">
        <f>VLOOKUP($H18,'[2]2023_11'!$D:$AD,'[2]2023_11'!AA$19,FALSE)</f>
        <v>0</v>
      </c>
      <c r="N18" s="12">
        <f>VLOOKUP($H18,'[2]2023_11'!$D:$AD,'[2]2023_11'!AB$19,FALSE)</f>
        <v>0</v>
      </c>
      <c r="O18" s="12">
        <f>VLOOKUP($H18,'[2]2023_11'!$D:$AD,'[2]2023_11'!AC$19,FALSE)</f>
        <v>0</v>
      </c>
      <c r="P18" s="12">
        <f>VLOOKUP($H18,'[2]2023_11'!$D:$AD,'[2]2023_11'!AD$19,FALSE)</f>
        <v>1</v>
      </c>
      <c r="Q18" s="13">
        <f>VLOOKUP(H18,'2023_10'!H:R,11,FALSE)</f>
        <v>2297</v>
      </c>
      <c r="R18" s="14">
        <f>VLOOKUP($H18,'[2]2023_11'!$D:$AD,'[2]2023_11'!J$19,FALSE)</f>
        <v>2540</v>
      </c>
      <c r="S18" s="15">
        <f t="shared" si="1"/>
        <v>243</v>
      </c>
      <c r="T18" s="12">
        <f>VLOOKUP($H18,'[2]2023_11'!$D:$AD,'[2]2023_11'!K$19,FALSE)</f>
        <v>243</v>
      </c>
      <c r="U18" s="16" t="str">
        <f>VLOOKUP($H18,'[2]2023_11'!$D:$AD,'[2]2023_11'!T$19,FALSE)</f>
        <v>MÉDIO</v>
      </c>
      <c r="V18" s="17" t="str">
        <f>VLOOKUP($H18,'[2]2023_11'!$D:$AD,'[2]2023_11'!U$19,FALSE)</f>
        <v>CONSTRUIR ABRIGO</v>
      </c>
      <c r="W18" s="12">
        <f>VLOOKUP($H18,'[2]2023_11'!$D:$AD,'[2]2023_11'!L$19,FALSE)</f>
        <v>3682.74</v>
      </c>
      <c r="X18" s="12">
        <f>VLOOKUP($H18,'[2]2023_11'!$D:$AD,'[2]2023_11'!M$19,FALSE)</f>
        <v>3682.74</v>
      </c>
      <c r="Y18" s="18">
        <f>VLOOKUP($H18,'[2]2023_11'!$D:$AD,'[2]2023_11'!N$19,FALSE)</f>
        <v>-696.02999999999975</v>
      </c>
      <c r="Z18" s="12">
        <f>VLOOKUP($H18,'[2]2023_11'!$D:$AD,'[2]2023_11'!O$19,FALSE)</f>
        <v>0</v>
      </c>
      <c r="AA18" s="12">
        <f>VLOOKUP($H18,'[2]2023_11'!$D:$AD,'[2]2023_11'!P$19,FALSE)</f>
        <v>0</v>
      </c>
      <c r="AB18" s="12">
        <f>VLOOKUP($H18,'[2]2023_11'!$D:$AD,'[2]2023_11'!Q$19,FALSE)</f>
        <v>6669.45</v>
      </c>
      <c r="AC18">
        <f t="shared" si="2"/>
        <v>6669.45</v>
      </c>
      <c r="AD18">
        <f t="shared" si="3"/>
        <v>0</v>
      </c>
    </row>
    <row r="19" spans="1:30" ht="15" customHeight="1" x14ac:dyDescent="0.25">
      <c r="A19" s="9" t="str">
        <f t="shared" si="0"/>
        <v>H021 2023 Novembro</v>
      </c>
      <c r="B19" s="9" t="str">
        <f>VLOOKUP(H19,[1]Auxiliar_referencia!E:F,2,FALSE)</f>
        <v>Medidor faturado pela UFSC</v>
      </c>
      <c r="C19" s="9">
        <v>2023</v>
      </c>
      <c r="D19" s="9" t="s">
        <v>118</v>
      </c>
      <c r="E19" s="9">
        <f>VLOOKUP(H19,[1]Auxiliar_referencia!$B:$X,3,FALSE)</f>
        <v>2296632</v>
      </c>
      <c r="F19" s="10"/>
      <c r="G19" s="9" t="str">
        <f>VLOOKUP(H19,[1]Auxiliar_referencia!$B:$X,16,FALSE)</f>
        <v>B10C001813</v>
      </c>
      <c r="H19" s="11" t="s">
        <v>48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Igrejinha UFSC (DAC 01 a 03 e DEX01)</v>
      </c>
      <c r="L19" s="12">
        <f>VLOOKUP($H19,'[2]2023_11'!$D:$AD,'[2]2023_11'!Z$19,FALSE)</f>
        <v>2</v>
      </c>
      <c r="M19" s="12">
        <f>VLOOKUP($H19,'[2]2023_11'!$D:$AD,'[2]2023_11'!AA$19,FALSE)</f>
        <v>0</v>
      </c>
      <c r="N19" s="12">
        <f>VLOOKUP($H19,'[2]2023_11'!$D:$AD,'[2]2023_11'!AB$19,FALSE)</f>
        <v>0</v>
      </c>
      <c r="O19" s="12">
        <f>VLOOKUP($H19,'[2]2023_11'!$D:$AD,'[2]2023_11'!AC$19,FALSE)</f>
        <v>0</v>
      </c>
      <c r="P19" s="12">
        <f>VLOOKUP($H19,'[2]2023_11'!$D:$AD,'[2]2023_11'!AD$19,FALSE)</f>
        <v>2</v>
      </c>
      <c r="Q19" s="13">
        <f>VLOOKUP(H19,'2023_10'!H:R,11,FALSE)</f>
        <v>6848</v>
      </c>
      <c r="R19" s="14">
        <f>VLOOKUP($H19,'[2]2023_11'!$D:$AD,'[2]2023_11'!J$19,FALSE)</f>
        <v>69</v>
      </c>
      <c r="S19" s="15">
        <f t="shared" si="1"/>
        <v>-6779</v>
      </c>
      <c r="T19" s="12">
        <f>VLOOKUP($H19,'[2]2023_11'!$D:$AD,'[2]2023_11'!K$19,FALSE)</f>
        <v>69</v>
      </c>
      <c r="U19" s="16" t="str">
        <f>VLOOKUP($H19,'[2]2023_11'!$D:$AD,'[2]2023_11'!T$19,FALSE)</f>
        <v>MÉDIO</v>
      </c>
      <c r="V19" s="17" t="str">
        <f>VLOOKUP($H19,'[2]2023_11'!$D:$AD,'[2]2023_11'!U$19,FALSE)</f>
        <v>CONSTRUIR ABRIGO</v>
      </c>
      <c r="W19" s="12">
        <f>VLOOKUP($H19,'[2]2023_11'!$D:$AD,'[2]2023_11'!L$19,FALSE)</f>
        <v>939.51</v>
      </c>
      <c r="X19" s="12">
        <f>VLOOKUP($H19,'[2]2023_11'!$D:$AD,'[2]2023_11'!M$19,FALSE)</f>
        <v>939.51</v>
      </c>
      <c r="Y19" s="18">
        <f>VLOOKUP($H19,'[2]2023_11'!$D:$AD,'[2]2023_11'!N$19,FALSE)</f>
        <v>-177.55999999999995</v>
      </c>
      <c r="Z19" s="12">
        <f>VLOOKUP($H19,'[2]2023_11'!$D:$AD,'[2]2023_11'!O$19,FALSE)</f>
        <v>0</v>
      </c>
      <c r="AA19" s="12">
        <f>VLOOKUP($H19,'[2]2023_11'!$D:$AD,'[2]2023_11'!P$19,FALSE)</f>
        <v>0</v>
      </c>
      <c r="AB19" s="12">
        <f>VLOOKUP($H19,'[2]2023_11'!$D:$AD,'[2]2023_11'!Q$19,FALSE)</f>
        <v>1701.46</v>
      </c>
      <c r="AC19">
        <f t="shared" si="2"/>
        <v>1701.46</v>
      </c>
      <c r="AD19">
        <f t="shared" si="3"/>
        <v>0</v>
      </c>
    </row>
    <row r="20" spans="1:30" ht="15" customHeight="1" x14ac:dyDescent="0.25">
      <c r="A20" s="9" t="str">
        <f t="shared" si="0"/>
        <v>H023 2023 Novembro</v>
      </c>
      <c r="B20" s="9" t="str">
        <f>VLOOKUP(H20,[1]Auxiliar_referencia!E:F,2,FALSE)</f>
        <v>Medidor faturado pela UFSC</v>
      </c>
      <c r="C20" s="9">
        <v>2023</v>
      </c>
      <c r="D20" s="9" t="s">
        <v>118</v>
      </c>
      <c r="E20" s="9">
        <f>VLOOKUP(H20,[1]Auxiliar_referencia!$B:$X,3,FALSE)</f>
        <v>2296934</v>
      </c>
      <c r="F20" s="10"/>
      <c r="G20" s="9" t="str">
        <f>VLOOKUP(H20,[1]Auxiliar_referencia!$B:$X,16,FALSE)</f>
        <v>B10C010114</v>
      </c>
      <c r="H20" s="11" t="s">
        <v>49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1</v>
      </c>
      <c r="L20" s="12">
        <f>VLOOKUP($H20,'[2]2023_11'!$D:$AD,'[2]2023_11'!Z$19,FALSE)</f>
        <v>1</v>
      </c>
      <c r="M20" s="12">
        <f>VLOOKUP($H20,'[2]2023_11'!$D:$AD,'[2]2023_11'!AA$19,FALSE)</f>
        <v>0</v>
      </c>
      <c r="N20" s="12">
        <f>VLOOKUP($H20,'[2]2023_11'!$D:$AD,'[2]2023_11'!AB$19,FALSE)</f>
        <v>1</v>
      </c>
      <c r="O20" s="12">
        <f>VLOOKUP($H20,'[2]2023_11'!$D:$AD,'[2]2023_11'!AC$19,FALSE)</f>
        <v>0</v>
      </c>
      <c r="P20" s="12">
        <f>VLOOKUP($H20,'[2]2023_11'!$D:$AD,'[2]2023_11'!AD$19,FALSE)</f>
        <v>2</v>
      </c>
      <c r="Q20" s="13">
        <f>VLOOKUP(H20,'2023_10'!H:R,11,FALSE)</f>
        <v>16071</v>
      </c>
      <c r="R20" s="14">
        <f>VLOOKUP($H20,'[2]2023_11'!$D:$AD,'[2]2023_11'!J$19,FALSE)</f>
        <v>16229</v>
      </c>
      <c r="S20" s="15">
        <f t="shared" si="1"/>
        <v>158</v>
      </c>
      <c r="T20" s="12">
        <f>VLOOKUP($H20,'[2]2023_11'!$D:$AD,'[2]2023_11'!K$19,FALSE)</f>
        <v>158</v>
      </c>
      <c r="U20" s="16" t="str">
        <f>VLOOKUP($H20,'[2]2023_11'!$D:$AD,'[2]2023_11'!T$19,FALSE)</f>
        <v>MÉDIO</v>
      </c>
      <c r="V20" s="17" t="str">
        <f>VLOOKUP($H20,'[2]2023_11'!$D:$AD,'[2]2023_11'!U$19,FALSE)</f>
        <v>CONSTRUIR ABRIGO</v>
      </c>
      <c r="W20" s="12">
        <f>VLOOKUP($H20,'[2]2023_11'!$D:$AD,'[2]2023_11'!L$19,FALSE)</f>
        <v>2426.42</v>
      </c>
      <c r="X20" s="12">
        <f>VLOOKUP($H20,'[2]2023_11'!$D:$AD,'[2]2023_11'!M$19,FALSE)</f>
        <v>2426.42</v>
      </c>
      <c r="Y20" s="18">
        <f>VLOOKUP($H20,'[2]2023_11'!$D:$AD,'[2]2023_11'!N$19,FALSE)</f>
        <v>-458.60000000000036</v>
      </c>
      <c r="Z20" s="12">
        <f>VLOOKUP($H20,'[2]2023_11'!$D:$AD,'[2]2023_11'!O$19,FALSE)</f>
        <v>0</v>
      </c>
      <c r="AA20" s="12">
        <f>VLOOKUP($H20,'[2]2023_11'!$D:$AD,'[2]2023_11'!P$19,FALSE)</f>
        <v>0</v>
      </c>
      <c r="AB20" s="12">
        <f>VLOOKUP($H20,'[2]2023_11'!$D:$AD,'[2]2023_11'!Q$19,FALSE)</f>
        <v>4394.24</v>
      </c>
      <c r="AC20">
        <f t="shared" si="2"/>
        <v>4394.24</v>
      </c>
      <c r="AD20">
        <f t="shared" si="3"/>
        <v>0</v>
      </c>
    </row>
    <row r="21" spans="1:30" ht="15" customHeight="1" x14ac:dyDescent="0.25">
      <c r="A21" s="9" t="str">
        <f t="shared" si="0"/>
        <v>H024 2023 Novembro</v>
      </c>
      <c r="B21" s="9" t="str">
        <f>VLOOKUP(H21,[1]Auxiliar_referencia!E:F,2,FALSE)</f>
        <v>Medidor faturado pela UFSC</v>
      </c>
      <c r="C21" s="9">
        <v>2023</v>
      </c>
      <c r="D21" s="9" t="s">
        <v>118</v>
      </c>
      <c r="E21" s="9">
        <f>VLOOKUP(H21,[1]Auxiliar_referencia!$B:$X,3,FALSE)</f>
        <v>2296926</v>
      </c>
      <c r="F21" s="10"/>
      <c r="G21" s="9" t="str">
        <f>VLOOKUP(H21,[1]Auxiliar_referencia!$B:$X,16,FALSE)</f>
        <v>A96C161864</v>
      </c>
      <c r="H21" s="11" t="s">
        <v>50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Associação Volantes 2</v>
      </c>
      <c r="L21" s="12">
        <f>VLOOKUP($H21,'[2]2023_11'!$D:$AD,'[2]2023_11'!Z$19,FALSE)</f>
        <v>1</v>
      </c>
      <c r="M21" s="12">
        <f>VLOOKUP($H21,'[2]2023_11'!$D:$AD,'[2]2023_11'!AA$19,FALSE)</f>
        <v>0</v>
      </c>
      <c r="N21" s="12">
        <f>VLOOKUP($H21,'[2]2023_11'!$D:$AD,'[2]2023_11'!AB$19,FALSE)</f>
        <v>2</v>
      </c>
      <c r="O21" s="12">
        <f>VLOOKUP($H21,'[2]2023_11'!$D:$AD,'[2]2023_11'!AC$19,FALSE)</f>
        <v>0</v>
      </c>
      <c r="P21" s="12">
        <f>VLOOKUP($H21,'[2]2023_11'!$D:$AD,'[2]2023_11'!AD$19,FALSE)</f>
        <v>3</v>
      </c>
      <c r="Q21" s="13">
        <f>VLOOKUP(H21,'2023_10'!H:R,11,FALSE)</f>
        <v>24</v>
      </c>
      <c r="R21" s="14">
        <f>VLOOKUP($H21,'[2]2023_11'!$D:$AD,'[2]2023_11'!J$19,FALSE)</f>
        <v>24</v>
      </c>
      <c r="S21" s="15">
        <f t="shared" si="1"/>
        <v>0</v>
      </c>
      <c r="T21" s="12">
        <f>VLOOKUP($H21,'[2]2023_11'!$D:$AD,'[2]2023_11'!K$19,FALSE)</f>
        <v>0</v>
      </c>
      <c r="U21" s="16" t="str">
        <f>VLOOKUP($H21,'[2]2023_11'!$D:$AD,'[2]2023_11'!T$19,FALSE)</f>
        <v>MÉDIO</v>
      </c>
      <c r="V21" s="17" t="str">
        <f>VLOOKUP($H21,'[2]2023_11'!$D:$AD,'[2]2023_11'!U$19,FALSE)</f>
        <v>CONSTRUIR ABRIGO</v>
      </c>
      <c r="W21" s="12">
        <f>VLOOKUP($H21,'[2]2023_11'!$D:$AD,'[2]2023_11'!L$19,FALSE)</f>
        <v>111.93</v>
      </c>
      <c r="X21" s="12">
        <f>VLOOKUP($H21,'[2]2023_11'!$D:$AD,'[2]2023_11'!M$19,FALSE)</f>
        <v>111.93</v>
      </c>
      <c r="Y21" s="18">
        <f>VLOOKUP($H21,'[2]2023_11'!$D:$AD,'[2]2023_11'!N$19,FALSE)</f>
        <v>-21.170000000000016</v>
      </c>
      <c r="Z21" s="12">
        <f>VLOOKUP($H21,'[2]2023_11'!$D:$AD,'[2]2023_11'!O$19,FALSE)</f>
        <v>0</v>
      </c>
      <c r="AA21" s="12">
        <f>VLOOKUP($H21,'[2]2023_11'!$D:$AD,'[2]2023_11'!P$19,FALSE)</f>
        <v>0</v>
      </c>
      <c r="AB21" s="12">
        <f>VLOOKUP($H21,'[2]2023_11'!$D:$AD,'[2]2023_11'!Q$19,FALSE)</f>
        <v>202.69</v>
      </c>
      <c r="AC21">
        <f t="shared" si="2"/>
        <v>202.69</v>
      </c>
      <c r="AD21">
        <f t="shared" si="3"/>
        <v>0</v>
      </c>
    </row>
    <row r="22" spans="1:30" ht="15" customHeight="1" x14ac:dyDescent="0.25">
      <c r="A22" s="9" t="str">
        <f t="shared" si="0"/>
        <v>H025 2023 Novembro</v>
      </c>
      <c r="B22" s="9" t="str">
        <f>VLOOKUP(H22,[1]Auxiliar_referencia!E:F,2,FALSE)</f>
        <v>Medidor faturado pela UFSC</v>
      </c>
      <c r="C22" s="9">
        <v>2023</v>
      </c>
      <c r="D22" s="9" t="s">
        <v>118</v>
      </c>
      <c r="E22" s="9">
        <f>VLOOKUP(H22,[1]Auxiliar_referencia!$B:$X,3,FALSE)</f>
        <v>2296900</v>
      </c>
      <c r="F22" s="10"/>
      <c r="G22" s="9" t="str">
        <f>VLOOKUP(H22,[1]Auxiliar_referencia!$B:$X,16,FALSE)</f>
        <v>C11C001273</v>
      </c>
      <c r="H22" s="11" t="s">
        <v>51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A</v>
      </c>
      <c r="L22" s="12">
        <f>VLOOKUP($H22,'[2]2023_11'!$D:$AD,'[2]2023_11'!Z$19,FALSE)</f>
        <v>1</v>
      </c>
      <c r="M22" s="12">
        <f>VLOOKUP($H22,'[2]2023_11'!$D:$AD,'[2]2023_11'!AA$19,FALSE)</f>
        <v>0</v>
      </c>
      <c r="N22" s="12">
        <f>VLOOKUP($H22,'[2]2023_11'!$D:$AD,'[2]2023_11'!AB$19,FALSE)</f>
        <v>0</v>
      </c>
      <c r="O22" s="12">
        <f>VLOOKUP($H22,'[2]2023_11'!$D:$AD,'[2]2023_11'!AC$19,FALSE)</f>
        <v>0</v>
      </c>
      <c r="P22" s="12">
        <f>VLOOKUP($H22,'[2]2023_11'!$D:$AD,'[2]2023_11'!AD$19,FALSE)</f>
        <v>1</v>
      </c>
      <c r="Q22" s="13">
        <f>VLOOKUP(H22,'2023_10'!H:R,11,FALSE)</f>
        <v>20284</v>
      </c>
      <c r="R22" s="14">
        <f>VLOOKUP($H22,'[2]2023_11'!$D:$AD,'[2]2023_11'!J$19,FALSE)</f>
        <v>20591</v>
      </c>
      <c r="S22" s="15">
        <f t="shared" si="1"/>
        <v>307</v>
      </c>
      <c r="T22" s="12">
        <f>VLOOKUP($H22,'[2]2023_11'!$D:$AD,'[2]2023_11'!K$19,FALSE)</f>
        <v>307</v>
      </c>
      <c r="U22" s="16" t="str">
        <f>VLOOKUP($H22,'[2]2023_11'!$D:$AD,'[2]2023_11'!T$19,FALSE)</f>
        <v>LIDO</v>
      </c>
      <c r="V22" s="17" t="str">
        <f>VLOOKUP($H22,'[2]2023_11'!$D:$AD,'[2]2023_11'!U$19,FALSE)</f>
        <v>OK</v>
      </c>
      <c r="W22" s="12">
        <f>VLOOKUP($H22,'[2]2023_11'!$D:$AD,'[2]2023_11'!L$19,FALSE)</f>
        <v>4668.9799999999996</v>
      </c>
      <c r="X22" s="12">
        <f>VLOOKUP($H22,'[2]2023_11'!$D:$AD,'[2]2023_11'!M$19,FALSE)</f>
        <v>4668.9799999999996</v>
      </c>
      <c r="Y22" s="18">
        <f>VLOOKUP($H22,'[2]2023_11'!$D:$AD,'[2]2023_11'!N$19,FALSE)</f>
        <v>-882.43999999999869</v>
      </c>
      <c r="Z22" s="12">
        <f>VLOOKUP($H22,'[2]2023_11'!$D:$AD,'[2]2023_11'!O$19,FALSE)</f>
        <v>0</v>
      </c>
      <c r="AA22" s="12">
        <f>VLOOKUP($H22,'[2]2023_11'!$D:$AD,'[2]2023_11'!P$19,FALSE)</f>
        <v>0</v>
      </c>
      <c r="AB22" s="12">
        <f>VLOOKUP($H22,'[2]2023_11'!$D:$AD,'[2]2023_11'!Q$19,FALSE)</f>
        <v>8455.52</v>
      </c>
      <c r="AC22">
        <f t="shared" si="2"/>
        <v>8455.52</v>
      </c>
      <c r="AD22">
        <f t="shared" si="3"/>
        <v>0</v>
      </c>
    </row>
    <row r="23" spans="1:30" ht="15" customHeight="1" x14ac:dyDescent="0.25">
      <c r="A23" s="9" t="str">
        <f t="shared" si="0"/>
        <v>H026 2023 Novembro</v>
      </c>
      <c r="B23" s="9" t="str">
        <f>VLOOKUP(H23,[1]Auxiliar_referencia!E:F,2,FALSE)</f>
        <v>Medidor faturado pela UFSC</v>
      </c>
      <c r="C23" s="9">
        <v>2023</v>
      </c>
      <c r="D23" s="9" t="s">
        <v>118</v>
      </c>
      <c r="E23" s="9">
        <f>VLOOKUP(H23,[1]Auxiliar_referencia!$B:$X,3,FALSE)</f>
        <v>9912770</v>
      </c>
      <c r="F23" s="10"/>
      <c r="G23" s="9" t="str">
        <f>VLOOKUP(H23,[1]Auxiliar_referencia!$B:$X,16,FALSE)</f>
        <v>A10C023447</v>
      </c>
      <c r="H23" s="11" t="s">
        <v>52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CFM  Bloco B</v>
      </c>
      <c r="L23" s="12">
        <f>VLOOKUP($H23,'[2]2023_11'!$D:$AD,'[2]2023_11'!Z$19,FALSE)</f>
        <v>1</v>
      </c>
      <c r="M23" s="12">
        <f>VLOOKUP($H23,'[2]2023_11'!$D:$AD,'[2]2023_11'!AA$19,FALSE)</f>
        <v>0</v>
      </c>
      <c r="N23" s="12">
        <f>VLOOKUP($H23,'[2]2023_11'!$D:$AD,'[2]2023_11'!AB$19,FALSE)</f>
        <v>0</v>
      </c>
      <c r="O23" s="12">
        <f>VLOOKUP($H23,'[2]2023_11'!$D:$AD,'[2]2023_11'!AC$19,FALSE)</f>
        <v>0</v>
      </c>
      <c r="P23" s="12">
        <f>VLOOKUP($H23,'[2]2023_11'!$D:$AD,'[2]2023_11'!AD$19,FALSE)</f>
        <v>1</v>
      </c>
      <c r="Q23" s="13">
        <f>VLOOKUP(H23,'2023_10'!H:R,11,FALSE)</f>
        <v>2935</v>
      </c>
      <c r="R23" s="14">
        <f>VLOOKUP($H23,'[2]2023_11'!$D:$AD,'[2]2023_11'!J$19,FALSE)</f>
        <v>2981</v>
      </c>
      <c r="S23" s="15">
        <f t="shared" si="1"/>
        <v>46</v>
      </c>
      <c r="T23" s="12">
        <f>VLOOKUP($H23,'[2]2023_11'!$D:$AD,'[2]2023_11'!K$19,FALSE)</f>
        <v>46</v>
      </c>
      <c r="U23" s="16" t="str">
        <f>VLOOKUP($H23,'[2]2023_11'!$D:$AD,'[2]2023_11'!T$19,FALSE)</f>
        <v>MÉDIO</v>
      </c>
      <c r="V23" s="17" t="str">
        <f>VLOOKUP($H23,'[2]2023_11'!$D:$AD,'[2]2023_11'!U$19,FALSE)</f>
        <v>CONSTRUIR ABRIGO</v>
      </c>
      <c r="W23" s="12">
        <f>VLOOKUP($H23,'[2]2023_11'!$D:$AD,'[2]2023_11'!L$19,FALSE)</f>
        <v>646.97</v>
      </c>
      <c r="X23" s="12">
        <f>VLOOKUP($H23,'[2]2023_11'!$D:$AD,'[2]2023_11'!M$19,FALSE)</f>
        <v>646.97</v>
      </c>
      <c r="Y23" s="18">
        <f>VLOOKUP($H23,'[2]2023_11'!$D:$AD,'[2]2023_11'!N$19,FALSE)</f>
        <v>-122.27999999999997</v>
      </c>
      <c r="Z23" s="12">
        <f>VLOOKUP($H23,'[2]2023_11'!$D:$AD,'[2]2023_11'!O$19,FALSE)</f>
        <v>0</v>
      </c>
      <c r="AA23" s="12">
        <f>VLOOKUP($H23,'[2]2023_11'!$D:$AD,'[2]2023_11'!P$19,FALSE)</f>
        <v>0</v>
      </c>
      <c r="AB23" s="12">
        <f>VLOOKUP($H23,'[2]2023_11'!$D:$AD,'[2]2023_11'!Q$19,FALSE)</f>
        <v>1171.6600000000001</v>
      </c>
      <c r="AC23">
        <f t="shared" si="2"/>
        <v>1171.6600000000001</v>
      </c>
      <c r="AD23">
        <f t="shared" si="3"/>
        <v>0</v>
      </c>
    </row>
    <row r="24" spans="1:30" ht="15" customHeight="1" x14ac:dyDescent="0.25">
      <c r="A24" s="9" t="str">
        <f t="shared" si="0"/>
        <v>H027 2023 Novembro</v>
      </c>
      <c r="B24" s="9" t="str">
        <f>VLOOKUP(H24,[1]Auxiliar_referencia!E:F,2,FALSE)</f>
        <v>Medidor faturado pela UFSC</v>
      </c>
      <c r="C24" s="9">
        <v>2023</v>
      </c>
      <c r="D24" s="9" t="s">
        <v>118</v>
      </c>
      <c r="E24" s="9">
        <f>VLOOKUP(H24,[1]Auxiliar_referencia!$B:$X,3,FALSE)</f>
        <v>16701186</v>
      </c>
      <c r="F24" s="10"/>
      <c r="G24" s="9" t="str">
        <f>VLOOKUP(H24,[1]Auxiliar_referencia!$B:$X,16,FALSE)</f>
        <v>C11C009484</v>
      </c>
      <c r="H24" s="11" t="s">
        <v>53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Colégio de Aplicação</v>
      </c>
      <c r="L24" s="12">
        <f>VLOOKUP($H24,'[2]2023_11'!$D:$AD,'[2]2023_11'!Z$19,FALSE)</f>
        <v>1</v>
      </c>
      <c r="M24" s="12">
        <f>VLOOKUP($H24,'[2]2023_11'!$D:$AD,'[2]2023_11'!AA$19,FALSE)</f>
        <v>0</v>
      </c>
      <c r="N24" s="12">
        <f>VLOOKUP($H24,'[2]2023_11'!$D:$AD,'[2]2023_11'!AB$19,FALSE)</f>
        <v>0</v>
      </c>
      <c r="O24" s="12">
        <f>VLOOKUP($H24,'[2]2023_11'!$D:$AD,'[2]2023_11'!AC$19,FALSE)</f>
        <v>0</v>
      </c>
      <c r="P24" s="12">
        <f>VLOOKUP($H24,'[2]2023_11'!$D:$AD,'[2]2023_11'!AD$19,FALSE)</f>
        <v>1</v>
      </c>
      <c r="Q24" s="13">
        <f>VLOOKUP(H24,'2023_10'!H:R,11,FALSE)</f>
        <v>64480</v>
      </c>
      <c r="R24" s="14">
        <f>VLOOKUP($H24,'[2]2023_11'!$D:$AD,'[2]2023_11'!J$19,FALSE)</f>
        <v>64872</v>
      </c>
      <c r="S24" s="15">
        <f t="shared" si="1"/>
        <v>392</v>
      </c>
      <c r="T24" s="12">
        <f>VLOOKUP($H24,'[2]2023_11'!$D:$AD,'[2]2023_11'!K$19,FALSE)</f>
        <v>392</v>
      </c>
      <c r="U24" s="16" t="str">
        <f>VLOOKUP($H24,'[2]2023_11'!$D:$AD,'[2]2023_11'!T$19,FALSE)</f>
        <v>MÉDIO</v>
      </c>
      <c r="V24" s="17" t="str">
        <f>VLOOKUP($H24,'[2]2023_11'!$D:$AD,'[2]2023_11'!U$19,FALSE)</f>
        <v>CONSTRUIR ABRIGO</v>
      </c>
      <c r="W24" s="12">
        <f>VLOOKUP($H24,'[2]2023_11'!$D:$AD,'[2]2023_11'!L$19,FALSE)</f>
        <v>5978.83</v>
      </c>
      <c r="X24" s="12">
        <f>VLOOKUP($H24,'[2]2023_11'!$D:$AD,'[2]2023_11'!M$19,FALSE)</f>
        <v>5978.83</v>
      </c>
      <c r="Y24" s="18">
        <f>VLOOKUP($H24,'[2]2023_11'!$D:$AD,'[2]2023_11'!N$19,FALSE)</f>
        <v>-1130</v>
      </c>
      <c r="Z24" s="12">
        <f>VLOOKUP($H24,'[2]2023_11'!$D:$AD,'[2]2023_11'!O$19,FALSE)</f>
        <v>0</v>
      </c>
      <c r="AA24" s="12">
        <f>VLOOKUP($H24,'[2]2023_11'!$D:$AD,'[2]2023_11'!P$19,FALSE)</f>
        <v>0</v>
      </c>
      <c r="AB24" s="12">
        <f>VLOOKUP($H24,'[2]2023_11'!$D:$AD,'[2]2023_11'!Q$19,FALSE)</f>
        <v>10827.66</v>
      </c>
      <c r="AC24">
        <f t="shared" si="2"/>
        <v>10827.66</v>
      </c>
      <c r="AD24">
        <f t="shared" si="3"/>
        <v>0</v>
      </c>
    </row>
    <row r="25" spans="1:30" ht="15" customHeight="1" x14ac:dyDescent="0.25">
      <c r="A25" s="9" t="str">
        <f t="shared" si="0"/>
        <v>H028 2023 Novembro</v>
      </c>
      <c r="B25" s="9" t="str">
        <f>VLOOKUP(H25,[1]Auxiliar_referencia!E:F,2,FALSE)</f>
        <v>Medidor faturado pela UFSC</v>
      </c>
      <c r="C25" s="9">
        <v>2023</v>
      </c>
      <c r="D25" s="9" t="s">
        <v>118</v>
      </c>
      <c r="E25" s="9">
        <f>VLOOKUP(H25,[1]Auxiliar_referencia!$B:$X,3,FALSE)</f>
        <v>6205615</v>
      </c>
      <c r="F25" s="10"/>
      <c r="G25" s="9" t="str">
        <f>VLOOKUP(H25,[1]Auxiliar_referencia!$B:$X,16,FALSE)</f>
        <v>B10C017964</v>
      </c>
      <c r="H25" s="11" t="s">
        <v>54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Nativas do Horto Botânico</v>
      </c>
      <c r="L25" s="12">
        <f>VLOOKUP($H25,'[2]2023_11'!$D:$AD,'[2]2023_11'!Z$19,FALSE)</f>
        <v>1</v>
      </c>
      <c r="M25" s="12">
        <f>VLOOKUP($H25,'[2]2023_11'!$D:$AD,'[2]2023_11'!AA$19,FALSE)</f>
        <v>0</v>
      </c>
      <c r="N25" s="12">
        <f>VLOOKUP($H25,'[2]2023_11'!$D:$AD,'[2]2023_11'!AB$19,FALSE)</f>
        <v>0</v>
      </c>
      <c r="O25" s="12">
        <f>VLOOKUP($H25,'[2]2023_11'!$D:$AD,'[2]2023_11'!AC$19,FALSE)</f>
        <v>0</v>
      </c>
      <c r="P25" s="12">
        <f>VLOOKUP($H25,'[2]2023_11'!$D:$AD,'[2]2023_11'!AD$19,FALSE)</f>
        <v>1</v>
      </c>
      <c r="Q25" s="13">
        <f>VLOOKUP(H25,'2023_10'!H:R,11,FALSE)</f>
        <v>1687</v>
      </c>
      <c r="R25" s="14">
        <f>VLOOKUP($H25,'[2]2023_11'!$D:$AD,'[2]2023_11'!J$19,FALSE)</f>
        <v>1723</v>
      </c>
      <c r="S25" s="15">
        <f t="shared" si="1"/>
        <v>36</v>
      </c>
      <c r="T25" s="12">
        <f>VLOOKUP($H25,'[2]2023_11'!$D:$AD,'[2]2023_11'!K$19,FALSE)</f>
        <v>36</v>
      </c>
      <c r="U25" s="16" t="str">
        <f>VLOOKUP($H25,'[2]2023_11'!$D:$AD,'[2]2023_11'!T$19,FALSE)</f>
        <v>LIDO/REVISÃO</v>
      </c>
      <c r="V25" s="17" t="str">
        <f>VLOOKUP($H25,'[2]2023_11'!$D:$AD,'[2]2023_11'!U$19,FALSE)</f>
        <v>HIDRÔEMTRO RETIRADO</v>
      </c>
      <c r="W25" s="12">
        <f>VLOOKUP($H25,'[2]2023_11'!$D:$AD,'[2]2023_11'!L$19,FALSE)</f>
        <v>492.87</v>
      </c>
      <c r="X25" s="12">
        <f>VLOOKUP($H25,'[2]2023_11'!$D:$AD,'[2]2023_11'!M$19,FALSE)</f>
        <v>492.87</v>
      </c>
      <c r="Y25" s="18">
        <f>VLOOKUP($H25,'[2]2023_11'!$D:$AD,'[2]2023_11'!N$19,FALSE)</f>
        <v>-985.74</v>
      </c>
      <c r="Z25" s="12">
        <f>VLOOKUP($H25,'[2]2023_11'!$D:$AD,'[2]2023_11'!O$19,FALSE)</f>
        <v>0</v>
      </c>
      <c r="AA25" s="12">
        <f>VLOOKUP($H25,'[2]2023_11'!$D:$AD,'[2]2023_11'!P$19,FALSE)</f>
        <v>0</v>
      </c>
      <c r="AB25" s="12">
        <f>VLOOKUP($H25,'[2]2023_11'!$D:$AD,'[2]2023_11'!Q$19,FALSE)</f>
        <v>0</v>
      </c>
      <c r="AC25">
        <f t="shared" si="2"/>
        <v>0</v>
      </c>
      <c r="AD25">
        <f t="shared" si="3"/>
        <v>0</v>
      </c>
    </row>
    <row r="26" spans="1:30" ht="15" customHeight="1" x14ac:dyDescent="0.25">
      <c r="A26" s="9" t="str">
        <f t="shared" si="0"/>
        <v>H029 2023 Novembro</v>
      </c>
      <c r="B26" s="9" t="str">
        <f>VLOOKUP(H26,[1]Auxiliar_referencia!E:F,2,FALSE)</f>
        <v>Medidor faturado pela UFSC</v>
      </c>
      <c r="C26" s="9">
        <v>2023</v>
      </c>
      <c r="D26" s="9" t="s">
        <v>118</v>
      </c>
      <c r="E26" s="9">
        <f>VLOOKUP(H26,[1]Auxiliar_referencia!$B:$X,3,FALSE)</f>
        <v>7297220</v>
      </c>
      <c r="F26" s="10"/>
      <c r="G26" s="9" t="str">
        <f>VLOOKUP(H26,[1]Auxiliar_referencia!$B:$X,16,FALSE)</f>
        <v>A08X051927</v>
      </c>
      <c r="H26" s="11" t="s">
        <v>55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 - Portaria</v>
      </c>
      <c r="L26" s="12">
        <f>VLOOKUP($H26,'[2]2023_11'!$D:$AD,'[2]2023_11'!Z$19,FALSE)</f>
        <v>1</v>
      </c>
      <c r="M26" s="12">
        <f>VLOOKUP($H26,'[2]2023_11'!$D:$AD,'[2]2023_11'!AA$19,FALSE)</f>
        <v>0</v>
      </c>
      <c r="N26" s="12">
        <f>VLOOKUP($H26,'[2]2023_11'!$D:$AD,'[2]2023_11'!AB$19,FALSE)</f>
        <v>0</v>
      </c>
      <c r="O26" s="12">
        <f>VLOOKUP($H26,'[2]2023_11'!$D:$AD,'[2]2023_11'!AC$19,FALSE)</f>
        <v>0</v>
      </c>
      <c r="P26" s="12">
        <f>VLOOKUP($H26,'[2]2023_11'!$D:$AD,'[2]2023_11'!AD$19,FALSE)</f>
        <v>1</v>
      </c>
      <c r="Q26" s="13">
        <f>VLOOKUP(H26,'2023_10'!H:R,11,FALSE)</f>
        <v>258</v>
      </c>
      <c r="R26" s="14">
        <f>VLOOKUP($H26,'[2]2023_11'!$D:$AD,'[2]2023_11'!J$19,FALSE)</f>
        <v>263</v>
      </c>
      <c r="S26" s="15">
        <f t="shared" si="1"/>
        <v>5</v>
      </c>
      <c r="T26" s="12">
        <f>VLOOKUP($H26,'[2]2023_11'!$D:$AD,'[2]2023_11'!K$19,FALSE)</f>
        <v>5</v>
      </c>
      <c r="U26" s="16" t="str">
        <f>VLOOKUP($H26,'[2]2023_11'!$D:$AD,'[2]2023_11'!T$19,FALSE)</f>
        <v>LIDO</v>
      </c>
      <c r="V26" s="17" t="str">
        <f>VLOOKUP($H26,'[2]2023_11'!$D:$AD,'[2]2023_11'!U$19,FALSE)</f>
        <v>ALTO CONSUMO</v>
      </c>
      <c r="W26" s="12">
        <f>VLOOKUP($H26,'[2]2023_11'!$D:$AD,'[2]2023_11'!L$19,FALSE)</f>
        <v>64.760000000000005</v>
      </c>
      <c r="X26" s="12">
        <f>VLOOKUP($H26,'[2]2023_11'!$D:$AD,'[2]2023_11'!M$19,FALSE)</f>
        <v>64.760000000000005</v>
      </c>
      <c r="Y26" s="18">
        <f>VLOOKUP($H26,'[2]2023_11'!$D:$AD,'[2]2023_11'!N$19,FALSE)</f>
        <v>-12.250000000000014</v>
      </c>
      <c r="Z26" s="12">
        <f>VLOOKUP($H26,'[2]2023_11'!$D:$AD,'[2]2023_11'!O$19,FALSE)</f>
        <v>0</v>
      </c>
      <c r="AA26" s="12">
        <f>VLOOKUP($H26,'[2]2023_11'!$D:$AD,'[2]2023_11'!P$19,FALSE)</f>
        <v>0</v>
      </c>
      <c r="AB26" s="12">
        <f>VLOOKUP($H26,'[2]2023_11'!$D:$AD,'[2]2023_11'!Q$19,FALSE)</f>
        <v>117.27</v>
      </c>
      <c r="AC26">
        <f t="shared" si="2"/>
        <v>117.27</v>
      </c>
      <c r="AD26">
        <f t="shared" si="3"/>
        <v>0</v>
      </c>
    </row>
    <row r="27" spans="1:30" ht="15" customHeight="1" x14ac:dyDescent="0.25">
      <c r="A27" s="9" t="str">
        <f t="shared" si="0"/>
        <v>H030 2023 Novembro</v>
      </c>
      <c r="B27" s="9" t="str">
        <f>VLOOKUP(H27,[1]Auxiliar_referencia!E:F,2,FALSE)</f>
        <v>Medidor faturado pela UFSC</v>
      </c>
      <c r="C27" s="9">
        <v>2023</v>
      </c>
      <c r="D27" s="9" t="s">
        <v>118</v>
      </c>
      <c r="E27" s="9">
        <f>VLOOKUP(H27,[1]Auxiliar_referencia!$B:$X,3,FALSE)</f>
        <v>2296276</v>
      </c>
      <c r="F27" s="10"/>
      <c r="G27" s="9" t="str">
        <f>VLOOKUP(H27,[1]Auxiliar_referencia!$B:$X,16,FALSE)</f>
        <v>E11C000101</v>
      </c>
      <c r="H27" s="11" t="s">
        <v>56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Moradia Estudantil</v>
      </c>
      <c r="L27" s="12">
        <f>VLOOKUP($H27,'[2]2023_11'!$D:$AD,'[2]2023_11'!Z$19,FALSE)</f>
        <v>0</v>
      </c>
      <c r="M27" s="12">
        <f>VLOOKUP($H27,'[2]2023_11'!$D:$AD,'[2]2023_11'!AA$19,FALSE)</f>
        <v>30</v>
      </c>
      <c r="N27" s="12">
        <f>VLOOKUP($H27,'[2]2023_11'!$D:$AD,'[2]2023_11'!AB$19,FALSE)</f>
        <v>0</v>
      </c>
      <c r="O27" s="12">
        <f>VLOOKUP($H27,'[2]2023_11'!$D:$AD,'[2]2023_11'!AC$19,FALSE)</f>
        <v>0</v>
      </c>
      <c r="P27" s="12">
        <f>VLOOKUP($H27,'[2]2023_11'!$D:$AD,'[2]2023_11'!AD$19,FALSE)</f>
        <v>30</v>
      </c>
      <c r="Q27" s="13">
        <f>VLOOKUP(H27,'2023_10'!H:R,11,FALSE)</f>
        <v>3921</v>
      </c>
      <c r="R27" s="14">
        <f>VLOOKUP($H27,'[2]2023_11'!$D:$AD,'[2]2023_11'!J$19,FALSE)</f>
        <v>5397</v>
      </c>
      <c r="S27" s="15">
        <f t="shared" si="1"/>
        <v>1476</v>
      </c>
      <c r="T27" s="12">
        <f>VLOOKUP($H27,'[2]2023_11'!$D:$AD,'[2]2023_11'!K$19,FALSE)</f>
        <v>1476</v>
      </c>
      <c r="U27" s="16" t="str">
        <f>VLOOKUP($H27,'[2]2023_11'!$D:$AD,'[2]2023_11'!T$19,FALSE)</f>
        <v>LIDO/REVISÃO</v>
      </c>
      <c r="V27" s="17" t="str">
        <f>VLOOKUP($H27,'[2]2023_11'!$D:$AD,'[2]2023_11'!U$19,FALSE)</f>
        <v>CONFIRMAÇÃO LEITURA</v>
      </c>
      <c r="W27" s="12">
        <f>VLOOKUP($H27,'[2]2023_11'!$D:$AD,'[2]2023_11'!L$19,FALSE)</f>
        <v>18239.46</v>
      </c>
      <c r="X27" s="12">
        <f>VLOOKUP($H27,'[2]2023_11'!$D:$AD,'[2]2023_11'!M$19,FALSE)</f>
        <v>18239.46</v>
      </c>
      <c r="Y27" s="18">
        <f>VLOOKUP($H27,'[2]2023_11'!$D:$AD,'[2]2023_11'!N$19,FALSE)</f>
        <v>-3447.2599999999948</v>
      </c>
      <c r="Z27" s="12">
        <f>VLOOKUP($H27,'[2]2023_11'!$D:$AD,'[2]2023_11'!O$19,FALSE)</f>
        <v>0</v>
      </c>
      <c r="AA27" s="12">
        <f>VLOOKUP($H27,'[2]2023_11'!$D:$AD,'[2]2023_11'!P$19,FALSE)</f>
        <v>0</v>
      </c>
      <c r="AB27" s="12">
        <f>VLOOKUP($H27,'[2]2023_11'!$D:$AD,'[2]2023_11'!Q$19,FALSE)</f>
        <v>33031.660000000003</v>
      </c>
      <c r="AC27">
        <f t="shared" si="2"/>
        <v>33031.660000000003</v>
      </c>
      <c r="AD27">
        <f t="shared" si="3"/>
        <v>0</v>
      </c>
    </row>
    <row r="28" spans="1:30" ht="15" customHeight="1" x14ac:dyDescent="0.25">
      <c r="A28" s="9" t="str">
        <f t="shared" si="0"/>
        <v>H032 2023 Novembro</v>
      </c>
      <c r="B28" s="9" t="str">
        <f>VLOOKUP(H28,[1]Auxiliar_referencia!E:F,2,FALSE)</f>
        <v>Medidor faturado pela UFSC</v>
      </c>
      <c r="C28" s="9">
        <v>2023</v>
      </c>
      <c r="D28" s="9" t="s">
        <v>118</v>
      </c>
      <c r="E28" s="9">
        <f>VLOOKUP(H28,[1]Auxiliar_referencia!$B:$X,3,FALSE)</f>
        <v>2296659</v>
      </c>
      <c r="F28" s="10"/>
      <c r="G28" s="9" t="str">
        <f>VLOOKUP(H28,[1]Auxiliar_referencia!$B:$X,16,FALSE)</f>
        <v>C11C001576</v>
      </c>
      <c r="H28" s="11" t="s">
        <v>57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>Biblioteca Central</v>
      </c>
      <c r="L28" s="12">
        <f>VLOOKUP($H28,'[2]2023_11'!$D:$AD,'[2]2023_11'!Z$19,FALSE)</f>
        <v>1</v>
      </c>
      <c r="M28" s="12">
        <f>VLOOKUP($H28,'[2]2023_11'!$D:$AD,'[2]2023_11'!AA$19,FALSE)</f>
        <v>0</v>
      </c>
      <c r="N28" s="12">
        <f>VLOOKUP($H28,'[2]2023_11'!$D:$AD,'[2]2023_11'!AB$19,FALSE)</f>
        <v>0</v>
      </c>
      <c r="O28" s="12">
        <f>VLOOKUP($H28,'[2]2023_11'!$D:$AD,'[2]2023_11'!AC$19,FALSE)</f>
        <v>0</v>
      </c>
      <c r="P28" s="12">
        <f>VLOOKUP($H28,'[2]2023_11'!$D:$AD,'[2]2023_11'!AD$19,FALSE)</f>
        <v>1</v>
      </c>
      <c r="Q28" s="13">
        <f>VLOOKUP(H28,'2023_10'!H:R,11,FALSE)</f>
        <v>33522</v>
      </c>
      <c r="R28" s="14">
        <f>VLOOKUP($H28,'[2]2023_11'!$D:$AD,'[2]2023_11'!J$19,FALSE)</f>
        <v>33978</v>
      </c>
      <c r="S28" s="15">
        <f t="shared" si="1"/>
        <v>456</v>
      </c>
      <c r="T28" s="12">
        <f>VLOOKUP($H28,'[2]2023_11'!$D:$AD,'[2]2023_11'!K$19,FALSE)</f>
        <v>456</v>
      </c>
      <c r="U28" s="16" t="str">
        <f>VLOOKUP($H28,'[2]2023_11'!$D:$AD,'[2]2023_11'!T$19,FALSE)</f>
        <v>MÉDIO</v>
      </c>
      <c r="V28" s="17" t="str">
        <f>VLOOKUP($H28,'[2]2023_11'!$D:$AD,'[2]2023_11'!U$19,FALSE)</f>
        <v>CONSTRUIR ABRIGO</v>
      </c>
      <c r="W28" s="12">
        <f>VLOOKUP($H28,'[2]2023_11'!$D:$AD,'[2]2023_11'!L$19,FALSE)</f>
        <v>6965.07</v>
      </c>
      <c r="X28" s="12">
        <f>VLOOKUP($H28,'[2]2023_11'!$D:$AD,'[2]2023_11'!M$19,FALSE)</f>
        <v>6965.07</v>
      </c>
      <c r="Y28" s="18">
        <f>VLOOKUP($H28,'[2]2023_11'!$D:$AD,'[2]2023_11'!N$19,FALSE)</f>
        <v>-1316.3999999999996</v>
      </c>
      <c r="Z28" s="12">
        <f>VLOOKUP($H28,'[2]2023_11'!$D:$AD,'[2]2023_11'!O$19,FALSE)</f>
        <v>0</v>
      </c>
      <c r="AA28" s="12">
        <f>VLOOKUP($H28,'[2]2023_11'!$D:$AD,'[2]2023_11'!P$19,FALSE)</f>
        <v>0</v>
      </c>
      <c r="AB28" s="12">
        <f>VLOOKUP($H28,'[2]2023_11'!$D:$AD,'[2]2023_11'!Q$19,FALSE)</f>
        <v>12613.74</v>
      </c>
      <c r="AC28">
        <f t="shared" si="2"/>
        <v>12613.74</v>
      </c>
      <c r="AD28">
        <f t="shared" si="3"/>
        <v>0</v>
      </c>
    </row>
    <row r="29" spans="1:30" ht="15" customHeight="1" x14ac:dyDescent="0.25">
      <c r="A29" s="9" t="str">
        <f t="shared" si="0"/>
        <v>H033 2023 Novembro</v>
      </c>
      <c r="B29" s="9" t="str">
        <f>VLOOKUP(H29,[1]Auxiliar_referencia!E:F,2,FALSE)</f>
        <v>Medidor faturado pela UFSC</v>
      </c>
      <c r="C29" s="9">
        <v>2023</v>
      </c>
      <c r="D29" s="9" t="s">
        <v>118</v>
      </c>
      <c r="E29" s="9">
        <f>VLOOKUP(H29,[1]Auxiliar_referencia!$B:$X,3,FALSE)</f>
        <v>2296667</v>
      </c>
      <c r="F29" s="10"/>
      <c r="G29" s="9" t="str">
        <f>VLOOKUP(H29,[1]Auxiliar_referencia!$B:$X,16,FALSE)</f>
        <v>B10C014063</v>
      </c>
      <c r="H29" s="11" t="s">
        <v>58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 xml:space="preserve">CTC - Salas de Aula, Eng. Elétrica, Produção - CTC 1 ao 5, </v>
      </c>
      <c r="L29" s="12">
        <f>VLOOKUP($H29,'[2]2023_11'!$D:$AD,'[2]2023_11'!Z$19,FALSE)</f>
        <v>1</v>
      </c>
      <c r="M29" s="12">
        <f>VLOOKUP($H29,'[2]2023_11'!$D:$AD,'[2]2023_11'!AA$19,FALSE)</f>
        <v>0</v>
      </c>
      <c r="N29" s="12">
        <f>VLOOKUP($H29,'[2]2023_11'!$D:$AD,'[2]2023_11'!AB$19,FALSE)</f>
        <v>1</v>
      </c>
      <c r="O29" s="12">
        <f>VLOOKUP($H29,'[2]2023_11'!$D:$AD,'[2]2023_11'!AC$19,FALSE)</f>
        <v>0</v>
      </c>
      <c r="P29" s="12">
        <f>VLOOKUP($H29,'[2]2023_11'!$D:$AD,'[2]2023_11'!AD$19,FALSE)</f>
        <v>2</v>
      </c>
      <c r="Q29" s="13">
        <f>VLOOKUP(H29,'2023_10'!H:R,11,FALSE)</f>
        <v>3286</v>
      </c>
      <c r="R29" s="14">
        <f>VLOOKUP($H29,'[2]2023_11'!$D:$AD,'[2]2023_11'!J$19,FALSE)</f>
        <v>3460</v>
      </c>
      <c r="S29" s="15">
        <f t="shared" si="1"/>
        <v>174</v>
      </c>
      <c r="T29" s="12">
        <f>VLOOKUP($H29,'[2]2023_11'!$D:$AD,'[2]2023_11'!K$19,FALSE)</f>
        <v>174</v>
      </c>
      <c r="U29" s="16" t="str">
        <f>VLOOKUP($H29,'[2]2023_11'!$D:$AD,'[2]2023_11'!T$19,FALSE)</f>
        <v>LIDO</v>
      </c>
      <c r="V29" s="17" t="str">
        <f>VLOOKUP($H29,'[2]2023_11'!$D:$AD,'[2]2023_11'!U$19,FALSE)</f>
        <v>OK</v>
      </c>
      <c r="W29" s="12">
        <f>VLOOKUP($H29,'[2]2023_11'!$D:$AD,'[2]2023_11'!L$19,FALSE)</f>
        <v>2704.82</v>
      </c>
      <c r="X29" s="12">
        <f>VLOOKUP($H29,'[2]2023_11'!$D:$AD,'[2]2023_11'!M$19,FALSE)</f>
        <v>2704.82</v>
      </c>
      <c r="Y29" s="18">
        <f>VLOOKUP($H29,'[2]2023_11'!$D:$AD,'[2]2023_11'!N$19,FALSE)</f>
        <v>-511.21000000000004</v>
      </c>
      <c r="Z29" s="12">
        <f>VLOOKUP($H29,'[2]2023_11'!$D:$AD,'[2]2023_11'!O$19,FALSE)</f>
        <v>0</v>
      </c>
      <c r="AA29" s="12">
        <f>VLOOKUP($H29,'[2]2023_11'!$D:$AD,'[2]2023_11'!P$19,FALSE)</f>
        <v>0</v>
      </c>
      <c r="AB29" s="12">
        <f>VLOOKUP($H29,'[2]2023_11'!$D:$AD,'[2]2023_11'!Q$19,FALSE)</f>
        <v>4898.43</v>
      </c>
      <c r="AC29">
        <f t="shared" si="2"/>
        <v>4898.43</v>
      </c>
      <c r="AD29">
        <f t="shared" si="3"/>
        <v>0</v>
      </c>
    </row>
    <row r="30" spans="1:30" ht="15" customHeight="1" x14ac:dyDescent="0.25">
      <c r="A30" s="9" t="str">
        <f t="shared" si="0"/>
        <v>H034 2023 Novembro</v>
      </c>
      <c r="B30" s="9" t="str">
        <f>VLOOKUP(H30,[1]Auxiliar_referencia!E:F,2,FALSE)</f>
        <v>Medidor faturado pela UFSC</v>
      </c>
      <c r="C30" s="9">
        <v>2023</v>
      </c>
      <c r="D30" s="9" t="s">
        <v>118</v>
      </c>
      <c r="E30" s="9">
        <f>VLOOKUP(H30,[1]Auxiliar_referencia!$B:$X,3,FALSE)</f>
        <v>8416621</v>
      </c>
      <c r="F30" s="10"/>
      <c r="G30" s="9" t="str">
        <f>VLOOKUP(H30,[1]Auxiliar_referencia!$B:$X,16,FALSE)</f>
        <v>B10C014069</v>
      </c>
      <c r="H30" s="11" t="s">
        <v>59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Sanitária e Amb. - CTC 12 e 37</v>
      </c>
      <c r="L30" s="12">
        <f>VLOOKUP($H30,'[2]2023_11'!$D:$AD,'[2]2023_11'!Z$19,FALSE)</f>
        <v>1</v>
      </c>
      <c r="M30" s="12">
        <f>VLOOKUP($H30,'[2]2023_11'!$D:$AD,'[2]2023_11'!AA$19,FALSE)</f>
        <v>0</v>
      </c>
      <c r="N30" s="12">
        <f>VLOOKUP($H30,'[2]2023_11'!$D:$AD,'[2]2023_11'!AB$19,FALSE)</f>
        <v>0</v>
      </c>
      <c r="O30" s="12">
        <f>VLOOKUP($H30,'[2]2023_11'!$D:$AD,'[2]2023_11'!AC$19,FALSE)</f>
        <v>0</v>
      </c>
      <c r="P30" s="12">
        <f>VLOOKUP($H30,'[2]2023_11'!$D:$AD,'[2]2023_11'!AD$19,FALSE)</f>
        <v>1</v>
      </c>
      <c r="Q30" s="13">
        <f>VLOOKUP(H30,'2023_10'!H:R,11,FALSE)</f>
        <v>4357</v>
      </c>
      <c r="R30" s="14">
        <f>VLOOKUP($H30,'[2]2023_11'!$D:$AD,'[2]2023_11'!J$19,FALSE)</f>
        <v>4513</v>
      </c>
      <c r="S30" s="15">
        <f t="shared" si="1"/>
        <v>156</v>
      </c>
      <c r="T30" s="12">
        <f>VLOOKUP($H30,'[2]2023_11'!$D:$AD,'[2]2023_11'!K$19,FALSE)</f>
        <v>156</v>
      </c>
      <c r="U30" s="16" t="str">
        <f>VLOOKUP($H30,'[2]2023_11'!$D:$AD,'[2]2023_11'!T$19,FALSE)</f>
        <v>LIDO</v>
      </c>
      <c r="V30" s="17" t="str">
        <f>VLOOKUP($H30,'[2]2023_11'!$D:$AD,'[2]2023_11'!U$19,FALSE)</f>
        <v>OK</v>
      </c>
      <c r="W30" s="12">
        <f>VLOOKUP($H30,'[2]2023_11'!$D:$AD,'[2]2023_11'!L$19,FALSE)</f>
        <v>2342.0700000000002</v>
      </c>
      <c r="X30" s="12">
        <f>VLOOKUP($H30,'[2]2023_11'!$D:$AD,'[2]2023_11'!M$19,FALSE)</f>
        <v>2342.0700000000002</v>
      </c>
      <c r="Y30" s="18">
        <f>VLOOKUP($H30,'[2]2023_11'!$D:$AD,'[2]2023_11'!N$19,FALSE)</f>
        <v>-442.65000000000055</v>
      </c>
      <c r="Z30" s="12">
        <f>VLOOKUP($H30,'[2]2023_11'!$D:$AD,'[2]2023_11'!O$19,FALSE)</f>
        <v>0</v>
      </c>
      <c r="AA30" s="12">
        <f>VLOOKUP($H30,'[2]2023_11'!$D:$AD,'[2]2023_11'!P$19,FALSE)</f>
        <v>0</v>
      </c>
      <c r="AB30" s="12">
        <f>VLOOKUP($H30,'[2]2023_11'!$D:$AD,'[2]2023_11'!Q$19,FALSE)</f>
        <v>4241.49</v>
      </c>
      <c r="AC30">
        <f t="shared" si="2"/>
        <v>4241.49</v>
      </c>
      <c r="AD30">
        <f t="shared" si="3"/>
        <v>0</v>
      </c>
    </row>
    <row r="31" spans="1:30" ht="15" customHeight="1" x14ac:dyDescent="0.25">
      <c r="A31" s="9" t="str">
        <f t="shared" si="0"/>
        <v>H035 2023 Novembro</v>
      </c>
      <c r="B31" s="9" t="str">
        <f>VLOOKUP(H31,[1]Auxiliar_referencia!E:F,2,FALSE)</f>
        <v>Medidor faturado pela UFSC</v>
      </c>
      <c r="C31" s="9">
        <v>2023</v>
      </c>
      <c r="D31" s="9" t="s">
        <v>118</v>
      </c>
      <c r="E31" s="9">
        <f>VLOOKUP(H31,[1]Auxiliar_referencia!$B:$X,3,FALSE)</f>
        <v>2296845</v>
      </c>
      <c r="F31" s="10"/>
      <c r="G31" s="9" t="str">
        <f>VLOOKUP(H31,[1]Auxiliar_referencia!$B:$X,16,FALSE)</f>
        <v>B10C022164</v>
      </c>
      <c r="H31" s="11" t="s">
        <v>60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Elétrica INEP - CTC 06</v>
      </c>
      <c r="L31" s="12">
        <f>VLOOKUP($H31,'[2]2023_11'!$D:$AD,'[2]2023_11'!Z$19,FALSE)</f>
        <v>1</v>
      </c>
      <c r="M31" s="12">
        <f>VLOOKUP($H31,'[2]2023_11'!$D:$AD,'[2]2023_11'!AA$19,FALSE)</f>
        <v>0</v>
      </c>
      <c r="N31" s="12">
        <f>VLOOKUP($H31,'[2]2023_11'!$D:$AD,'[2]2023_11'!AB$19,FALSE)</f>
        <v>0</v>
      </c>
      <c r="O31" s="12">
        <f>VLOOKUP($H31,'[2]2023_11'!$D:$AD,'[2]2023_11'!AC$19,FALSE)</f>
        <v>0</v>
      </c>
      <c r="P31" s="12">
        <f>VLOOKUP($H31,'[2]2023_11'!$D:$AD,'[2]2023_11'!AD$19,FALSE)</f>
        <v>1</v>
      </c>
      <c r="Q31" s="13">
        <f>VLOOKUP(H31,'2023_10'!H:R,11,FALSE)</f>
        <v>341</v>
      </c>
      <c r="R31" s="14">
        <f>VLOOKUP($H31,'[2]2023_11'!$D:$AD,'[2]2023_11'!J$19,FALSE)</f>
        <v>348</v>
      </c>
      <c r="S31" s="15">
        <f t="shared" si="1"/>
        <v>7</v>
      </c>
      <c r="T31" s="12">
        <f>VLOOKUP($H31,'[2]2023_11'!$D:$AD,'[2]2023_11'!K$19,FALSE)</f>
        <v>7</v>
      </c>
      <c r="U31" s="16" t="str">
        <f>VLOOKUP($H31,'[2]2023_11'!$D:$AD,'[2]2023_11'!T$19,FALSE)</f>
        <v>LIDO</v>
      </c>
      <c r="V31" s="17" t="str">
        <f>VLOOKUP($H31,'[2]2023_11'!$D:$AD,'[2]2023_11'!U$19,FALSE)</f>
        <v>OK</v>
      </c>
      <c r="W31" s="12">
        <f>VLOOKUP($H31,'[2]2023_11'!$D:$AD,'[2]2023_11'!L$19,FALSE)</f>
        <v>75.739999999999995</v>
      </c>
      <c r="X31" s="12">
        <f>VLOOKUP($H31,'[2]2023_11'!$D:$AD,'[2]2023_11'!M$19,FALSE)</f>
        <v>75.739999999999995</v>
      </c>
      <c r="Y31" s="18">
        <f>VLOOKUP($H31,'[2]2023_11'!$D:$AD,'[2]2023_11'!N$19,FALSE)</f>
        <v>-14.299999999999983</v>
      </c>
      <c r="Z31" s="12">
        <f>VLOOKUP($H31,'[2]2023_11'!$D:$AD,'[2]2023_11'!O$19,FALSE)</f>
        <v>0</v>
      </c>
      <c r="AA31" s="12">
        <f>VLOOKUP($H31,'[2]2023_11'!$D:$AD,'[2]2023_11'!P$19,FALSE)</f>
        <v>0</v>
      </c>
      <c r="AB31" s="12">
        <f>VLOOKUP($H31,'[2]2023_11'!$D:$AD,'[2]2023_11'!Q$19,FALSE)</f>
        <v>137.18</v>
      </c>
      <c r="AC31">
        <f t="shared" si="2"/>
        <v>137.18</v>
      </c>
      <c r="AD31">
        <f t="shared" si="3"/>
        <v>0</v>
      </c>
    </row>
    <row r="32" spans="1:30" ht="15" customHeight="1" x14ac:dyDescent="0.25">
      <c r="A32" s="9" t="str">
        <f t="shared" si="0"/>
        <v>H037 2023 Novembro</v>
      </c>
      <c r="B32" s="9" t="str">
        <f>VLOOKUP(H32,[1]Auxiliar_referencia!E:F,2,FALSE)</f>
        <v>Medidor faturado pela UFSC</v>
      </c>
      <c r="C32" s="9">
        <v>2023</v>
      </c>
      <c r="D32" s="9" t="s">
        <v>118</v>
      </c>
      <c r="E32" s="9">
        <f>VLOOKUP(H32,[1]Auxiliar_referencia!$B:$X,3,FALSE)</f>
        <v>6435548</v>
      </c>
      <c r="F32" s="10"/>
      <c r="G32" s="9" t="str">
        <f>VLOOKUP(H32,[1]Auxiliar_referencia!$B:$X,16,FALSE)</f>
        <v>Y13F347112</v>
      </c>
      <c r="H32" s="11" t="s">
        <v>61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- CTC 9, 10 e 37</v>
      </c>
      <c r="L32" s="12">
        <f>VLOOKUP($H32,'[2]2023_11'!$D:$AD,'[2]2023_11'!Z$19,FALSE)</f>
        <v>1</v>
      </c>
      <c r="M32" s="12">
        <f>VLOOKUP($H32,'[2]2023_11'!$D:$AD,'[2]2023_11'!AA$19,FALSE)</f>
        <v>0</v>
      </c>
      <c r="N32" s="12">
        <f>VLOOKUP($H32,'[2]2023_11'!$D:$AD,'[2]2023_11'!AB$19,FALSE)</f>
        <v>0</v>
      </c>
      <c r="O32" s="12">
        <f>VLOOKUP($H32,'[2]2023_11'!$D:$AD,'[2]2023_11'!AC$19,FALSE)</f>
        <v>0</v>
      </c>
      <c r="P32" s="12">
        <f>VLOOKUP($H32,'[2]2023_11'!$D:$AD,'[2]2023_11'!AD$19,FALSE)</f>
        <v>1</v>
      </c>
      <c r="Q32" s="13">
        <f>VLOOKUP(H32,'2023_10'!H:R,11,FALSE)</f>
        <v>2437</v>
      </c>
      <c r="R32" s="14">
        <f>VLOOKUP($H32,'[2]2023_11'!$D:$AD,'[2]2023_11'!J$19,FALSE)</f>
        <v>2524</v>
      </c>
      <c r="S32" s="15">
        <f t="shared" si="1"/>
        <v>87</v>
      </c>
      <c r="T32" s="12">
        <f>VLOOKUP($H32,'[2]2023_11'!$D:$AD,'[2]2023_11'!K$19,FALSE)</f>
        <v>87</v>
      </c>
      <c r="U32" s="16" t="str">
        <f>VLOOKUP($H32,'[2]2023_11'!$D:$AD,'[2]2023_11'!T$19,FALSE)</f>
        <v>LIDO</v>
      </c>
      <c r="V32" s="17" t="str">
        <f>VLOOKUP($H32,'[2]2023_11'!$D:$AD,'[2]2023_11'!U$19,FALSE)</f>
        <v>OK</v>
      </c>
      <c r="W32" s="12">
        <f>VLOOKUP($H32,'[2]2023_11'!$D:$AD,'[2]2023_11'!L$19,FALSE)</f>
        <v>1278.78</v>
      </c>
      <c r="X32" s="12">
        <f>VLOOKUP($H32,'[2]2023_11'!$D:$AD,'[2]2023_11'!M$19,FALSE)</f>
        <v>1278.78</v>
      </c>
      <c r="Y32" s="18">
        <f>VLOOKUP($H32,'[2]2023_11'!$D:$AD,'[2]2023_11'!N$19,FALSE)</f>
        <v>-241.69000000000005</v>
      </c>
      <c r="Z32" s="12">
        <f>VLOOKUP($H32,'[2]2023_11'!$D:$AD,'[2]2023_11'!O$19,FALSE)</f>
        <v>0</v>
      </c>
      <c r="AA32" s="12">
        <f>VLOOKUP($H32,'[2]2023_11'!$D:$AD,'[2]2023_11'!P$19,FALSE)</f>
        <v>0</v>
      </c>
      <c r="AB32" s="12">
        <f>VLOOKUP($H32,'[2]2023_11'!$D:$AD,'[2]2023_11'!Q$19,FALSE)</f>
        <v>2315.87</v>
      </c>
      <c r="AC32">
        <f t="shared" si="2"/>
        <v>2315.87</v>
      </c>
      <c r="AD32">
        <f t="shared" si="3"/>
        <v>0</v>
      </c>
    </row>
    <row r="33" spans="1:30" x14ac:dyDescent="0.25">
      <c r="A33" s="9" t="str">
        <f t="shared" si="0"/>
        <v>H038 2023 Novembro</v>
      </c>
      <c r="B33" s="9" t="str">
        <f>VLOOKUP(H33,[1]Auxiliar_referencia!E:F,2,FALSE)</f>
        <v>Medidor faturado pela UFSC</v>
      </c>
      <c r="C33" s="9">
        <v>2023</v>
      </c>
      <c r="D33" s="9" t="s">
        <v>118</v>
      </c>
      <c r="E33" s="9">
        <f>VLOOKUP(H33,[1]Auxiliar_referencia!$B:$X,3,FALSE)</f>
        <v>2296683</v>
      </c>
      <c r="F33" s="10"/>
      <c r="G33" s="9" t="str">
        <f>VLOOKUP(H33,[1]Auxiliar_referencia!$B:$X,16,FALSE)</f>
        <v>B10C014806</v>
      </c>
      <c r="H33" s="11" t="s">
        <v>62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CTC - Eng. Mecânica CTC 11 Bloco B (Pavilhão) e CTC 31 INE</v>
      </c>
      <c r="L33" s="12">
        <f>VLOOKUP($H33,'[2]2023_11'!$D:$AD,'[2]2023_11'!Z$19,FALSE)</f>
        <v>1</v>
      </c>
      <c r="M33" s="12">
        <f>VLOOKUP($H33,'[2]2023_11'!$D:$AD,'[2]2023_11'!AA$19,FALSE)</f>
        <v>0</v>
      </c>
      <c r="N33" s="12">
        <f>VLOOKUP($H33,'[2]2023_11'!$D:$AD,'[2]2023_11'!AB$19,FALSE)</f>
        <v>0</v>
      </c>
      <c r="O33" s="12">
        <f>VLOOKUP($H33,'[2]2023_11'!$D:$AD,'[2]2023_11'!AC$19,FALSE)</f>
        <v>0</v>
      </c>
      <c r="P33" s="12">
        <f>VLOOKUP($H33,'[2]2023_11'!$D:$AD,'[2]2023_11'!AD$19,FALSE)</f>
        <v>1</v>
      </c>
      <c r="Q33" s="13">
        <f>VLOOKUP(H33,'2023_10'!H:R,11,FALSE)</f>
        <v>7748</v>
      </c>
      <c r="R33" s="14">
        <f>VLOOKUP($H33,'[2]2023_11'!$D:$AD,'[2]2023_11'!J$19,FALSE)</f>
        <v>7908</v>
      </c>
      <c r="S33" s="15">
        <f t="shared" si="1"/>
        <v>160</v>
      </c>
      <c r="T33" s="12">
        <f>VLOOKUP($H33,'[2]2023_11'!$D:$AD,'[2]2023_11'!K$19,FALSE)</f>
        <v>160</v>
      </c>
      <c r="U33" s="16" t="str">
        <f>VLOOKUP($H33,'[2]2023_11'!$D:$AD,'[2]2023_11'!T$19,FALSE)</f>
        <v>LIDO/REVISÃO</v>
      </c>
      <c r="V33" s="17" t="str">
        <f>VLOOKUP($H33,'[2]2023_11'!$D:$AD,'[2]2023_11'!U$19,FALSE)</f>
        <v>CONFIRMAÇÃO LEITURA</v>
      </c>
      <c r="W33" s="12">
        <f>VLOOKUP($H33,'[2]2023_11'!$D:$AD,'[2]2023_11'!L$19,FALSE)</f>
        <v>2403.71</v>
      </c>
      <c r="X33" s="12">
        <f>VLOOKUP($H33,'[2]2023_11'!$D:$AD,'[2]2023_11'!M$19,FALSE)</f>
        <v>2403.71</v>
      </c>
      <c r="Y33" s="18">
        <f>VLOOKUP($H33,'[2]2023_11'!$D:$AD,'[2]2023_11'!N$19,FALSE)</f>
        <v>-454.30000000000018</v>
      </c>
      <c r="Z33" s="12">
        <f>VLOOKUP($H33,'[2]2023_11'!$D:$AD,'[2]2023_11'!O$19,FALSE)</f>
        <v>0</v>
      </c>
      <c r="AA33" s="12">
        <f>VLOOKUP($H33,'[2]2023_11'!$D:$AD,'[2]2023_11'!P$19,FALSE)</f>
        <v>0</v>
      </c>
      <c r="AB33" s="12">
        <f>VLOOKUP($H33,'[2]2023_11'!$D:$AD,'[2]2023_11'!Q$19,FALSE)</f>
        <v>4353.12</v>
      </c>
      <c r="AC33">
        <f t="shared" si="2"/>
        <v>4353.12</v>
      </c>
      <c r="AD33">
        <f t="shared" si="3"/>
        <v>0</v>
      </c>
    </row>
    <row r="34" spans="1:30" x14ac:dyDescent="0.25">
      <c r="A34" s="9" t="str">
        <f t="shared" si="0"/>
        <v>H040 2023 Novembro</v>
      </c>
      <c r="B34" s="9" t="str">
        <f>VLOOKUP(H34,[1]Auxiliar_referencia!E:F,2,FALSE)</f>
        <v>Medidor faturado pela UFSC</v>
      </c>
      <c r="C34" s="9">
        <v>2023</v>
      </c>
      <c r="D34" s="9" t="s">
        <v>118</v>
      </c>
      <c r="E34" s="9">
        <f>VLOOKUP(H34,[1]Auxiliar_referencia!$B:$X,3,FALSE)</f>
        <v>2296691</v>
      </c>
      <c r="F34" s="10"/>
      <c r="G34" s="9" t="str">
        <f>VLOOKUP(H34,[1]Auxiliar_referencia!$B:$X,16,FALSE)</f>
        <v>C11C000642</v>
      </c>
      <c r="H34" s="11" t="s">
        <v>63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Reitoria I</v>
      </c>
      <c r="L34" s="12">
        <f>VLOOKUP($H34,'[2]2023_11'!$D:$AD,'[2]2023_11'!Z$19,FALSE)</f>
        <v>1</v>
      </c>
      <c r="M34" s="12">
        <f>VLOOKUP($H34,'[2]2023_11'!$D:$AD,'[2]2023_11'!AA$19,FALSE)</f>
        <v>0</v>
      </c>
      <c r="N34" s="12">
        <f>VLOOKUP($H34,'[2]2023_11'!$D:$AD,'[2]2023_11'!AB$19,FALSE)</f>
        <v>0</v>
      </c>
      <c r="O34" s="12">
        <f>VLOOKUP($H34,'[2]2023_11'!$D:$AD,'[2]2023_11'!AC$19,FALSE)</f>
        <v>1</v>
      </c>
      <c r="P34" s="12">
        <f>VLOOKUP($H34,'[2]2023_11'!$D:$AD,'[2]2023_11'!AD$19,FALSE)</f>
        <v>2</v>
      </c>
      <c r="Q34" s="13">
        <f>VLOOKUP(H34,'2023_10'!H:R,11,FALSE)</f>
        <v>47578</v>
      </c>
      <c r="R34" s="14">
        <f>VLOOKUP($H34,'[2]2023_11'!$D:$AD,'[2]2023_11'!J$19,FALSE)</f>
        <v>47936</v>
      </c>
      <c r="S34" s="15">
        <f t="shared" si="1"/>
        <v>358</v>
      </c>
      <c r="T34" s="12">
        <f>VLOOKUP($H34,'[2]2023_11'!$D:$AD,'[2]2023_11'!K$19,FALSE)</f>
        <v>358</v>
      </c>
      <c r="U34" s="16" t="str">
        <f>VLOOKUP($H34,'[2]2023_11'!$D:$AD,'[2]2023_11'!T$19,FALSE)</f>
        <v>LIDO</v>
      </c>
      <c r="V34" s="17" t="str">
        <f>VLOOKUP($H34,'[2]2023_11'!$D:$AD,'[2]2023_11'!U$19,FALSE)</f>
        <v>ALTO CONSUMO</v>
      </c>
      <c r="W34" s="12">
        <f>VLOOKUP($H34,'[2]2023_11'!$D:$AD,'[2]2023_11'!L$19,FALSE)</f>
        <v>5393</v>
      </c>
      <c r="X34" s="12">
        <f>VLOOKUP($H34,'[2]2023_11'!$D:$AD,'[2]2023_11'!M$19,FALSE)</f>
        <v>5393</v>
      </c>
      <c r="Y34" s="18">
        <f>VLOOKUP($H34,'[2]2023_11'!$D:$AD,'[2]2023_11'!N$19,FALSE)</f>
        <v>-1019.2800000000007</v>
      </c>
      <c r="Z34" s="12">
        <f>VLOOKUP($H34,'[2]2023_11'!$D:$AD,'[2]2023_11'!O$19,FALSE)</f>
        <v>0</v>
      </c>
      <c r="AA34" s="12">
        <f>VLOOKUP($H34,'[2]2023_11'!$D:$AD,'[2]2023_11'!P$19,FALSE)</f>
        <v>0</v>
      </c>
      <c r="AB34" s="12">
        <f>VLOOKUP($H34,'[2]2023_11'!$D:$AD,'[2]2023_11'!Q$19,FALSE)</f>
        <v>9766.7199999999993</v>
      </c>
      <c r="AC34">
        <f t="shared" si="2"/>
        <v>9766.7199999999993</v>
      </c>
      <c r="AD34">
        <f t="shared" si="3"/>
        <v>0</v>
      </c>
    </row>
    <row r="35" spans="1:30" x14ac:dyDescent="0.25">
      <c r="A35" s="9" t="str">
        <f t="shared" si="0"/>
        <v>H041 2023 Novembro</v>
      </c>
      <c r="B35" s="9" t="str">
        <f>VLOOKUP(H35,[1]Auxiliar_referencia!E:F,2,FALSE)</f>
        <v>Medidor faturado pela UFSC</v>
      </c>
      <c r="C35" s="9">
        <v>2023</v>
      </c>
      <c r="D35" s="9" t="s">
        <v>118</v>
      </c>
      <c r="E35" s="9">
        <f>VLOOKUP(H35,[1]Auxiliar_referencia!$B:$X,3,FALSE)</f>
        <v>2296810</v>
      </c>
      <c r="F35" s="10"/>
      <c r="G35" s="9" t="str">
        <f>VLOOKUP(H35,[1]Auxiliar_referencia!$B:$X,16,FALSE)</f>
        <v>C11C010608</v>
      </c>
      <c r="H35" s="11" t="s">
        <v>64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1  Básico</v>
      </c>
      <c r="L35" s="12">
        <f>VLOOKUP($H35,'[2]2023_11'!$D:$AD,'[2]2023_11'!Z$19,FALSE)</f>
        <v>1</v>
      </c>
      <c r="M35" s="12">
        <f>VLOOKUP($H35,'[2]2023_11'!$D:$AD,'[2]2023_11'!AA$19,FALSE)</f>
        <v>0</v>
      </c>
      <c r="N35" s="12">
        <f>VLOOKUP($H35,'[2]2023_11'!$D:$AD,'[2]2023_11'!AB$19,FALSE)</f>
        <v>1</v>
      </c>
      <c r="O35" s="12">
        <f>VLOOKUP($H35,'[2]2023_11'!$D:$AD,'[2]2023_11'!AC$19,FALSE)</f>
        <v>0</v>
      </c>
      <c r="P35" s="12">
        <f>VLOOKUP($H35,'[2]2023_11'!$D:$AD,'[2]2023_11'!AD$19,FALSE)</f>
        <v>2</v>
      </c>
      <c r="Q35" s="13">
        <f>VLOOKUP(H35,'2023_10'!H:R,11,FALSE)</f>
        <v>469</v>
      </c>
      <c r="R35" s="14">
        <f>VLOOKUP($H35,'[2]2023_11'!$D:$AD,'[2]2023_11'!J$19,FALSE)</f>
        <v>899</v>
      </c>
      <c r="S35" s="15">
        <f t="shared" si="1"/>
        <v>430</v>
      </c>
      <c r="T35" s="12">
        <f>VLOOKUP($H35,'[2]2023_11'!$D:$AD,'[2]2023_11'!K$19,FALSE)</f>
        <v>430</v>
      </c>
      <c r="U35" s="16" t="str">
        <f>VLOOKUP($H35,'[2]2023_11'!$D:$AD,'[2]2023_11'!T$19,FALSE)</f>
        <v>LIDO/REVISÃO</v>
      </c>
      <c r="V35" s="17" t="str">
        <f>VLOOKUP($H35,'[2]2023_11'!$D:$AD,'[2]2023_11'!U$19,FALSE)</f>
        <v>ALTO CONSUMO</v>
      </c>
      <c r="W35" s="12">
        <f>VLOOKUP($H35,'[2]2023_11'!$D:$AD,'[2]2023_11'!L$19,FALSE)</f>
        <v>7159.22</v>
      </c>
      <c r="X35" s="12">
        <f>VLOOKUP($H35,'[2]2023_11'!$D:$AD,'[2]2023_11'!M$19,FALSE)</f>
        <v>7159.22</v>
      </c>
      <c r="Y35" s="18">
        <f>VLOOKUP($H35,'[2]2023_11'!$D:$AD,'[2]2023_11'!N$19,FALSE)</f>
        <v>-1353.0900000000001</v>
      </c>
      <c r="Z35" s="12">
        <f>VLOOKUP($H35,'[2]2023_11'!$D:$AD,'[2]2023_11'!O$19,FALSE)</f>
        <v>0</v>
      </c>
      <c r="AA35" s="12">
        <f>VLOOKUP($H35,'[2]2023_11'!$D:$AD,'[2]2023_11'!P$19,FALSE)</f>
        <v>0</v>
      </c>
      <c r="AB35" s="12">
        <f>VLOOKUP($H35,'[2]2023_11'!$D:$AD,'[2]2023_11'!Q$19,FALSE)</f>
        <v>12965.35</v>
      </c>
      <c r="AC35">
        <f t="shared" si="2"/>
        <v>12965.35</v>
      </c>
      <c r="AD35">
        <f t="shared" si="3"/>
        <v>0</v>
      </c>
    </row>
    <row r="36" spans="1:30" x14ac:dyDescent="0.25">
      <c r="A36" s="9" t="str">
        <f t="shared" si="0"/>
        <v>H042 2023 Novembro</v>
      </c>
      <c r="B36" s="9" t="str">
        <f>VLOOKUP(H36,[1]Auxiliar_referencia!E:F,2,FALSE)</f>
        <v>Medidor faturado pela UFSC</v>
      </c>
      <c r="C36" s="9">
        <v>2023</v>
      </c>
      <c r="D36" s="9" t="s">
        <v>118</v>
      </c>
      <c r="E36" s="9">
        <f>VLOOKUP(H36,[1]Auxiliar_referencia!$B:$X,3,FALSE)</f>
        <v>2296802</v>
      </c>
      <c r="F36" s="10"/>
      <c r="G36" s="9" t="str">
        <f>VLOOKUP(H36,[1]Auxiliar_referencia!$B:$X,16,FALSE)</f>
        <v>C11C001909</v>
      </c>
      <c r="H36" s="11" t="s">
        <v>65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CCE 2  R. Eng. Andrey C. Ferreira</v>
      </c>
      <c r="L36" s="12">
        <f>VLOOKUP($H36,'[2]2023_11'!$D:$AD,'[2]2023_11'!Z$19,FALSE)</f>
        <v>1</v>
      </c>
      <c r="M36" s="12">
        <f>VLOOKUP($H36,'[2]2023_11'!$D:$AD,'[2]2023_11'!AA$19,FALSE)</f>
        <v>0</v>
      </c>
      <c r="N36" s="12">
        <f>VLOOKUP($H36,'[2]2023_11'!$D:$AD,'[2]2023_11'!AB$19,FALSE)</f>
        <v>0</v>
      </c>
      <c r="O36" s="12">
        <f>VLOOKUP($H36,'[2]2023_11'!$D:$AD,'[2]2023_11'!AC$19,FALSE)</f>
        <v>0</v>
      </c>
      <c r="P36" s="12">
        <f>VLOOKUP($H36,'[2]2023_11'!$D:$AD,'[2]2023_11'!AD$19,FALSE)</f>
        <v>1</v>
      </c>
      <c r="Q36" s="13">
        <f>VLOOKUP(H36,'2023_10'!H:R,11,FALSE)</f>
        <v>9288</v>
      </c>
      <c r="R36" s="14">
        <f>VLOOKUP($H36,'[2]2023_11'!$D:$AD,'[2]2023_11'!J$19,FALSE)</f>
        <v>9288</v>
      </c>
      <c r="S36" s="15">
        <f t="shared" si="1"/>
        <v>0</v>
      </c>
      <c r="T36" s="12">
        <f>VLOOKUP($H36,'[2]2023_11'!$D:$AD,'[2]2023_11'!K$19,FALSE)</f>
        <v>0</v>
      </c>
      <c r="U36" s="16" t="str">
        <f>VLOOKUP($H36,'[2]2023_11'!$D:$AD,'[2]2023_11'!T$19,FALSE)</f>
        <v>MÉDIO</v>
      </c>
      <c r="V36" s="17" t="str">
        <f>VLOOKUP($H36,'[2]2023_11'!$D:$AD,'[2]2023_11'!U$19,FALSE)</f>
        <v>CONSTRUIR ABRIGO</v>
      </c>
      <c r="W36" s="12">
        <f>VLOOKUP($H36,'[2]2023_11'!$D:$AD,'[2]2023_11'!L$19,FALSE)</f>
        <v>37.31</v>
      </c>
      <c r="X36" s="12">
        <f>VLOOKUP($H36,'[2]2023_11'!$D:$AD,'[2]2023_11'!M$19,FALSE)</f>
        <v>37.31</v>
      </c>
      <c r="Y36" s="18">
        <f>VLOOKUP($H36,'[2]2023_11'!$D:$AD,'[2]2023_11'!N$19,FALSE)</f>
        <v>-7.0600000000000023</v>
      </c>
      <c r="Z36" s="12">
        <f>VLOOKUP($H36,'[2]2023_11'!$D:$AD,'[2]2023_11'!O$19,FALSE)</f>
        <v>0</v>
      </c>
      <c r="AA36" s="12">
        <f>VLOOKUP($H36,'[2]2023_11'!$D:$AD,'[2]2023_11'!P$19,FALSE)</f>
        <v>0</v>
      </c>
      <c r="AB36" s="12">
        <f>VLOOKUP($H36,'[2]2023_11'!$D:$AD,'[2]2023_11'!Q$19,FALSE)</f>
        <v>67.56</v>
      </c>
      <c r="AC36">
        <f t="shared" si="2"/>
        <v>67.56</v>
      </c>
      <c r="AD36">
        <f t="shared" si="3"/>
        <v>0</v>
      </c>
    </row>
    <row r="37" spans="1:30" x14ac:dyDescent="0.25">
      <c r="A37" s="9" t="str">
        <f t="shared" si="0"/>
        <v>H043 2023 Novembro</v>
      </c>
      <c r="B37" s="9" t="str">
        <f>VLOOKUP(H37,[1]Auxiliar_referencia!E:F,2,FALSE)</f>
        <v>Medidor faturado pela UFSC</v>
      </c>
      <c r="C37" s="9">
        <v>2023</v>
      </c>
      <c r="D37" s="9" t="s">
        <v>118</v>
      </c>
      <c r="E37" s="9">
        <f>VLOOKUP(H37,[1]Auxiliar_referencia!$B:$X,3,FALSE)</f>
        <v>6816860</v>
      </c>
      <c r="F37" s="10"/>
      <c r="G37" s="9" t="str">
        <f>VLOOKUP(H37,[1]Auxiliar_referencia!$B:$X,16,FALSE)</f>
        <v>A94S171408</v>
      </c>
      <c r="H37" s="11" t="s">
        <v>66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Casa de Veg.  Depto. de Microbiologia</v>
      </c>
      <c r="L37" s="12">
        <f>VLOOKUP($H37,'[2]2023_11'!$D:$AD,'[2]2023_11'!Z$19,FALSE)</f>
        <v>1</v>
      </c>
      <c r="M37" s="12">
        <f>VLOOKUP($H37,'[2]2023_11'!$D:$AD,'[2]2023_11'!AA$19,FALSE)</f>
        <v>0</v>
      </c>
      <c r="N37" s="12">
        <f>VLOOKUP($H37,'[2]2023_11'!$D:$AD,'[2]2023_11'!AB$19,FALSE)</f>
        <v>0</v>
      </c>
      <c r="O37" s="12">
        <f>VLOOKUP($H37,'[2]2023_11'!$D:$AD,'[2]2023_11'!AC$19,FALSE)</f>
        <v>0</v>
      </c>
      <c r="P37" s="12">
        <f>VLOOKUP($H37,'[2]2023_11'!$D:$AD,'[2]2023_11'!AD$19,FALSE)</f>
        <v>1</v>
      </c>
      <c r="Q37" s="13">
        <f>VLOOKUP(H37,'2023_10'!H:R,11,FALSE)</f>
        <v>67</v>
      </c>
      <c r="R37" s="14">
        <f>VLOOKUP($H37,'[2]2023_11'!$D:$AD,'[2]2023_11'!J$19,FALSE)</f>
        <v>74</v>
      </c>
      <c r="S37" s="15">
        <f t="shared" si="1"/>
        <v>7</v>
      </c>
      <c r="T37" s="12">
        <f>VLOOKUP($H37,'[2]2023_11'!$D:$AD,'[2]2023_11'!K$19,FALSE)</f>
        <v>7</v>
      </c>
      <c r="U37" s="16" t="str">
        <f>VLOOKUP($H37,'[2]2023_11'!$D:$AD,'[2]2023_11'!T$19,FALSE)</f>
        <v>LIDO</v>
      </c>
      <c r="V37" s="17" t="str">
        <f>VLOOKUP($H37,'[2]2023_11'!$D:$AD,'[2]2023_11'!U$19,FALSE)</f>
        <v>ALTO CONSUMO</v>
      </c>
      <c r="W37" s="12">
        <f>VLOOKUP($H37,'[2]2023_11'!$D:$AD,'[2]2023_11'!L$19,FALSE)</f>
        <v>75.739999999999995</v>
      </c>
      <c r="X37" s="12">
        <f>VLOOKUP($H37,'[2]2023_11'!$D:$AD,'[2]2023_11'!M$19,FALSE)</f>
        <v>75.739999999999995</v>
      </c>
      <c r="Y37" s="18">
        <f>VLOOKUP($H37,'[2]2023_11'!$D:$AD,'[2]2023_11'!N$19,FALSE)</f>
        <v>-14.299999999999983</v>
      </c>
      <c r="Z37" s="12">
        <f>VLOOKUP($H37,'[2]2023_11'!$D:$AD,'[2]2023_11'!O$19,FALSE)</f>
        <v>0</v>
      </c>
      <c r="AA37" s="12">
        <f>VLOOKUP($H37,'[2]2023_11'!$D:$AD,'[2]2023_11'!P$19,FALSE)</f>
        <v>0</v>
      </c>
      <c r="AB37" s="12">
        <f>VLOOKUP($H37,'[2]2023_11'!$D:$AD,'[2]2023_11'!Q$19,FALSE)</f>
        <v>137.18</v>
      </c>
      <c r="AC37">
        <f t="shared" si="2"/>
        <v>137.18</v>
      </c>
      <c r="AD37">
        <f t="shared" si="3"/>
        <v>0</v>
      </c>
    </row>
    <row r="38" spans="1:30" x14ac:dyDescent="0.25">
      <c r="A38" s="9" t="str">
        <f t="shared" si="0"/>
        <v>H044 2023 Novembro</v>
      </c>
      <c r="B38" s="9" t="str">
        <f>VLOOKUP(H38,[1]Auxiliar_referencia!E:F,2,FALSE)</f>
        <v>Medidor faturado pela UFSC</v>
      </c>
      <c r="C38" s="9">
        <v>2023</v>
      </c>
      <c r="D38" s="9" t="s">
        <v>118</v>
      </c>
      <c r="E38" s="9">
        <f>VLOOKUP(H38,[1]Auxiliar_referencia!$B:$X,3,FALSE)</f>
        <v>2296896</v>
      </c>
      <c r="F38" s="10"/>
      <c r="G38" s="9" t="str">
        <f>VLOOKUP(H38,[1]Auxiliar_referencia!$B:$X,16,FALSE)</f>
        <v>C11C001908</v>
      </c>
      <c r="H38" s="11" t="s">
        <v>67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CFM Oceanografia e entorno</v>
      </c>
      <c r="L38" s="12">
        <f>VLOOKUP($H38,'[2]2023_11'!$D:$AD,'[2]2023_11'!Z$19,FALSE)</f>
        <v>1</v>
      </c>
      <c r="M38" s="12">
        <f>VLOOKUP($H38,'[2]2023_11'!$D:$AD,'[2]2023_11'!AA$19,FALSE)</f>
        <v>0</v>
      </c>
      <c r="N38" s="12">
        <f>VLOOKUP($H38,'[2]2023_11'!$D:$AD,'[2]2023_11'!AB$19,FALSE)</f>
        <v>0</v>
      </c>
      <c r="O38" s="12">
        <f>VLOOKUP($H38,'[2]2023_11'!$D:$AD,'[2]2023_11'!AC$19,FALSE)</f>
        <v>0</v>
      </c>
      <c r="P38" s="12">
        <f>VLOOKUP($H38,'[2]2023_11'!$D:$AD,'[2]2023_11'!AD$19,FALSE)</f>
        <v>1</v>
      </c>
      <c r="Q38" s="13">
        <f>VLOOKUP(H38,'2023_10'!H:R,11,FALSE)</f>
        <v>376</v>
      </c>
      <c r="R38" s="14">
        <f>VLOOKUP($H38,'[2]2023_11'!$D:$AD,'[2]2023_11'!J$19,FALSE)</f>
        <v>438</v>
      </c>
      <c r="S38" s="15">
        <f t="shared" si="1"/>
        <v>62</v>
      </c>
      <c r="T38" s="12">
        <f>VLOOKUP($H38,'[2]2023_11'!$D:$AD,'[2]2023_11'!K$19,FALSE)</f>
        <v>62</v>
      </c>
      <c r="U38" s="16" t="str">
        <f>VLOOKUP($H38,'[2]2023_11'!$D:$AD,'[2]2023_11'!T$19,FALSE)</f>
        <v>LIDO</v>
      </c>
      <c r="V38" s="17" t="str">
        <f>VLOOKUP($H38,'[2]2023_11'!$D:$AD,'[2]2023_11'!U$19,FALSE)</f>
        <v>OK</v>
      </c>
      <c r="W38" s="12">
        <f>VLOOKUP($H38,'[2]2023_11'!$D:$AD,'[2]2023_11'!L$19,FALSE)</f>
        <v>893.53</v>
      </c>
      <c r="X38" s="12">
        <f>VLOOKUP($H38,'[2]2023_11'!$D:$AD,'[2]2023_11'!M$19,FALSE)</f>
        <v>893.53</v>
      </c>
      <c r="Y38" s="18">
        <f>VLOOKUP($H38,'[2]2023_11'!$D:$AD,'[2]2023_11'!N$19,FALSE)</f>
        <v>-168.87999999999988</v>
      </c>
      <c r="Z38" s="12">
        <f>VLOOKUP($H38,'[2]2023_11'!$D:$AD,'[2]2023_11'!O$19,FALSE)</f>
        <v>0</v>
      </c>
      <c r="AA38" s="12">
        <f>VLOOKUP($H38,'[2]2023_11'!$D:$AD,'[2]2023_11'!P$19,FALSE)</f>
        <v>0</v>
      </c>
      <c r="AB38" s="12">
        <f>VLOOKUP($H38,'[2]2023_11'!$D:$AD,'[2]2023_11'!Q$19,FALSE)</f>
        <v>1618.18</v>
      </c>
      <c r="AC38">
        <f t="shared" si="2"/>
        <v>1618.18</v>
      </c>
      <c r="AD38">
        <f t="shared" si="3"/>
        <v>0</v>
      </c>
    </row>
    <row r="39" spans="1:30" x14ac:dyDescent="0.25">
      <c r="A39" s="9" t="str">
        <f t="shared" si="0"/>
        <v>H045 2023 Novembro</v>
      </c>
      <c r="B39" s="9" t="str">
        <f>VLOOKUP(H39,[1]Auxiliar_referencia!E:F,2,FALSE)</f>
        <v>Medidor faturado pela UFSC</v>
      </c>
      <c r="C39" s="9">
        <v>2023</v>
      </c>
      <c r="D39" s="9" t="s">
        <v>118</v>
      </c>
      <c r="E39" s="9">
        <f>VLOOKUP(H39,[1]Auxiliar_referencia!$B:$X,3,FALSE)</f>
        <v>2296772</v>
      </c>
      <c r="F39" s="10"/>
      <c r="G39" s="9" t="str">
        <f>VLOOKUP(H39,[1]Auxiliar_referencia!$B:$X,16,FALSE)</f>
        <v/>
      </c>
      <c r="H39" s="11" t="s">
        <v>68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Museologia e MArquE (MU01, MU10 e CFH09)</v>
      </c>
      <c r="L39" s="12">
        <f>VLOOKUP($H39,'[2]2023_11'!$D:$AD,'[2]2023_11'!Z$19,FALSE)</f>
        <v>1</v>
      </c>
      <c r="M39" s="12">
        <f>VLOOKUP($H39,'[2]2023_11'!$D:$AD,'[2]2023_11'!AA$19,FALSE)</f>
        <v>0</v>
      </c>
      <c r="N39" s="12">
        <f>VLOOKUP($H39,'[2]2023_11'!$D:$AD,'[2]2023_11'!AB$19,FALSE)</f>
        <v>0</v>
      </c>
      <c r="O39" s="12">
        <f>VLOOKUP($H39,'[2]2023_11'!$D:$AD,'[2]2023_11'!AC$19,FALSE)</f>
        <v>0</v>
      </c>
      <c r="P39" s="12">
        <f>VLOOKUP($H39,'[2]2023_11'!$D:$AD,'[2]2023_11'!AD$19,FALSE)</f>
        <v>1</v>
      </c>
      <c r="Q39" s="13">
        <f>VLOOKUP(H39,'2023_10'!H:R,11,FALSE)</f>
        <v>2125</v>
      </c>
      <c r="R39" s="14">
        <f>VLOOKUP($H39,'[2]2023_11'!$D:$AD,'[2]2023_11'!J$19,FALSE)</f>
        <v>2474</v>
      </c>
      <c r="S39" s="15">
        <f t="shared" si="1"/>
        <v>349</v>
      </c>
      <c r="T39" s="12">
        <f>VLOOKUP($H39,'[2]2023_11'!$D:$AD,'[2]2023_11'!K$19,FALSE)</f>
        <v>349</v>
      </c>
      <c r="U39" s="16" t="str">
        <f>VLOOKUP($H39,'[2]2023_11'!$D:$AD,'[2]2023_11'!T$19,FALSE)</f>
        <v>LIDO/REVISÃO</v>
      </c>
      <c r="V39" s="17" t="str">
        <f>VLOOKUP($H39,'[2]2023_11'!$D:$AD,'[2]2023_11'!U$19,FALSE)</f>
        <v>ALTO CONSUMO</v>
      </c>
      <c r="W39" s="12">
        <f>VLOOKUP($H39,'[2]2023_11'!$D:$AD,'[2]2023_11'!L$19,FALSE)</f>
        <v>5316.2</v>
      </c>
      <c r="X39" s="12">
        <f>VLOOKUP($H39,'[2]2023_11'!$D:$AD,'[2]2023_11'!M$19,FALSE)</f>
        <v>5316.2</v>
      </c>
      <c r="Y39" s="18">
        <f>VLOOKUP($H39,'[2]2023_11'!$D:$AD,'[2]2023_11'!N$19,FALSE)</f>
        <v>-1004.7600000000002</v>
      </c>
      <c r="Z39" s="12">
        <f>VLOOKUP($H39,'[2]2023_11'!$D:$AD,'[2]2023_11'!O$19,FALSE)</f>
        <v>0</v>
      </c>
      <c r="AA39" s="12">
        <f>VLOOKUP($H39,'[2]2023_11'!$D:$AD,'[2]2023_11'!P$19,FALSE)</f>
        <v>0</v>
      </c>
      <c r="AB39" s="12">
        <f>VLOOKUP($H39,'[2]2023_11'!$D:$AD,'[2]2023_11'!Q$19,FALSE)</f>
        <v>9627.64</v>
      </c>
      <c r="AC39">
        <f t="shared" si="2"/>
        <v>9627.64</v>
      </c>
      <c r="AD39">
        <f t="shared" si="3"/>
        <v>0</v>
      </c>
    </row>
    <row r="40" spans="1:30" x14ac:dyDescent="0.25">
      <c r="A40" s="9" t="str">
        <f t="shared" si="0"/>
        <v>H046 2023 Novembro</v>
      </c>
      <c r="B40" s="9" t="str">
        <f>VLOOKUP(H40,[1]Auxiliar_referencia!E:F,2,FALSE)</f>
        <v>Medidor faturado pela UFSC</v>
      </c>
      <c r="C40" s="9">
        <v>2023</v>
      </c>
      <c r="D40" s="9" t="s">
        <v>118</v>
      </c>
      <c r="E40" s="9">
        <f>VLOOKUP(H40,[1]Auxiliar_referencia!$B:$X,3,FALSE)</f>
        <v>2296780</v>
      </c>
      <c r="F40" s="10"/>
      <c r="G40" s="9" t="str">
        <f>VLOOKUP(H40,[1]Auxiliar_referencia!$B:$X,16,FALSE)</f>
        <v>B10C017966</v>
      </c>
      <c r="H40" s="11" t="s">
        <v>69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CCB Botânica</v>
      </c>
      <c r="L40" s="12">
        <f>VLOOKUP($H40,'[2]2023_11'!$D:$AD,'[2]2023_11'!Z$19,FALSE)</f>
        <v>1</v>
      </c>
      <c r="M40" s="12">
        <f>VLOOKUP($H40,'[2]2023_11'!$D:$AD,'[2]2023_11'!AA$19,FALSE)</f>
        <v>0</v>
      </c>
      <c r="N40" s="12">
        <f>VLOOKUP($H40,'[2]2023_11'!$D:$AD,'[2]2023_11'!AB$19,FALSE)</f>
        <v>0</v>
      </c>
      <c r="O40" s="12">
        <f>VLOOKUP($H40,'[2]2023_11'!$D:$AD,'[2]2023_11'!AC$19,FALSE)</f>
        <v>0</v>
      </c>
      <c r="P40" s="12">
        <f>VLOOKUP($H40,'[2]2023_11'!$D:$AD,'[2]2023_11'!AD$19,FALSE)</f>
        <v>1</v>
      </c>
      <c r="Q40" s="13">
        <f>VLOOKUP(H40,'2023_10'!H:R,11,FALSE)</f>
        <v>1270</v>
      </c>
      <c r="R40" s="14">
        <f>VLOOKUP($H40,'[2]2023_11'!$D:$AD,'[2]2023_11'!J$19,FALSE)</f>
        <v>1412</v>
      </c>
      <c r="S40" s="15">
        <f t="shared" si="1"/>
        <v>142</v>
      </c>
      <c r="T40" s="12">
        <f>VLOOKUP($H40,'[2]2023_11'!$D:$AD,'[2]2023_11'!K$19,FALSE)</f>
        <v>142</v>
      </c>
      <c r="U40" s="16" t="str">
        <f>VLOOKUP($H40,'[2]2023_11'!$D:$AD,'[2]2023_11'!T$19,FALSE)</f>
        <v>LIDO</v>
      </c>
      <c r="V40" s="17" t="str">
        <f>VLOOKUP($H40,'[2]2023_11'!$D:$AD,'[2]2023_11'!U$19,FALSE)</f>
        <v>OK</v>
      </c>
      <c r="W40" s="12">
        <f>VLOOKUP($H40,'[2]2023_11'!$D:$AD,'[2]2023_11'!L$19,FALSE)</f>
        <v>2126.33</v>
      </c>
      <c r="X40" s="12">
        <f>VLOOKUP($H40,'[2]2023_11'!$D:$AD,'[2]2023_11'!M$19,FALSE)</f>
        <v>2126.33</v>
      </c>
      <c r="Y40" s="18">
        <f>VLOOKUP($H40,'[2]2023_11'!$D:$AD,'[2]2023_11'!N$19,FALSE)</f>
        <v>-401.87999999999965</v>
      </c>
      <c r="Z40" s="12">
        <f>VLOOKUP($H40,'[2]2023_11'!$D:$AD,'[2]2023_11'!O$19,FALSE)</f>
        <v>0</v>
      </c>
      <c r="AA40" s="12">
        <f>VLOOKUP($H40,'[2]2023_11'!$D:$AD,'[2]2023_11'!P$19,FALSE)</f>
        <v>0</v>
      </c>
      <c r="AB40" s="12">
        <f>VLOOKUP($H40,'[2]2023_11'!$D:$AD,'[2]2023_11'!Q$19,FALSE)</f>
        <v>3850.78</v>
      </c>
      <c r="AC40">
        <f t="shared" si="2"/>
        <v>3850.78</v>
      </c>
      <c r="AD40">
        <f t="shared" si="3"/>
        <v>0</v>
      </c>
    </row>
    <row r="41" spans="1:30" x14ac:dyDescent="0.25">
      <c r="A41" s="9" t="str">
        <f t="shared" si="0"/>
        <v>H047 2023 Novembro</v>
      </c>
      <c r="B41" s="9" t="str">
        <f>VLOOKUP(H41,[1]Auxiliar_referencia!E:F,2,FALSE)</f>
        <v>Medidor faturado pela UFSC</v>
      </c>
      <c r="C41" s="9">
        <v>2023</v>
      </c>
      <c r="D41" s="9" t="s">
        <v>118</v>
      </c>
      <c r="E41" s="9">
        <f>VLOOKUP(H41,[1]Auxiliar_referencia!$B:$X,3,FALSE)</f>
        <v>2296837</v>
      </c>
      <c r="F41" s="10"/>
      <c r="G41" s="9" t="str">
        <f>VLOOKUP(H41,[1]Auxiliar_referencia!$B:$X,16,FALSE)</f>
        <v>C11C009598</v>
      </c>
      <c r="H41" s="11" t="s">
        <v>70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NDI e MArquE</v>
      </c>
      <c r="L41" s="12">
        <f>VLOOKUP($H41,'[2]2023_11'!$D:$AD,'[2]2023_11'!Z$19,FALSE)</f>
        <v>1</v>
      </c>
      <c r="M41" s="12">
        <f>VLOOKUP($H41,'[2]2023_11'!$D:$AD,'[2]2023_11'!AA$19,FALSE)</f>
        <v>0</v>
      </c>
      <c r="N41" s="12">
        <f>VLOOKUP($H41,'[2]2023_11'!$D:$AD,'[2]2023_11'!AB$19,FALSE)</f>
        <v>0</v>
      </c>
      <c r="O41" s="12">
        <f>VLOOKUP($H41,'[2]2023_11'!$D:$AD,'[2]2023_11'!AC$19,FALSE)</f>
        <v>0</v>
      </c>
      <c r="P41" s="12">
        <f>VLOOKUP($H41,'[2]2023_11'!$D:$AD,'[2]2023_11'!AD$19,FALSE)</f>
        <v>1</v>
      </c>
      <c r="Q41" s="13">
        <f>VLOOKUP(H41,'2023_10'!H:R,11,FALSE)</f>
        <v>16700</v>
      </c>
      <c r="R41" s="14">
        <f>VLOOKUP($H41,'[2]2023_11'!$D:$AD,'[2]2023_11'!J$19,FALSE)</f>
        <v>16603</v>
      </c>
      <c r="S41" s="15">
        <f t="shared" si="1"/>
        <v>-97</v>
      </c>
      <c r="T41" s="12">
        <f>VLOOKUP($H41,'[2]2023_11'!$D:$AD,'[2]2023_11'!K$19,FALSE)</f>
        <v>0</v>
      </c>
      <c r="U41" s="16" t="str">
        <f>VLOOKUP($H41,'[2]2023_11'!$D:$AD,'[2]2023_11'!T$19,FALSE)</f>
        <v>LIDO/REVISÃO</v>
      </c>
      <c r="V41" s="17" t="str">
        <f>VLOOKUP($H41,'[2]2023_11'!$D:$AD,'[2]2023_11'!U$19,FALSE)</f>
        <v>CONFIRMAÇÃO LEITURA</v>
      </c>
      <c r="W41" s="12">
        <f>VLOOKUP($H41,'[2]2023_11'!$D:$AD,'[2]2023_11'!L$19,FALSE)</f>
        <v>37.31</v>
      </c>
      <c r="X41" s="12">
        <f>VLOOKUP($H41,'[2]2023_11'!$D:$AD,'[2]2023_11'!M$19,FALSE)</f>
        <v>37.31</v>
      </c>
      <c r="Y41" s="18">
        <f>VLOOKUP($H41,'[2]2023_11'!$D:$AD,'[2]2023_11'!N$19,FALSE)</f>
        <v>-7.0600000000000023</v>
      </c>
      <c r="Z41" s="12">
        <f>VLOOKUP($H41,'[2]2023_11'!$D:$AD,'[2]2023_11'!O$19,FALSE)</f>
        <v>0</v>
      </c>
      <c r="AA41" s="12">
        <f>VLOOKUP($H41,'[2]2023_11'!$D:$AD,'[2]2023_11'!P$19,FALSE)</f>
        <v>0</v>
      </c>
      <c r="AB41" s="12">
        <f>VLOOKUP($H41,'[2]2023_11'!$D:$AD,'[2]2023_11'!Q$19,FALSE)</f>
        <v>67.56</v>
      </c>
      <c r="AC41">
        <f t="shared" si="2"/>
        <v>67.56</v>
      </c>
      <c r="AD41">
        <f t="shared" si="3"/>
        <v>0</v>
      </c>
    </row>
    <row r="42" spans="1:30" x14ac:dyDescent="0.25">
      <c r="A42" s="9" t="str">
        <f t="shared" si="0"/>
        <v>H048 2023 Novembro</v>
      </c>
      <c r="B42" s="9" t="str">
        <f>VLOOKUP(H42,[1]Auxiliar_referencia!E:F,2,FALSE)</f>
        <v>Medidor faturado pela UFSC</v>
      </c>
      <c r="C42" s="9">
        <v>2023</v>
      </c>
      <c r="D42" s="9" t="s">
        <v>118</v>
      </c>
      <c r="E42" s="9">
        <f>VLOOKUP(H42,[1]Auxiliar_referencia!$B:$X,3,FALSE)</f>
        <v>2296764</v>
      </c>
      <c r="F42" s="10"/>
      <c r="G42" s="9" t="str">
        <f>VLOOKUP(H42,[1]Auxiliar_referencia!$B:$X,16,FALSE)</f>
        <v>C11C001910</v>
      </c>
      <c r="H42" s="11" t="s">
        <v>71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Filosofia e Humanas 1</v>
      </c>
      <c r="L42" s="12">
        <f>VLOOKUP($H42,'[2]2023_11'!$D:$AD,'[2]2023_11'!Z$19,FALSE)</f>
        <v>1</v>
      </c>
      <c r="M42" s="12">
        <f>VLOOKUP($H42,'[2]2023_11'!$D:$AD,'[2]2023_11'!AA$19,FALSE)</f>
        <v>0</v>
      </c>
      <c r="N42" s="12">
        <f>VLOOKUP($H42,'[2]2023_11'!$D:$AD,'[2]2023_11'!AB$19,FALSE)</f>
        <v>0</v>
      </c>
      <c r="O42" s="12">
        <f>VLOOKUP($H42,'[2]2023_11'!$D:$AD,'[2]2023_11'!AC$19,FALSE)</f>
        <v>0</v>
      </c>
      <c r="P42" s="12">
        <f>VLOOKUP($H42,'[2]2023_11'!$D:$AD,'[2]2023_11'!AD$19,FALSE)</f>
        <v>1</v>
      </c>
      <c r="Q42" s="13">
        <f>VLOOKUP(H42,'2023_10'!H:R,11,FALSE)</f>
        <v>34592</v>
      </c>
      <c r="R42" s="14">
        <f>VLOOKUP($H42,'[2]2023_11'!$D:$AD,'[2]2023_11'!J$19,FALSE)</f>
        <v>35119</v>
      </c>
      <c r="S42" s="15">
        <f t="shared" si="1"/>
        <v>527</v>
      </c>
      <c r="T42" s="12">
        <f>VLOOKUP($H42,'[2]2023_11'!$D:$AD,'[2]2023_11'!K$19,FALSE)</f>
        <v>527</v>
      </c>
      <c r="U42" s="16" t="str">
        <f>VLOOKUP($H42,'[2]2023_11'!$D:$AD,'[2]2023_11'!T$19,FALSE)</f>
        <v>LIDO</v>
      </c>
      <c r="V42" s="17" t="str">
        <f>VLOOKUP($H42,'[2]2023_11'!$D:$AD,'[2]2023_11'!U$19,FALSE)</f>
        <v>OK</v>
      </c>
      <c r="W42" s="12">
        <f>VLOOKUP($H42,'[2]2023_11'!$D:$AD,'[2]2023_11'!L$19,FALSE)</f>
        <v>8059.18</v>
      </c>
      <c r="X42" s="12">
        <f>VLOOKUP($H42,'[2]2023_11'!$D:$AD,'[2]2023_11'!M$19,FALSE)</f>
        <v>8059.18</v>
      </c>
      <c r="Y42" s="18">
        <f>VLOOKUP($H42,'[2]2023_11'!$D:$AD,'[2]2023_11'!N$19,FALSE)</f>
        <v>-1523.1800000000003</v>
      </c>
      <c r="Z42" s="12">
        <f>VLOOKUP($H42,'[2]2023_11'!$D:$AD,'[2]2023_11'!O$19,FALSE)</f>
        <v>0</v>
      </c>
      <c r="AA42" s="12">
        <f>VLOOKUP($H42,'[2]2023_11'!$D:$AD,'[2]2023_11'!P$19,FALSE)</f>
        <v>0</v>
      </c>
      <c r="AB42" s="12">
        <f>VLOOKUP($H42,'[2]2023_11'!$D:$AD,'[2]2023_11'!Q$19,FALSE)</f>
        <v>14595.18</v>
      </c>
      <c r="AC42">
        <f t="shared" si="2"/>
        <v>14595.18</v>
      </c>
      <c r="AD42">
        <f t="shared" si="3"/>
        <v>0</v>
      </c>
    </row>
    <row r="43" spans="1:30" x14ac:dyDescent="0.25">
      <c r="A43" s="9" t="str">
        <f t="shared" si="0"/>
        <v>H049 2023 Novembro</v>
      </c>
      <c r="B43" s="9" t="str">
        <f>VLOOKUP(H43,[1]Auxiliar_referencia!E:F,2,FALSE)</f>
        <v>Medidor faturado pela UFSC</v>
      </c>
      <c r="C43" s="9">
        <v>2023</v>
      </c>
      <c r="D43" s="9" t="s">
        <v>118</v>
      </c>
      <c r="E43" s="9">
        <f>VLOOKUP(H43,[1]Auxiliar_referencia!$B:$X,3,FALSE)</f>
        <v>9197478</v>
      </c>
      <c r="F43" s="10"/>
      <c r="G43" s="9" t="str">
        <f>VLOOKUP(H43,[1]Auxiliar_referencia!$B:$X,16,FALSE)</f>
        <v>B10C019220</v>
      </c>
      <c r="H43" s="11" t="s">
        <v>72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1</v>
      </c>
      <c r="L43" s="12">
        <f>VLOOKUP($H43,'[2]2023_11'!$D:$AD,'[2]2023_11'!Z$19,FALSE)</f>
        <v>1</v>
      </c>
      <c r="M43" s="12">
        <f>VLOOKUP($H43,'[2]2023_11'!$D:$AD,'[2]2023_11'!AA$19,FALSE)</f>
        <v>0</v>
      </c>
      <c r="N43" s="12">
        <f>VLOOKUP($H43,'[2]2023_11'!$D:$AD,'[2]2023_11'!AB$19,FALSE)</f>
        <v>0</v>
      </c>
      <c r="O43" s="12">
        <f>VLOOKUP($H43,'[2]2023_11'!$D:$AD,'[2]2023_11'!AC$19,FALSE)</f>
        <v>0</v>
      </c>
      <c r="P43" s="12">
        <f>VLOOKUP($H43,'[2]2023_11'!$D:$AD,'[2]2023_11'!AD$19,FALSE)</f>
        <v>1</v>
      </c>
      <c r="Q43" s="13">
        <f>VLOOKUP(H43,'2023_10'!H:R,11,FALSE)</f>
        <v>2303</v>
      </c>
      <c r="R43" s="14">
        <f>VLOOKUP($H43,'[2]2023_11'!$D:$AD,'[2]2023_11'!J$19,FALSE)</f>
        <v>2356</v>
      </c>
      <c r="S43" s="15">
        <f t="shared" si="1"/>
        <v>53</v>
      </c>
      <c r="T43" s="12">
        <f>VLOOKUP($H43,'[2]2023_11'!$D:$AD,'[2]2023_11'!K$19,FALSE)</f>
        <v>53</v>
      </c>
      <c r="U43" s="16" t="str">
        <f>VLOOKUP($H43,'[2]2023_11'!$D:$AD,'[2]2023_11'!T$19,FALSE)</f>
        <v>LIDO/REVISÃO</v>
      </c>
      <c r="V43" s="17" t="str">
        <f>VLOOKUP($H43,'[2]2023_11'!$D:$AD,'[2]2023_11'!U$19,FALSE)</f>
        <v>CONFIRMAÇÃO LEITURA</v>
      </c>
      <c r="W43" s="12">
        <f>VLOOKUP($H43,'[2]2023_11'!$D:$AD,'[2]2023_11'!L$19,FALSE)</f>
        <v>754.84</v>
      </c>
      <c r="X43" s="12">
        <f>VLOOKUP($H43,'[2]2023_11'!$D:$AD,'[2]2023_11'!M$19,FALSE)</f>
        <v>754.84</v>
      </c>
      <c r="Y43" s="18">
        <f>VLOOKUP($H43,'[2]2023_11'!$D:$AD,'[2]2023_11'!N$19,FALSE)</f>
        <v>-142.66000000000008</v>
      </c>
      <c r="Z43" s="12">
        <f>VLOOKUP($H43,'[2]2023_11'!$D:$AD,'[2]2023_11'!O$19,FALSE)</f>
        <v>0</v>
      </c>
      <c r="AA43" s="12">
        <f>VLOOKUP($H43,'[2]2023_11'!$D:$AD,'[2]2023_11'!P$19,FALSE)</f>
        <v>0</v>
      </c>
      <c r="AB43" s="12">
        <f>VLOOKUP($H43,'[2]2023_11'!$D:$AD,'[2]2023_11'!Q$19,FALSE)</f>
        <v>1367.02</v>
      </c>
      <c r="AC43">
        <f t="shared" si="2"/>
        <v>1367.02</v>
      </c>
      <c r="AD43">
        <f t="shared" si="3"/>
        <v>0</v>
      </c>
    </row>
    <row r="44" spans="1:30" x14ac:dyDescent="0.25">
      <c r="A44" s="9" t="str">
        <f t="shared" si="0"/>
        <v>H050 2023 Novembro</v>
      </c>
      <c r="B44" s="9" t="str">
        <f>VLOOKUP(H44,[1]Auxiliar_referencia!E:F,2,FALSE)</f>
        <v>Medidor faturado pela UFSC</v>
      </c>
      <c r="C44" s="9">
        <v>2023</v>
      </c>
      <c r="D44" s="9" t="s">
        <v>118</v>
      </c>
      <c r="E44" s="9">
        <f>VLOOKUP(H44,[1]Auxiliar_referencia!$B:$X,3,FALSE)</f>
        <v>2296748</v>
      </c>
      <c r="F44" s="10"/>
      <c r="G44" s="9" t="str">
        <f>VLOOKUP(H44,[1]Auxiliar_referencia!$B:$X,16,FALSE)</f>
        <v>A13C020929</v>
      </c>
      <c r="H44" s="11" t="s">
        <v>73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Educação 2</v>
      </c>
      <c r="L44" s="12">
        <f>VLOOKUP($H44,'[2]2023_11'!$D:$AD,'[2]2023_11'!Z$19,FALSE)</f>
        <v>1</v>
      </c>
      <c r="M44" s="12">
        <f>VLOOKUP($H44,'[2]2023_11'!$D:$AD,'[2]2023_11'!AA$19,FALSE)</f>
        <v>0</v>
      </c>
      <c r="N44" s="12">
        <f>VLOOKUP($H44,'[2]2023_11'!$D:$AD,'[2]2023_11'!AB$19,FALSE)</f>
        <v>0</v>
      </c>
      <c r="O44" s="12">
        <f>VLOOKUP($H44,'[2]2023_11'!$D:$AD,'[2]2023_11'!AC$19,FALSE)</f>
        <v>0</v>
      </c>
      <c r="P44" s="12">
        <f>VLOOKUP($H44,'[2]2023_11'!$D:$AD,'[2]2023_11'!AD$19,FALSE)</f>
        <v>1</v>
      </c>
      <c r="Q44" s="13">
        <f>VLOOKUP(H44,'2023_10'!H:R,11,FALSE)</f>
        <v>5743</v>
      </c>
      <c r="R44" s="14">
        <f>VLOOKUP($H44,'[2]2023_11'!$D:$AD,'[2]2023_11'!J$19,FALSE)</f>
        <v>5858</v>
      </c>
      <c r="S44" s="15">
        <f t="shared" si="1"/>
        <v>115</v>
      </c>
      <c r="T44" s="12">
        <f>VLOOKUP($H44,'[2]2023_11'!$D:$AD,'[2]2023_11'!K$19,FALSE)</f>
        <v>115</v>
      </c>
      <c r="U44" s="16" t="str">
        <f>VLOOKUP($H44,'[2]2023_11'!$D:$AD,'[2]2023_11'!T$19,FALSE)</f>
        <v>LIDO</v>
      </c>
      <c r="V44" s="17" t="str">
        <f>VLOOKUP($H44,'[2]2023_11'!$D:$AD,'[2]2023_11'!U$19,FALSE)</f>
        <v>OK</v>
      </c>
      <c r="W44" s="12">
        <f>VLOOKUP($H44,'[2]2023_11'!$D:$AD,'[2]2023_11'!L$19,FALSE)</f>
        <v>1710.26</v>
      </c>
      <c r="X44" s="12">
        <f>VLOOKUP($H44,'[2]2023_11'!$D:$AD,'[2]2023_11'!M$19,FALSE)</f>
        <v>1710.26</v>
      </c>
      <c r="Y44" s="18">
        <f>VLOOKUP($H44,'[2]2023_11'!$D:$AD,'[2]2023_11'!N$19,FALSE)</f>
        <v>-323.23999999999978</v>
      </c>
      <c r="Z44" s="12">
        <f>VLOOKUP($H44,'[2]2023_11'!$D:$AD,'[2]2023_11'!O$19,FALSE)</f>
        <v>0</v>
      </c>
      <c r="AA44" s="12">
        <f>VLOOKUP($H44,'[2]2023_11'!$D:$AD,'[2]2023_11'!P$19,FALSE)</f>
        <v>0</v>
      </c>
      <c r="AB44" s="12">
        <f>VLOOKUP($H44,'[2]2023_11'!$D:$AD,'[2]2023_11'!Q$19,FALSE)</f>
        <v>3097.28</v>
      </c>
      <c r="AC44">
        <f t="shared" si="2"/>
        <v>3097.28</v>
      </c>
      <c r="AD44">
        <f t="shared" si="3"/>
        <v>0</v>
      </c>
    </row>
    <row r="45" spans="1:30" x14ac:dyDescent="0.25">
      <c r="A45" s="9" t="str">
        <f t="shared" si="0"/>
        <v>H051 2023 Novembro</v>
      </c>
      <c r="B45" s="9" t="str">
        <f>VLOOKUP(H45,[1]Auxiliar_referencia!E:F,2,FALSE)</f>
        <v>Medidor faturado pela UFSC</v>
      </c>
      <c r="C45" s="9">
        <v>2023</v>
      </c>
      <c r="D45" s="9" t="s">
        <v>118</v>
      </c>
      <c r="E45" s="9">
        <f>VLOOKUP(H45,[1]Auxiliar_referencia!$B:$X,3,FALSE)</f>
        <v>2296756</v>
      </c>
      <c r="F45" s="10"/>
      <c r="G45" s="9" t="str">
        <f>VLOOKUP(H45,[1]Auxiliar_referencia!$B:$X,16,FALSE)</f>
        <v>A13C043944</v>
      </c>
      <c r="H45" s="11" t="s">
        <v>74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Convivência</v>
      </c>
      <c r="L45" s="12">
        <f>VLOOKUP($H45,'[2]2023_11'!$D:$AD,'[2]2023_11'!Z$19,FALSE)</f>
        <v>1</v>
      </c>
      <c r="M45" s="12">
        <f>VLOOKUP($H45,'[2]2023_11'!$D:$AD,'[2]2023_11'!AA$19,FALSE)</f>
        <v>0</v>
      </c>
      <c r="N45" s="12">
        <f>VLOOKUP($H45,'[2]2023_11'!$D:$AD,'[2]2023_11'!AB$19,FALSE)</f>
        <v>4</v>
      </c>
      <c r="O45" s="12">
        <f>VLOOKUP($H45,'[2]2023_11'!$D:$AD,'[2]2023_11'!AC$19,FALSE)</f>
        <v>0</v>
      </c>
      <c r="P45" s="12">
        <f>VLOOKUP($H45,'[2]2023_11'!$D:$AD,'[2]2023_11'!AD$19,FALSE)</f>
        <v>5</v>
      </c>
      <c r="Q45" s="13">
        <f>VLOOKUP(H45,'2023_10'!H:R,11,FALSE)</f>
        <v>731</v>
      </c>
      <c r="R45" s="14">
        <f>VLOOKUP($H45,'[2]2023_11'!$D:$AD,'[2]2023_11'!J$19,FALSE)</f>
        <v>730</v>
      </c>
      <c r="S45" s="15">
        <f t="shared" si="1"/>
        <v>-1</v>
      </c>
      <c r="T45" s="12">
        <f>VLOOKUP($H45,'[2]2023_11'!$D:$AD,'[2]2023_11'!K$19,FALSE)</f>
        <v>0</v>
      </c>
      <c r="U45" s="16" t="str">
        <f>VLOOKUP($H45,'[2]2023_11'!$D:$AD,'[2]2023_11'!T$19,FALSE)</f>
        <v>LIDO/REVISÃO</v>
      </c>
      <c r="V45" s="17" t="str">
        <f>VLOOKUP($H45,'[2]2023_11'!$D:$AD,'[2]2023_11'!U$19,FALSE)</f>
        <v>CONFIRMAÇÃO LEITURA</v>
      </c>
      <c r="W45" s="12">
        <f>VLOOKUP($H45,'[2]2023_11'!$D:$AD,'[2]2023_11'!L$19,FALSE)</f>
        <v>186.55</v>
      </c>
      <c r="X45" s="12">
        <f>VLOOKUP($H45,'[2]2023_11'!$D:$AD,'[2]2023_11'!M$19,FALSE)</f>
        <v>186.55</v>
      </c>
      <c r="Y45" s="18">
        <f>VLOOKUP($H45,'[2]2023_11'!$D:$AD,'[2]2023_11'!N$19,FALSE)</f>
        <v>-35.260000000000048</v>
      </c>
      <c r="Z45" s="12">
        <f>VLOOKUP($H45,'[2]2023_11'!$D:$AD,'[2]2023_11'!O$19,FALSE)</f>
        <v>0</v>
      </c>
      <c r="AA45" s="12">
        <f>VLOOKUP($H45,'[2]2023_11'!$D:$AD,'[2]2023_11'!P$19,FALSE)</f>
        <v>0</v>
      </c>
      <c r="AB45" s="12">
        <f>VLOOKUP($H45,'[2]2023_11'!$D:$AD,'[2]2023_11'!Q$19,FALSE)</f>
        <v>337.84</v>
      </c>
      <c r="AC45">
        <f t="shared" si="2"/>
        <v>337.84</v>
      </c>
      <c r="AD45">
        <f t="shared" si="3"/>
        <v>0</v>
      </c>
    </row>
    <row r="46" spans="1:30" x14ac:dyDescent="0.25">
      <c r="A46" s="9" t="str">
        <f t="shared" si="0"/>
        <v>H053 2023 Novembro</v>
      </c>
      <c r="B46" s="9" t="str">
        <f>VLOOKUP(H46,[1]Auxiliar_referencia!E:F,2,FALSE)</f>
        <v>Medidor faturado pela UFSC</v>
      </c>
      <c r="C46" s="9">
        <v>2023</v>
      </c>
      <c r="D46" s="9" t="s">
        <v>118</v>
      </c>
      <c r="E46" s="9">
        <f>VLOOKUP(H46,[1]Auxiliar_referencia!$B:$X,3,FALSE)</f>
        <v>2296713</v>
      </c>
      <c r="F46" s="10"/>
      <c r="G46" s="9" t="str">
        <f>VLOOKUP(H46,[1]Auxiliar_referencia!$B:$X,16,FALSE)</f>
        <v>C11C010440</v>
      </c>
      <c r="H46" s="11" t="s">
        <v>75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Centro de Eventos, NUMA, Editora UFSC, EGC</v>
      </c>
      <c r="L46" s="12">
        <f>VLOOKUP($H46,'[2]2023_11'!$D:$AD,'[2]2023_11'!Z$19,FALSE)</f>
        <v>1</v>
      </c>
      <c r="M46" s="12">
        <f>VLOOKUP($H46,'[2]2023_11'!$D:$AD,'[2]2023_11'!AA$19,FALSE)</f>
        <v>0</v>
      </c>
      <c r="N46" s="12">
        <f>VLOOKUP($H46,'[2]2023_11'!$D:$AD,'[2]2023_11'!AB$19,FALSE)</f>
        <v>0</v>
      </c>
      <c r="O46" s="12">
        <f>VLOOKUP($H46,'[2]2023_11'!$D:$AD,'[2]2023_11'!AC$19,FALSE)</f>
        <v>0</v>
      </c>
      <c r="P46" s="12">
        <f>VLOOKUP($H46,'[2]2023_11'!$D:$AD,'[2]2023_11'!AD$19,FALSE)</f>
        <v>1</v>
      </c>
      <c r="Q46" s="13">
        <f>VLOOKUP(H46,'2023_10'!H:R,11,FALSE)</f>
        <v>30316</v>
      </c>
      <c r="R46" s="14">
        <f>VLOOKUP($H46,'[2]2023_11'!$D:$AD,'[2]2023_11'!J$19,FALSE)</f>
        <v>30753</v>
      </c>
      <c r="S46" s="15">
        <f t="shared" si="1"/>
        <v>437</v>
      </c>
      <c r="T46" s="12">
        <f>VLOOKUP($H46,'[2]2023_11'!$D:$AD,'[2]2023_11'!K$19,FALSE)</f>
        <v>437</v>
      </c>
      <c r="U46" s="16" t="str">
        <f>VLOOKUP($H46,'[2]2023_11'!$D:$AD,'[2]2023_11'!T$19,FALSE)</f>
        <v>LIDO/REVISÃO</v>
      </c>
      <c r="V46" s="17" t="str">
        <f>VLOOKUP($H46,'[2]2023_11'!$D:$AD,'[2]2023_11'!U$19,FALSE)</f>
        <v>CONFIRMAÇÃO LEITURA</v>
      </c>
      <c r="W46" s="12">
        <f>VLOOKUP($H46,'[2]2023_11'!$D:$AD,'[2]2023_11'!L$19,FALSE)</f>
        <v>6672.28</v>
      </c>
      <c r="X46" s="12">
        <f>VLOOKUP($H46,'[2]2023_11'!$D:$AD,'[2]2023_11'!M$19,FALSE)</f>
        <v>6672.28</v>
      </c>
      <c r="Y46" s="18">
        <f>VLOOKUP($H46,'[2]2023_11'!$D:$AD,'[2]2023_11'!N$19,FALSE)</f>
        <v>-1261.0699999999997</v>
      </c>
      <c r="Z46" s="12">
        <f>VLOOKUP($H46,'[2]2023_11'!$D:$AD,'[2]2023_11'!O$19,FALSE)</f>
        <v>0</v>
      </c>
      <c r="AA46" s="12">
        <f>VLOOKUP($H46,'[2]2023_11'!$D:$AD,'[2]2023_11'!P$19,FALSE)</f>
        <v>0</v>
      </c>
      <c r="AB46" s="12">
        <f>VLOOKUP($H46,'[2]2023_11'!$D:$AD,'[2]2023_11'!Q$19,FALSE)</f>
        <v>12083.49</v>
      </c>
      <c r="AC46">
        <f t="shared" si="2"/>
        <v>12083.49</v>
      </c>
      <c r="AD46">
        <f t="shared" si="3"/>
        <v>0</v>
      </c>
    </row>
    <row r="47" spans="1:30" x14ac:dyDescent="0.25">
      <c r="A47" s="9" t="str">
        <f t="shared" si="0"/>
        <v>H054 2023 Novembro</v>
      </c>
      <c r="B47" s="9" t="str">
        <f>VLOOKUP(H47,[1]Auxiliar_referencia!E:F,2,FALSE)</f>
        <v>Medidor faturado pela UFSC</v>
      </c>
      <c r="C47" s="9">
        <v>2023</v>
      </c>
      <c r="D47" s="9" t="s">
        <v>118</v>
      </c>
      <c r="E47" s="9">
        <f>VLOOKUP(H47,[1]Auxiliar_referencia!$B:$X,3,FALSE)</f>
        <v>6923020</v>
      </c>
      <c r="F47" s="10"/>
      <c r="G47" s="9" t="str">
        <f>VLOOKUP(H47,[1]Auxiliar_referencia!$B:$X,16,FALSE)</f>
        <v>B17C002561</v>
      </c>
      <c r="H47" s="11" t="s">
        <v>76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Arquitetura e Urbanismo</v>
      </c>
      <c r="L47" s="12">
        <f>VLOOKUP($H47,'[2]2023_11'!$D:$AD,'[2]2023_11'!Z$19,FALSE)</f>
        <v>1</v>
      </c>
      <c r="M47" s="12">
        <f>VLOOKUP($H47,'[2]2023_11'!$D:$AD,'[2]2023_11'!AA$19,FALSE)</f>
        <v>0</v>
      </c>
      <c r="N47" s="12">
        <f>VLOOKUP($H47,'[2]2023_11'!$D:$AD,'[2]2023_11'!AB$19,FALSE)</f>
        <v>0</v>
      </c>
      <c r="O47" s="12">
        <f>VLOOKUP($H47,'[2]2023_11'!$D:$AD,'[2]2023_11'!AC$19,FALSE)</f>
        <v>0</v>
      </c>
      <c r="P47" s="12">
        <f>VLOOKUP($H47,'[2]2023_11'!$D:$AD,'[2]2023_11'!AD$19,FALSE)</f>
        <v>1</v>
      </c>
      <c r="Q47" s="13">
        <f>VLOOKUP(H47,'2023_10'!H:R,11,FALSE)</f>
        <v>4644</v>
      </c>
      <c r="R47" s="14">
        <f>VLOOKUP($H47,'[2]2023_11'!$D:$AD,'[2]2023_11'!J$19,FALSE)</f>
        <v>4968</v>
      </c>
      <c r="S47" s="15">
        <f t="shared" si="1"/>
        <v>324</v>
      </c>
      <c r="T47" s="12">
        <f>VLOOKUP($H47,'[2]2023_11'!$D:$AD,'[2]2023_11'!K$19,FALSE)</f>
        <v>324</v>
      </c>
      <c r="U47" s="16" t="str">
        <f>VLOOKUP($H47,'[2]2023_11'!$D:$AD,'[2]2023_11'!T$19,FALSE)</f>
        <v>LIDO</v>
      </c>
      <c r="V47" s="17" t="str">
        <f>VLOOKUP($H47,'[2]2023_11'!$D:$AD,'[2]2023_11'!U$19,FALSE)</f>
        <v>OK</v>
      </c>
      <c r="W47" s="12">
        <f>VLOOKUP($H47,'[2]2023_11'!$D:$AD,'[2]2023_11'!L$19,FALSE)</f>
        <v>4930.95</v>
      </c>
      <c r="X47" s="12">
        <f>VLOOKUP($H47,'[2]2023_11'!$D:$AD,'[2]2023_11'!M$19,FALSE)</f>
        <v>4930.95</v>
      </c>
      <c r="Y47" s="18">
        <f>VLOOKUP($H47,'[2]2023_11'!$D:$AD,'[2]2023_11'!N$19,FALSE)</f>
        <v>-931.94999999999891</v>
      </c>
      <c r="Z47" s="12">
        <f>VLOOKUP($H47,'[2]2023_11'!$D:$AD,'[2]2023_11'!O$19,FALSE)</f>
        <v>0</v>
      </c>
      <c r="AA47" s="12">
        <f>VLOOKUP($H47,'[2]2023_11'!$D:$AD,'[2]2023_11'!P$19,FALSE)</f>
        <v>0</v>
      </c>
      <c r="AB47" s="12">
        <f>VLOOKUP($H47,'[2]2023_11'!$D:$AD,'[2]2023_11'!Q$19,FALSE)</f>
        <v>8929.9500000000007</v>
      </c>
      <c r="AC47">
        <f t="shared" si="2"/>
        <v>8929.9500000000007</v>
      </c>
      <c r="AD47">
        <f t="shared" si="3"/>
        <v>0</v>
      </c>
    </row>
    <row r="48" spans="1:30" x14ac:dyDescent="0.25">
      <c r="A48" s="9" t="str">
        <f t="shared" si="0"/>
        <v>H055 2023 Novembro</v>
      </c>
      <c r="B48" s="9" t="str">
        <f>VLOOKUP(H48,[1]Auxiliar_referencia!E:F,2,FALSE)</f>
        <v>Medidor faturado pela UFSC</v>
      </c>
      <c r="C48" s="9">
        <v>2023</v>
      </c>
      <c r="D48" s="9" t="s">
        <v>118</v>
      </c>
      <c r="E48" s="9">
        <f>VLOOKUP(H48,[1]Auxiliar_referencia!$B:$X,3,FALSE)</f>
        <v>2296705</v>
      </c>
      <c r="F48" s="10"/>
      <c r="G48" s="9" t="str">
        <f>VLOOKUP(H48,[1]Auxiliar_referencia!$B:$X,16,FALSE)</f>
        <v>G15AA00021</v>
      </c>
      <c r="H48" s="11" t="s">
        <v>77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Centro de Desportos</v>
      </c>
      <c r="L48" s="12">
        <f>VLOOKUP($H48,'[2]2023_11'!$D:$AD,'[2]2023_11'!Z$19,FALSE)</f>
        <v>1</v>
      </c>
      <c r="M48" s="12">
        <f>VLOOKUP($H48,'[2]2023_11'!$D:$AD,'[2]2023_11'!AA$19,FALSE)</f>
        <v>0</v>
      </c>
      <c r="N48" s="12">
        <f>VLOOKUP($H48,'[2]2023_11'!$D:$AD,'[2]2023_11'!AB$19,FALSE)</f>
        <v>1</v>
      </c>
      <c r="O48" s="12">
        <f>VLOOKUP($H48,'[2]2023_11'!$D:$AD,'[2]2023_11'!AC$19,FALSE)</f>
        <v>0</v>
      </c>
      <c r="P48" s="12">
        <f>VLOOKUP($H48,'[2]2023_11'!$D:$AD,'[2]2023_11'!AD$19,FALSE)</f>
        <v>2</v>
      </c>
      <c r="Q48" s="13">
        <f>VLOOKUP(H48,'2023_10'!H:R,11,FALSE)</f>
        <v>38132</v>
      </c>
      <c r="R48" s="14">
        <f>VLOOKUP($H48,'[2]2023_11'!$D:$AD,'[2]2023_11'!J$19,FALSE)</f>
        <v>39735</v>
      </c>
      <c r="S48" s="15">
        <f t="shared" si="1"/>
        <v>1603</v>
      </c>
      <c r="T48" s="12">
        <f>VLOOKUP($H48,'[2]2023_11'!$D:$AD,'[2]2023_11'!K$19,FALSE)</f>
        <v>1603</v>
      </c>
      <c r="U48" s="16" t="str">
        <f>VLOOKUP($H48,'[2]2023_11'!$D:$AD,'[2]2023_11'!T$19,FALSE)</f>
        <v>LIDO/REVISÃO</v>
      </c>
      <c r="V48" s="17" t="str">
        <f>VLOOKUP($H48,'[2]2023_11'!$D:$AD,'[2]2023_11'!U$19,FALSE)</f>
        <v>ALTO CONSUMO</v>
      </c>
      <c r="W48" s="12">
        <f>VLOOKUP($H48,'[2]2023_11'!$D:$AD,'[2]2023_11'!L$19,FALSE)</f>
        <v>27569.43</v>
      </c>
      <c r="X48" s="12">
        <f>VLOOKUP($H48,'[2]2023_11'!$D:$AD,'[2]2023_11'!M$19,FALSE)</f>
        <v>27569.43</v>
      </c>
      <c r="Y48" s="18">
        <f>VLOOKUP($H48,'[2]2023_11'!$D:$AD,'[2]2023_11'!N$19,FALSE)</f>
        <v>-5210.6299999999974</v>
      </c>
      <c r="Z48" s="12">
        <f>VLOOKUP($H48,'[2]2023_11'!$D:$AD,'[2]2023_11'!O$19,FALSE)</f>
        <v>0</v>
      </c>
      <c r="AA48" s="12">
        <f>VLOOKUP($H48,'[2]2023_11'!$D:$AD,'[2]2023_11'!P$19,FALSE)</f>
        <v>0</v>
      </c>
      <c r="AB48" s="12">
        <f>VLOOKUP($H48,'[2]2023_11'!$D:$AD,'[2]2023_11'!Q$19,FALSE)</f>
        <v>49928.23</v>
      </c>
      <c r="AC48">
        <f t="shared" si="2"/>
        <v>49928.23</v>
      </c>
      <c r="AD48">
        <f t="shared" si="3"/>
        <v>0</v>
      </c>
    </row>
    <row r="49" spans="1:30" x14ac:dyDescent="0.25">
      <c r="A49" s="9" t="str">
        <f t="shared" si="0"/>
        <v>H056 2023 Novembro</v>
      </c>
      <c r="B49" s="9" t="str">
        <f>VLOOKUP(H49,[1]Auxiliar_referencia!E:F,2,FALSE)</f>
        <v>Medidor faturado pela UFSC</v>
      </c>
      <c r="C49" s="9">
        <v>2023</v>
      </c>
      <c r="D49" s="9" t="s">
        <v>118</v>
      </c>
      <c r="E49" s="9">
        <f>VLOOKUP(H49,[1]Auxiliar_referencia!$B:$X,3,FALSE)</f>
        <v>2296721</v>
      </c>
      <c r="F49" s="10"/>
      <c r="G49" s="9" t="str">
        <f>VLOOKUP(H49,[1]Auxiliar_referencia!$B:$X,16,FALSE)</f>
        <v>E11C000742</v>
      </c>
      <c r="H49" s="11" t="s">
        <v>78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Restaurante Universitário 2</v>
      </c>
      <c r="L49" s="12">
        <f>VLOOKUP($H49,'[2]2023_11'!$D:$AD,'[2]2023_11'!Z$19,FALSE)</f>
        <v>1</v>
      </c>
      <c r="M49" s="12">
        <f>VLOOKUP($H49,'[2]2023_11'!$D:$AD,'[2]2023_11'!AA$19,FALSE)</f>
        <v>0</v>
      </c>
      <c r="N49" s="12">
        <f>VLOOKUP($H49,'[2]2023_11'!$D:$AD,'[2]2023_11'!AB$19,FALSE)</f>
        <v>1</v>
      </c>
      <c r="O49" s="12">
        <f>VLOOKUP($H49,'[2]2023_11'!$D:$AD,'[2]2023_11'!AC$19,FALSE)</f>
        <v>0</v>
      </c>
      <c r="P49" s="12">
        <f>VLOOKUP($H49,'[2]2023_11'!$D:$AD,'[2]2023_11'!AD$19,FALSE)</f>
        <v>2</v>
      </c>
      <c r="Q49" s="13">
        <f>VLOOKUP(H49,'2023_10'!H:R,11,FALSE)</f>
        <v>106979</v>
      </c>
      <c r="R49" s="14">
        <f>VLOOKUP($H49,'[2]2023_11'!$D:$AD,'[2]2023_11'!J$19,FALSE)</f>
        <v>110044</v>
      </c>
      <c r="S49" s="15">
        <f t="shared" si="1"/>
        <v>3065</v>
      </c>
      <c r="T49" s="12">
        <f>VLOOKUP($H49,'[2]2023_11'!$D:$AD,'[2]2023_11'!K$19,FALSE)</f>
        <v>3065</v>
      </c>
      <c r="U49" s="16" t="str">
        <f>VLOOKUP($H49,'[2]2023_11'!$D:$AD,'[2]2023_11'!T$19,FALSE)</f>
        <v>LIDO/REVISÃO</v>
      </c>
      <c r="V49" s="17" t="str">
        <f>VLOOKUP($H49,'[2]2023_11'!$D:$AD,'[2]2023_11'!U$19,FALSE)</f>
        <v>ALTO CONSUMO</v>
      </c>
      <c r="W49" s="12">
        <f>VLOOKUP($H49,'[2]2023_11'!$D:$AD,'[2]2023_11'!L$19,FALSE)</f>
        <v>53008.23</v>
      </c>
      <c r="X49" s="12">
        <f>VLOOKUP($H49,'[2]2023_11'!$D:$AD,'[2]2023_11'!M$19,FALSE)</f>
        <v>53008.23</v>
      </c>
      <c r="Y49" s="18">
        <f>VLOOKUP($H49,'[2]2023_11'!$D:$AD,'[2]2023_11'!N$19,FALSE)</f>
        <v>-10018.550000000003</v>
      </c>
      <c r="Z49" s="12">
        <f>VLOOKUP($H49,'[2]2023_11'!$D:$AD,'[2]2023_11'!O$19,FALSE)</f>
        <v>0</v>
      </c>
      <c r="AA49" s="12">
        <f>VLOOKUP($H49,'[2]2023_11'!$D:$AD,'[2]2023_11'!P$19,FALSE)</f>
        <v>0</v>
      </c>
      <c r="AB49" s="12">
        <f>VLOOKUP($H49,'[2]2023_11'!$D:$AD,'[2]2023_11'!Q$19,FALSE)</f>
        <v>95997.91</v>
      </c>
      <c r="AC49">
        <f t="shared" si="2"/>
        <v>95997.91</v>
      </c>
      <c r="AD49">
        <f t="shared" si="3"/>
        <v>0</v>
      </c>
    </row>
    <row r="50" spans="1:30" x14ac:dyDescent="0.25">
      <c r="A50" s="9" t="str">
        <f t="shared" si="0"/>
        <v>H057 2023 Novembro</v>
      </c>
      <c r="B50" s="9" t="str">
        <f>VLOOKUP(H50,[1]Auxiliar_referencia!E:F,2,FALSE)</f>
        <v>Medidor faturado pela UFSC</v>
      </c>
      <c r="C50" s="9">
        <v>2023</v>
      </c>
      <c r="D50" s="9" t="s">
        <v>118</v>
      </c>
      <c r="E50" s="9">
        <f>VLOOKUP(H50,[1]Auxiliar_referencia!$B:$X,3,FALSE)</f>
        <v>2297108</v>
      </c>
      <c r="F50" s="10"/>
      <c r="G50" s="9" t="str">
        <f>VLOOKUP(H50,[1]Auxiliar_referencia!$B:$X,16,FALSE)</f>
        <v>A95L322012</v>
      </c>
      <c r="H50" s="11" t="s">
        <v>79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PU - Prefeitura Universitária - Oficina, Serralheria e Mecânica (PU11)</v>
      </c>
      <c r="L50" s="12">
        <f>VLOOKUP($H50,'[2]2023_11'!$D:$AD,'[2]2023_11'!Z$19,FALSE)</f>
        <v>1</v>
      </c>
      <c r="M50" s="12">
        <f>VLOOKUP($H50,'[2]2023_11'!$D:$AD,'[2]2023_11'!AA$19,FALSE)</f>
        <v>0</v>
      </c>
      <c r="N50" s="12">
        <f>VLOOKUP($H50,'[2]2023_11'!$D:$AD,'[2]2023_11'!AB$19,FALSE)</f>
        <v>0</v>
      </c>
      <c r="O50" s="12">
        <f>VLOOKUP($H50,'[2]2023_11'!$D:$AD,'[2]2023_11'!AC$19,FALSE)</f>
        <v>0</v>
      </c>
      <c r="P50" s="12">
        <f>VLOOKUP($H50,'[2]2023_11'!$D:$AD,'[2]2023_11'!AD$19,FALSE)</f>
        <v>1</v>
      </c>
      <c r="Q50" s="13">
        <f>VLOOKUP(H50,'2023_10'!H:R,11,FALSE)</f>
        <v>1646</v>
      </c>
      <c r="R50" s="14">
        <f>VLOOKUP($H50,'[2]2023_11'!$D:$AD,'[2]2023_11'!J$19,FALSE)</f>
        <v>1668</v>
      </c>
      <c r="S50" s="15">
        <f t="shared" si="1"/>
        <v>22</v>
      </c>
      <c r="T50" s="12">
        <f>VLOOKUP($H50,'[2]2023_11'!$D:$AD,'[2]2023_11'!K$19,FALSE)</f>
        <v>22</v>
      </c>
      <c r="U50" s="16" t="str">
        <f>VLOOKUP($H50,'[2]2023_11'!$D:$AD,'[2]2023_11'!T$19,FALSE)</f>
        <v>LIDO</v>
      </c>
      <c r="V50" s="17" t="str">
        <f>VLOOKUP($H50,'[2]2023_11'!$D:$AD,'[2]2023_11'!U$19,FALSE)</f>
        <v>OK</v>
      </c>
      <c r="W50" s="12">
        <f>VLOOKUP($H50,'[2]2023_11'!$D:$AD,'[2]2023_11'!L$19,FALSE)</f>
        <v>277.13</v>
      </c>
      <c r="X50" s="12">
        <f>VLOOKUP($H50,'[2]2023_11'!$D:$AD,'[2]2023_11'!M$19,FALSE)</f>
        <v>0</v>
      </c>
      <c r="Y50" s="18">
        <f>VLOOKUP($H50,'[2]2023_11'!$D:$AD,'[2]2023_11'!N$19,FALSE)</f>
        <v>-26.180000000000007</v>
      </c>
      <c r="Z50" s="12">
        <f>VLOOKUP($H50,'[2]2023_11'!$D:$AD,'[2]2023_11'!O$19,FALSE)</f>
        <v>0</v>
      </c>
      <c r="AA50" s="12">
        <f>VLOOKUP($H50,'[2]2023_11'!$D:$AD,'[2]2023_11'!P$19,FALSE)</f>
        <v>0</v>
      </c>
      <c r="AB50" s="12">
        <f>VLOOKUP($H50,'[2]2023_11'!$D:$AD,'[2]2023_11'!Q$19,FALSE)</f>
        <v>250.95</v>
      </c>
      <c r="AC50">
        <f t="shared" si="2"/>
        <v>250.95</v>
      </c>
      <c r="AD50">
        <f t="shared" si="3"/>
        <v>0</v>
      </c>
    </row>
    <row r="51" spans="1:30" x14ac:dyDescent="0.25">
      <c r="A51" s="9" t="str">
        <f t="shared" si="0"/>
        <v>H058 2023 Novembro</v>
      </c>
      <c r="B51" s="9" t="str">
        <f>VLOOKUP(H51,[1]Auxiliar_referencia!E:F,2,FALSE)</f>
        <v>Medidor faturado pela UFSC</v>
      </c>
      <c r="C51" s="9">
        <v>2023</v>
      </c>
      <c r="D51" s="9" t="s">
        <v>118</v>
      </c>
      <c r="E51" s="9">
        <f>VLOOKUP(H51,[1]Auxiliar_referencia!$B:$X,3,FALSE)</f>
        <v>9611070</v>
      </c>
      <c r="F51" s="10"/>
      <c r="G51" s="9" t="str">
        <f>VLOOKUP(H51,[1]Auxiliar_referencia!$B:$X,16,FALSE)</f>
        <v>C11C005856</v>
      </c>
      <c r="H51" s="11" t="s">
        <v>80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CCB - Blocos A, B, C e D - 2 - Córrego Grande</v>
      </c>
      <c r="L51" s="12">
        <f>VLOOKUP($H51,'[2]2023_11'!$D:$AD,'[2]2023_11'!Z$19,FALSE)</f>
        <v>1</v>
      </c>
      <c r="M51" s="12">
        <f>VLOOKUP($H51,'[2]2023_11'!$D:$AD,'[2]2023_11'!AA$19,FALSE)</f>
        <v>0</v>
      </c>
      <c r="N51" s="12">
        <f>VLOOKUP($H51,'[2]2023_11'!$D:$AD,'[2]2023_11'!AB$19,FALSE)</f>
        <v>0</v>
      </c>
      <c r="O51" s="12">
        <f>VLOOKUP($H51,'[2]2023_11'!$D:$AD,'[2]2023_11'!AC$19,FALSE)</f>
        <v>0</v>
      </c>
      <c r="P51" s="12">
        <f>VLOOKUP($H51,'[2]2023_11'!$D:$AD,'[2]2023_11'!AD$19,FALSE)</f>
        <v>1</v>
      </c>
      <c r="Q51" s="13">
        <f>VLOOKUP(H51,'2023_10'!H:R,11,FALSE)</f>
        <v>15218</v>
      </c>
      <c r="R51" s="14">
        <f>VLOOKUP($H51,'[2]2023_11'!$D:$AD,'[2]2023_11'!J$19,FALSE)</f>
        <v>15786</v>
      </c>
      <c r="S51" s="15">
        <f t="shared" si="1"/>
        <v>568</v>
      </c>
      <c r="T51" s="12">
        <f>VLOOKUP($H51,'[2]2023_11'!$D:$AD,'[2]2023_11'!K$19,FALSE)</f>
        <v>568</v>
      </c>
      <c r="U51" s="16" t="str">
        <f>VLOOKUP($H51,'[2]2023_11'!$D:$AD,'[2]2023_11'!T$19,FALSE)</f>
        <v>LIDO</v>
      </c>
      <c r="V51" s="17" t="str">
        <f>VLOOKUP($H51,'[2]2023_11'!$D:$AD,'[2]2023_11'!U$19,FALSE)</f>
        <v>OK</v>
      </c>
      <c r="W51" s="12">
        <f>VLOOKUP($H51,'[2]2023_11'!$D:$AD,'[2]2023_11'!L$19,FALSE)</f>
        <v>8690.99</v>
      </c>
      <c r="X51" s="12">
        <f>VLOOKUP($H51,'[2]2023_11'!$D:$AD,'[2]2023_11'!M$19,FALSE)</f>
        <v>8690.99</v>
      </c>
      <c r="Y51" s="18">
        <f>VLOOKUP($H51,'[2]2023_11'!$D:$AD,'[2]2023_11'!N$19,FALSE)</f>
        <v>-1642.6000000000004</v>
      </c>
      <c r="Z51" s="12">
        <f>VLOOKUP($H51,'[2]2023_11'!$D:$AD,'[2]2023_11'!O$19,FALSE)</f>
        <v>0</v>
      </c>
      <c r="AA51" s="12">
        <f>VLOOKUP($H51,'[2]2023_11'!$D:$AD,'[2]2023_11'!P$19,FALSE)</f>
        <v>0</v>
      </c>
      <c r="AB51" s="12">
        <f>VLOOKUP($H51,'[2]2023_11'!$D:$AD,'[2]2023_11'!Q$19,FALSE)</f>
        <v>15739.38</v>
      </c>
      <c r="AC51">
        <f t="shared" si="2"/>
        <v>15739.38</v>
      </c>
      <c r="AD51">
        <f t="shared" si="3"/>
        <v>0</v>
      </c>
    </row>
    <row r="52" spans="1:30" x14ac:dyDescent="0.25">
      <c r="A52" s="9" t="str">
        <f t="shared" si="0"/>
        <v>H059 2023 Novembro</v>
      </c>
      <c r="B52" s="9" t="str">
        <f>VLOOKUP(H52,[1]Auxiliar_referencia!E:F,2,FALSE)</f>
        <v>Medidor faturado pela UFSC</v>
      </c>
      <c r="C52" s="9">
        <v>2023</v>
      </c>
      <c r="D52" s="9" t="s">
        <v>118</v>
      </c>
      <c r="E52" s="9">
        <f>VLOOKUP(H52,[1]Auxiliar_referencia!$B:$X,3,FALSE)</f>
        <v>2296675</v>
      </c>
      <c r="F52" s="10"/>
      <c r="G52" s="9" t="str">
        <f>VLOOKUP(H52,[1]Auxiliar_referencia!$B:$X,16,FALSE)</f>
        <v>A13C020930</v>
      </c>
      <c r="H52" s="11" t="s">
        <v>81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CTC - Setic e Almoxarifado (CTC 8 e 14)</v>
      </c>
      <c r="L52" s="12">
        <f>VLOOKUP($H52,'[2]2023_11'!$D:$AD,'[2]2023_11'!Z$19,FALSE)</f>
        <v>1</v>
      </c>
      <c r="M52" s="12">
        <f>VLOOKUP($H52,'[2]2023_11'!$D:$AD,'[2]2023_11'!AA$19,FALSE)</f>
        <v>0</v>
      </c>
      <c r="N52" s="12">
        <f>VLOOKUP($H52,'[2]2023_11'!$D:$AD,'[2]2023_11'!AB$19,FALSE)</f>
        <v>0</v>
      </c>
      <c r="O52" s="12">
        <f>VLOOKUP($H52,'[2]2023_11'!$D:$AD,'[2]2023_11'!AC$19,FALSE)</f>
        <v>0</v>
      </c>
      <c r="P52" s="12">
        <f>VLOOKUP($H52,'[2]2023_11'!$D:$AD,'[2]2023_11'!AD$19,FALSE)</f>
        <v>1</v>
      </c>
      <c r="Q52" s="13">
        <f>VLOOKUP(H52,'2023_10'!H:R,11,FALSE)</f>
        <v>529</v>
      </c>
      <c r="R52" s="14">
        <f>VLOOKUP($H52,'[2]2023_11'!$D:$AD,'[2]2023_11'!J$19,FALSE)</f>
        <v>536</v>
      </c>
      <c r="S52" s="15">
        <f t="shared" si="1"/>
        <v>7</v>
      </c>
      <c r="T52" s="12">
        <f>VLOOKUP($H52,'[2]2023_11'!$D:$AD,'[2]2023_11'!K$19,FALSE)</f>
        <v>7</v>
      </c>
      <c r="U52" s="16" t="str">
        <f>VLOOKUP($H52,'[2]2023_11'!$D:$AD,'[2]2023_11'!T$19,FALSE)</f>
        <v>LIDO</v>
      </c>
      <c r="V52" s="17" t="str">
        <f>VLOOKUP($H52,'[2]2023_11'!$D:$AD,'[2]2023_11'!U$19,FALSE)</f>
        <v>OK</v>
      </c>
      <c r="W52" s="12">
        <f>VLOOKUP($H52,'[2]2023_11'!$D:$AD,'[2]2023_11'!L$19,FALSE)</f>
        <v>75.739999999999995</v>
      </c>
      <c r="X52" s="12">
        <f>VLOOKUP($H52,'[2]2023_11'!$D:$AD,'[2]2023_11'!M$19,FALSE)</f>
        <v>75.739999999999995</v>
      </c>
      <c r="Y52" s="18">
        <f>VLOOKUP($H52,'[2]2023_11'!$D:$AD,'[2]2023_11'!N$19,FALSE)</f>
        <v>-14.299999999999983</v>
      </c>
      <c r="Z52" s="12">
        <f>VLOOKUP($H52,'[2]2023_11'!$D:$AD,'[2]2023_11'!O$19,FALSE)</f>
        <v>0</v>
      </c>
      <c r="AA52" s="12">
        <f>VLOOKUP($H52,'[2]2023_11'!$D:$AD,'[2]2023_11'!P$19,FALSE)</f>
        <v>0</v>
      </c>
      <c r="AB52" s="12">
        <f>VLOOKUP($H52,'[2]2023_11'!$D:$AD,'[2]2023_11'!Q$19,FALSE)</f>
        <v>137.18</v>
      </c>
      <c r="AC52">
        <f t="shared" si="2"/>
        <v>137.18</v>
      </c>
      <c r="AD52">
        <f t="shared" si="3"/>
        <v>0</v>
      </c>
    </row>
    <row r="53" spans="1:30" x14ac:dyDescent="0.25">
      <c r="A53" s="9" t="str">
        <f t="shared" si="0"/>
        <v>H060 2023 Novembro</v>
      </c>
      <c r="B53" s="9" t="str">
        <f>VLOOKUP(H53,[1]Auxiliar_referencia!E:F,2,FALSE)</f>
        <v>Medidor faturado pela UFSC</v>
      </c>
      <c r="C53" s="9">
        <v>2023</v>
      </c>
      <c r="D53" s="9" t="s">
        <v>118</v>
      </c>
      <c r="E53" s="9">
        <f>VLOOKUP(H53,[1]Auxiliar_referencia!$B:$X,3,FALSE)</f>
        <v>5329663</v>
      </c>
      <c r="F53" s="10"/>
      <c r="G53" s="9" t="str">
        <f>VLOOKUP(H53,[1]Auxiliar_referencia!$B:$X,16,FALSE)</f>
        <v>A13C021299</v>
      </c>
      <c r="H53" s="11" t="s">
        <v>82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Reitoria II</v>
      </c>
      <c r="L53" s="12">
        <f>VLOOKUP($H53,'[2]2023_11'!$D:$AD,'[2]2023_11'!Z$19,FALSE)</f>
        <v>1</v>
      </c>
      <c r="M53" s="12">
        <f>VLOOKUP($H53,'[2]2023_11'!$D:$AD,'[2]2023_11'!AA$19,FALSE)</f>
        <v>0</v>
      </c>
      <c r="N53" s="12">
        <f>VLOOKUP($H53,'[2]2023_11'!$D:$AD,'[2]2023_11'!AB$19,FALSE)</f>
        <v>0</v>
      </c>
      <c r="O53" s="12">
        <f>VLOOKUP($H53,'[2]2023_11'!$D:$AD,'[2]2023_11'!AC$19,FALSE)</f>
        <v>0</v>
      </c>
      <c r="P53" s="12">
        <f>VLOOKUP($H53,'[2]2023_11'!$D:$AD,'[2]2023_11'!AD$19,FALSE)</f>
        <v>1</v>
      </c>
      <c r="Q53" s="13">
        <f>VLOOKUP(H53,'2023_10'!H:R,11,FALSE)</f>
        <v>1590</v>
      </c>
      <c r="R53" s="14">
        <f>VLOOKUP($H53,'[2]2023_11'!$D:$AD,'[2]2023_11'!J$19,FALSE)</f>
        <v>1707</v>
      </c>
      <c r="S53" s="15">
        <f t="shared" si="1"/>
        <v>117</v>
      </c>
      <c r="T53" s="12">
        <f>VLOOKUP($H53,'[2]2023_11'!$D:$AD,'[2]2023_11'!K$19,FALSE)</f>
        <v>117</v>
      </c>
      <c r="U53" s="16" t="str">
        <f>VLOOKUP($H53,'[2]2023_11'!$D:$AD,'[2]2023_11'!T$19,FALSE)</f>
        <v>LIDO</v>
      </c>
      <c r="V53" s="17" t="str">
        <f>VLOOKUP($H53,'[2]2023_11'!$D:$AD,'[2]2023_11'!U$19,FALSE)</f>
        <v>OK</v>
      </c>
      <c r="W53" s="12">
        <f>VLOOKUP($H53,'[2]2023_11'!$D:$AD,'[2]2023_11'!L$19,FALSE)</f>
        <v>1741.08</v>
      </c>
      <c r="X53" s="12">
        <f>VLOOKUP($H53,'[2]2023_11'!$D:$AD,'[2]2023_11'!M$19,FALSE)</f>
        <v>1741.08</v>
      </c>
      <c r="Y53" s="18">
        <f>VLOOKUP($H53,'[2]2023_11'!$D:$AD,'[2]2023_11'!N$19,FALSE)</f>
        <v>-329.04999999999973</v>
      </c>
      <c r="Z53" s="12">
        <f>VLOOKUP($H53,'[2]2023_11'!$D:$AD,'[2]2023_11'!O$19,FALSE)</f>
        <v>0</v>
      </c>
      <c r="AA53" s="12">
        <f>VLOOKUP($H53,'[2]2023_11'!$D:$AD,'[2]2023_11'!P$19,FALSE)</f>
        <v>0</v>
      </c>
      <c r="AB53" s="12">
        <f>VLOOKUP($H53,'[2]2023_11'!$D:$AD,'[2]2023_11'!Q$19,FALSE)</f>
        <v>3153.11</v>
      </c>
      <c r="AC53">
        <f t="shared" si="2"/>
        <v>3153.11</v>
      </c>
      <c r="AD53">
        <f t="shared" si="3"/>
        <v>0</v>
      </c>
    </row>
    <row r="54" spans="1:30" x14ac:dyDescent="0.25">
      <c r="A54" s="9" t="str">
        <f t="shared" si="0"/>
        <v>H061 2023 Novembro</v>
      </c>
      <c r="B54" s="9" t="str">
        <f>VLOOKUP(H54,[1]Auxiliar_referencia!E:F,2,FALSE)</f>
        <v>Medidor faturado pela UFSC</v>
      </c>
      <c r="C54" s="9">
        <v>2023</v>
      </c>
      <c r="D54" s="9" t="s">
        <v>118</v>
      </c>
      <c r="E54" s="9">
        <f>VLOOKUP(H54,[1]Auxiliar_referencia!$B:$X,3,FALSE)</f>
        <v>2296870</v>
      </c>
      <c r="F54" s="10"/>
      <c r="G54" s="9" t="str">
        <f>VLOOKUP(H54,[1]Auxiliar_referencia!$B:$X,16,FALSE)</f>
        <v>B10C013871</v>
      </c>
      <c r="H54" s="11" t="s">
        <v>83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CCB Anatômico</v>
      </c>
      <c r="L54" s="12">
        <f>VLOOKUP($H54,'[2]2023_11'!$D:$AD,'[2]2023_11'!Z$19,FALSE)</f>
        <v>1</v>
      </c>
      <c r="M54" s="12">
        <f>VLOOKUP($H54,'[2]2023_11'!$D:$AD,'[2]2023_11'!AA$19,FALSE)</f>
        <v>0</v>
      </c>
      <c r="N54" s="12">
        <f>VLOOKUP($H54,'[2]2023_11'!$D:$AD,'[2]2023_11'!AB$19,FALSE)</f>
        <v>1</v>
      </c>
      <c r="O54" s="12">
        <f>VLOOKUP($H54,'[2]2023_11'!$D:$AD,'[2]2023_11'!AC$19,FALSE)</f>
        <v>0</v>
      </c>
      <c r="P54" s="12">
        <f>VLOOKUP($H54,'[2]2023_11'!$D:$AD,'[2]2023_11'!AD$19,FALSE)</f>
        <v>2</v>
      </c>
      <c r="Q54" s="13">
        <f>VLOOKUP(H54,'2023_10'!H:R,11,FALSE)</f>
        <v>164</v>
      </c>
      <c r="R54" s="14">
        <f>VLOOKUP($H54,'[2]2023_11'!$D:$AD,'[2]2023_11'!J$19,FALSE)</f>
        <v>163</v>
      </c>
      <c r="S54" s="15">
        <f t="shared" si="1"/>
        <v>-1</v>
      </c>
      <c r="T54" s="12">
        <f>VLOOKUP($H54,'[2]2023_11'!$D:$AD,'[2]2023_11'!K$19,FALSE)</f>
        <v>0</v>
      </c>
      <c r="U54" s="16" t="str">
        <f>VLOOKUP($H54,'[2]2023_11'!$D:$AD,'[2]2023_11'!T$19,FALSE)</f>
        <v>LIDO/REVISÃO</v>
      </c>
      <c r="V54" s="17" t="str">
        <f>VLOOKUP($H54,'[2]2023_11'!$D:$AD,'[2]2023_11'!U$19,FALSE)</f>
        <v>CONFIRMAÇÃO LEITURA</v>
      </c>
      <c r="W54" s="12">
        <f>VLOOKUP($H54,'[2]2023_11'!$D:$AD,'[2]2023_11'!L$19,FALSE)</f>
        <v>74.62</v>
      </c>
      <c r="X54" s="12">
        <f>VLOOKUP($H54,'[2]2023_11'!$D:$AD,'[2]2023_11'!M$19,FALSE)</f>
        <v>74.62</v>
      </c>
      <c r="Y54" s="18">
        <f>VLOOKUP($H54,'[2]2023_11'!$D:$AD,'[2]2023_11'!N$19,FALSE)</f>
        <v>-14.100000000000023</v>
      </c>
      <c r="Z54" s="12">
        <f>VLOOKUP($H54,'[2]2023_11'!$D:$AD,'[2]2023_11'!O$19,FALSE)</f>
        <v>0</v>
      </c>
      <c r="AA54" s="12">
        <f>VLOOKUP($H54,'[2]2023_11'!$D:$AD,'[2]2023_11'!P$19,FALSE)</f>
        <v>0</v>
      </c>
      <c r="AB54" s="12">
        <f>VLOOKUP($H54,'[2]2023_11'!$D:$AD,'[2]2023_11'!Q$19,FALSE)</f>
        <v>135.13999999999999</v>
      </c>
      <c r="AC54">
        <f t="shared" si="2"/>
        <v>135.13999999999999</v>
      </c>
      <c r="AD54">
        <f t="shared" si="3"/>
        <v>0</v>
      </c>
    </row>
    <row r="55" spans="1:30" x14ac:dyDescent="0.25">
      <c r="A55" s="9" t="str">
        <f>H55&amp;" "&amp;C55&amp;" "&amp;D55</f>
        <v>H062 2023 Novembro</v>
      </c>
      <c r="B55" s="9" t="str">
        <f>VLOOKUP(H55,[1]Auxiliar_referencia!E:F,2,FALSE)</f>
        <v>Medidor faturado pela UFSC</v>
      </c>
      <c r="C55" s="9">
        <v>2023</v>
      </c>
      <c r="D55" s="9" t="s">
        <v>118</v>
      </c>
      <c r="E55" s="9">
        <f>VLOOKUP(H55,[1]Auxiliar_referencia!$B:$X,3,FALSE)</f>
        <v>15023672</v>
      </c>
      <c r="F55" s="10"/>
      <c r="G55" s="9" t="str">
        <f>VLOOKUP(H55,[1]Auxiliar_referencia!$B:$X,16,FALSE)</f>
        <v>C11C010415</v>
      </c>
      <c r="H55" s="11" t="s">
        <v>84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CFM  Bloco EFI</v>
      </c>
      <c r="L55" s="12">
        <f>VLOOKUP($H55,'[2]2023_11'!$D:$AD,'[2]2023_11'!Z$19,FALSE)</f>
        <v>1</v>
      </c>
      <c r="M55" s="12">
        <f>VLOOKUP($H55,'[2]2023_11'!$D:$AD,'[2]2023_11'!AA$19,FALSE)</f>
        <v>0</v>
      </c>
      <c r="N55" s="12">
        <f>VLOOKUP($H55,'[2]2023_11'!$D:$AD,'[2]2023_11'!AB$19,FALSE)</f>
        <v>0</v>
      </c>
      <c r="O55" s="12">
        <f>VLOOKUP($H55,'[2]2023_11'!$D:$AD,'[2]2023_11'!AC$19,FALSE)</f>
        <v>0</v>
      </c>
      <c r="P55" s="12">
        <f>VLOOKUP($H55,'[2]2023_11'!$D:$AD,'[2]2023_11'!AD$19,FALSE)</f>
        <v>1</v>
      </c>
      <c r="Q55" s="13">
        <f>VLOOKUP(H55,'2023_10'!H:R,11,FALSE)</f>
        <v>12768</v>
      </c>
      <c r="R55" s="14">
        <f>VLOOKUP($H55,'[2]2023_11'!$D:$AD,'[2]2023_11'!J$19,FALSE)</f>
        <v>13375</v>
      </c>
      <c r="S55" s="15">
        <f t="shared" si="1"/>
        <v>607</v>
      </c>
      <c r="T55" s="12">
        <f>VLOOKUP($H55,'[2]2023_11'!$D:$AD,'[2]2023_11'!K$19,FALSE)</f>
        <v>607</v>
      </c>
      <c r="U55" s="16" t="str">
        <f>VLOOKUP($H55,'[2]2023_11'!$D:$AD,'[2]2023_11'!T$19,FALSE)</f>
        <v>LIDO</v>
      </c>
      <c r="V55" s="17" t="str">
        <f>VLOOKUP($H55,'[2]2023_11'!$D:$AD,'[2]2023_11'!U$19,FALSE)</f>
        <v>ALTO CONSUMO</v>
      </c>
      <c r="W55" s="12">
        <f>VLOOKUP($H55,'[2]2023_11'!$D:$AD,'[2]2023_11'!L$19,FALSE)</f>
        <v>9291.98</v>
      </c>
      <c r="X55" s="12">
        <f>VLOOKUP($H55,'[2]2023_11'!$D:$AD,'[2]2023_11'!M$19,FALSE)</f>
        <v>9291.98</v>
      </c>
      <c r="Y55" s="18">
        <f>VLOOKUP($H55,'[2]2023_11'!$D:$AD,'[2]2023_11'!N$19,FALSE)</f>
        <v>-1756.1899999999987</v>
      </c>
      <c r="Z55" s="12">
        <f>VLOOKUP($H55,'[2]2023_11'!$D:$AD,'[2]2023_11'!O$19,FALSE)</f>
        <v>0</v>
      </c>
      <c r="AA55" s="12">
        <f>VLOOKUP($H55,'[2]2023_11'!$D:$AD,'[2]2023_11'!P$19,FALSE)</f>
        <v>0</v>
      </c>
      <c r="AB55" s="12">
        <f>VLOOKUP($H55,'[2]2023_11'!$D:$AD,'[2]2023_11'!Q$19,FALSE)</f>
        <v>16827.77</v>
      </c>
      <c r="AC55">
        <f t="shared" si="2"/>
        <v>16827.77</v>
      </c>
      <c r="AD55">
        <f t="shared" si="3"/>
        <v>0</v>
      </c>
    </row>
    <row r="56" spans="1:30" x14ac:dyDescent="0.25">
      <c r="A56" s="9" t="str">
        <f t="shared" si="0"/>
        <v>H066 2023 Novembro</v>
      </c>
      <c r="B56" s="9" t="str">
        <f>VLOOKUP(H56,[1]Auxiliar_referencia!E:F,2,FALSE)</f>
        <v>Medidor faturado pela UFSC</v>
      </c>
      <c r="C56" s="9">
        <v>2023</v>
      </c>
      <c r="D56" s="9" t="s">
        <v>118</v>
      </c>
      <c r="E56" s="9">
        <f>VLOOKUP(H56,[1]Auxiliar_referencia!$B:$X,3,FALSE)</f>
        <v>17091764</v>
      </c>
      <c r="F56" s="10"/>
      <c r="G56" s="9" t="str">
        <f>VLOOKUP(H56,[1]Auxiliar_referencia!$B:$X,16,FALSE)</f>
        <v>F11C000153</v>
      </c>
      <c r="H56" s="11" t="s">
        <v>85</v>
      </c>
      <c r="I56" s="9" t="str">
        <f>VLOOKUP(H56,[1]Auxiliar_referencia!$B:$X,20,FALSE)</f>
        <v>CASAN</v>
      </c>
      <c r="J56" s="9" t="str">
        <f>VLOOKUP(H56,[1]Auxiliar_referencia!$B:$X,10,FALSE)</f>
        <v>Florianópolis - Trindade</v>
      </c>
      <c r="K56" s="9" t="str">
        <f>VLOOKUP(H56,[1]Auxiliar_referencia!$B:$X,12,FALSE)</f>
        <v>CCB - Blocos E, F e G e Biotério (BIC 12)</v>
      </c>
      <c r="L56" s="12">
        <f>VLOOKUP($H56,'[2]2023_11'!$D:$AD,'[2]2023_11'!Z$19,FALSE)</f>
        <v>1</v>
      </c>
      <c r="M56" s="12">
        <f>VLOOKUP($H56,'[2]2023_11'!$D:$AD,'[2]2023_11'!AA$19,FALSE)</f>
        <v>0</v>
      </c>
      <c r="N56" s="12">
        <f>VLOOKUP($H56,'[2]2023_11'!$D:$AD,'[2]2023_11'!AB$19,FALSE)</f>
        <v>0</v>
      </c>
      <c r="O56" s="12">
        <f>VLOOKUP($H56,'[2]2023_11'!$D:$AD,'[2]2023_11'!AC$19,FALSE)</f>
        <v>0</v>
      </c>
      <c r="P56" s="12">
        <f>VLOOKUP($H56,'[2]2023_11'!$D:$AD,'[2]2023_11'!AD$19,FALSE)</f>
        <v>1</v>
      </c>
      <c r="Q56" s="13">
        <f>VLOOKUP(H56,'2023_10'!H:R,11,FALSE)</f>
        <v>21552</v>
      </c>
      <c r="R56" s="14">
        <f>VLOOKUP($H56,'[2]2023_11'!$D:$AD,'[2]2023_11'!J$19,FALSE)</f>
        <v>22195</v>
      </c>
      <c r="S56" s="15">
        <f t="shared" si="1"/>
        <v>643</v>
      </c>
      <c r="T56" s="12">
        <f>VLOOKUP($H56,'[2]2023_11'!$D:$AD,'[2]2023_11'!K$19,FALSE)</f>
        <v>643</v>
      </c>
      <c r="U56" s="16" t="str">
        <f>VLOOKUP($H56,'[2]2023_11'!$D:$AD,'[2]2023_11'!T$19,FALSE)</f>
        <v>LIDO/REVISÃO</v>
      </c>
      <c r="V56" s="17" t="str">
        <f>VLOOKUP($H56,'[2]2023_11'!$D:$AD,'[2]2023_11'!U$19,FALSE)</f>
        <v>CONFIRMAÇÃO LEITURA</v>
      </c>
      <c r="W56" s="12">
        <f>VLOOKUP($H56,'[2]2023_11'!$D:$AD,'[2]2023_11'!L$19,FALSE)</f>
        <v>9846.74</v>
      </c>
      <c r="X56" s="12">
        <f>VLOOKUP($H56,'[2]2023_11'!$D:$AD,'[2]2023_11'!M$19,FALSE)</f>
        <v>0</v>
      </c>
      <c r="Y56" s="18">
        <f>VLOOKUP($H56,'[2]2023_11'!$D:$AD,'[2]2023_11'!N$19,FALSE)</f>
        <v>-930.51000000000022</v>
      </c>
      <c r="Z56" s="12">
        <f>VLOOKUP($H56,'[2]2023_11'!$D:$AD,'[2]2023_11'!O$19,FALSE)</f>
        <v>0</v>
      </c>
      <c r="AA56" s="12">
        <f>VLOOKUP($H56,'[2]2023_11'!$D:$AD,'[2]2023_11'!P$19,FALSE)</f>
        <v>0</v>
      </c>
      <c r="AB56" s="12">
        <f>VLOOKUP($H56,'[2]2023_11'!$D:$AD,'[2]2023_11'!Q$19,FALSE)</f>
        <v>8916.23</v>
      </c>
      <c r="AC56">
        <f t="shared" si="2"/>
        <v>8916.23</v>
      </c>
      <c r="AD56">
        <f t="shared" si="3"/>
        <v>0</v>
      </c>
    </row>
    <row r="57" spans="1:30" x14ac:dyDescent="0.25">
      <c r="A57" s="9" t="str">
        <f t="shared" si="0"/>
        <v>H072 2023 Novembro</v>
      </c>
      <c r="B57" s="9" t="str">
        <f>VLOOKUP(H57,[1]Auxiliar_referencia!E:F,2,FALSE)</f>
        <v>Medidor faturado pela UFSC</v>
      </c>
      <c r="C57" s="9">
        <v>2023</v>
      </c>
      <c r="D57" s="9" t="s">
        <v>118</v>
      </c>
      <c r="E57" s="9">
        <f>VLOOKUP(H57,[1]Auxiliar_referencia!$B:$X,3,FALSE)</f>
        <v>2297167</v>
      </c>
      <c r="F57" s="10"/>
      <c r="G57" s="9" t="str">
        <f>VLOOKUP(H57,[1]Auxiliar_referencia!$B:$X,16,FALSE)</f>
        <v>B10C017343</v>
      </c>
      <c r="H57" s="11" t="s">
        <v>86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1</v>
      </c>
      <c r="L57" s="12">
        <f>VLOOKUP($H57,'[2]2023_11'!$D:$AD,'[2]2023_11'!Z$19,FALSE)</f>
        <v>1</v>
      </c>
      <c r="M57" s="12">
        <f>VLOOKUP($H57,'[2]2023_11'!$D:$AD,'[2]2023_11'!AA$19,FALSE)</f>
        <v>0</v>
      </c>
      <c r="N57" s="12">
        <f>VLOOKUP($H57,'[2]2023_11'!$D:$AD,'[2]2023_11'!AB$19,FALSE)</f>
        <v>0</v>
      </c>
      <c r="O57" s="12">
        <f>VLOOKUP($H57,'[2]2023_11'!$D:$AD,'[2]2023_11'!AC$19,FALSE)</f>
        <v>0</v>
      </c>
      <c r="P57" s="12">
        <f>VLOOKUP($H57,'[2]2023_11'!$D:$AD,'[2]2023_11'!AD$19,FALSE)</f>
        <v>1</v>
      </c>
      <c r="Q57" s="13">
        <f>VLOOKUP(H57,'2023_10'!H:R,11,FALSE)</f>
        <v>5342</v>
      </c>
      <c r="R57" s="14">
        <f>VLOOKUP($H57,'[2]2023_11'!$D:$AD,'[2]2023_11'!J$19,FALSE)</f>
        <v>6789</v>
      </c>
      <c r="S57" s="15">
        <f t="shared" si="1"/>
        <v>1447</v>
      </c>
      <c r="T57" s="12">
        <f>VLOOKUP($H57,'[2]2023_11'!$D:$AD,'[2]2023_11'!K$19,FALSE)</f>
        <v>1447</v>
      </c>
      <c r="U57" s="16" t="str">
        <f>VLOOKUP($H57,'[2]2023_11'!$D:$AD,'[2]2023_11'!T$19,FALSE)</f>
        <v>LIDO/REVISÃO</v>
      </c>
      <c r="V57" s="17" t="str">
        <f>VLOOKUP($H57,'[2]2023_11'!$D:$AD,'[2]2023_11'!U$19,FALSE)</f>
        <v>ALTO CONSUMO</v>
      </c>
      <c r="W57" s="12">
        <f>VLOOKUP($H57,'[2]2023_11'!$D:$AD,'[2]2023_11'!L$19,FALSE)</f>
        <v>22236.38</v>
      </c>
      <c r="X57" s="12">
        <f>VLOOKUP($H57,'[2]2023_11'!$D:$AD,'[2]2023_11'!M$19,FALSE)</f>
        <v>0</v>
      </c>
      <c r="Y57" s="18">
        <f>VLOOKUP($H57,'[2]2023_11'!$D:$AD,'[2]2023_11'!N$19,FALSE)</f>
        <v>-2101.34</v>
      </c>
      <c r="Z57" s="12">
        <f>VLOOKUP($H57,'[2]2023_11'!$D:$AD,'[2]2023_11'!O$19,FALSE)</f>
        <v>0</v>
      </c>
      <c r="AA57" s="12">
        <f>VLOOKUP($H57,'[2]2023_11'!$D:$AD,'[2]2023_11'!P$19,FALSE)</f>
        <v>0</v>
      </c>
      <c r="AB57" s="12">
        <f>VLOOKUP($H57,'[2]2023_11'!$D:$AD,'[2]2023_11'!Q$19,FALSE)</f>
        <v>20135.04</v>
      </c>
      <c r="AC57">
        <f t="shared" si="2"/>
        <v>20135.04</v>
      </c>
      <c r="AD57">
        <f t="shared" si="3"/>
        <v>0</v>
      </c>
    </row>
    <row r="58" spans="1:30" x14ac:dyDescent="0.25">
      <c r="A58" s="9" t="str">
        <f t="shared" si="0"/>
        <v>H073 2023 Novembro</v>
      </c>
      <c r="B58" s="9" t="str">
        <f>VLOOKUP(H58,[1]Auxiliar_referencia!E:F,2,FALSE)</f>
        <v>Medidor faturado pela UFSC</v>
      </c>
      <c r="C58" s="9">
        <v>2023</v>
      </c>
      <c r="D58" s="9" t="s">
        <v>118</v>
      </c>
      <c r="E58" s="9">
        <f>VLOOKUP(H58,[1]Auxiliar_referencia!$B:$X,3,FALSE)</f>
        <v>2297175</v>
      </c>
      <c r="F58" s="10"/>
      <c r="G58" s="9" t="str">
        <f>VLOOKUP(H58,[1]Auxiliar_referencia!$B:$X,16,FALSE)</f>
        <v>A05S578217</v>
      </c>
      <c r="H58" s="11" t="s">
        <v>87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 Estação Experimental de Aquicultura</v>
      </c>
      <c r="L58" s="12">
        <f>VLOOKUP($H58,'[2]2023_11'!$D:$AD,'[2]2023_11'!Z$19,FALSE)</f>
        <v>1</v>
      </c>
      <c r="M58" s="12">
        <f>VLOOKUP($H58,'[2]2023_11'!$D:$AD,'[2]2023_11'!AA$19,FALSE)</f>
        <v>0</v>
      </c>
      <c r="N58" s="12">
        <f>VLOOKUP($H58,'[2]2023_11'!$D:$AD,'[2]2023_11'!AB$19,FALSE)</f>
        <v>0</v>
      </c>
      <c r="O58" s="12">
        <f>VLOOKUP($H58,'[2]2023_11'!$D:$AD,'[2]2023_11'!AC$19,FALSE)</f>
        <v>0</v>
      </c>
      <c r="P58" s="12">
        <f>VLOOKUP($H58,'[2]2023_11'!$D:$AD,'[2]2023_11'!AD$19,FALSE)</f>
        <v>1</v>
      </c>
      <c r="Q58" s="13">
        <f>VLOOKUP(H58,'2023_10'!H:R,11,FALSE)</f>
        <v>3524</v>
      </c>
      <c r="R58" s="14">
        <f>VLOOKUP($H58,'[2]2023_11'!$D:$AD,'[2]2023_11'!J$19,FALSE)</f>
        <v>3663</v>
      </c>
      <c r="S58" s="15">
        <f t="shared" si="1"/>
        <v>139</v>
      </c>
      <c r="T58" s="12">
        <f>VLOOKUP($H58,'[2]2023_11'!$D:$AD,'[2]2023_11'!K$19,FALSE)</f>
        <v>139</v>
      </c>
      <c r="U58" s="16" t="str">
        <f>VLOOKUP($H58,'[2]2023_11'!$D:$AD,'[2]2023_11'!T$19,FALSE)</f>
        <v>LIDO</v>
      </c>
      <c r="V58" s="17" t="str">
        <f>VLOOKUP($H58,'[2]2023_11'!$D:$AD,'[2]2023_11'!U$19,FALSE)</f>
        <v>ALTO CONSUMO</v>
      </c>
      <c r="W58" s="12">
        <f>VLOOKUP($H58,'[2]2023_11'!$D:$AD,'[2]2023_11'!L$19,FALSE)</f>
        <v>2080.1</v>
      </c>
      <c r="X58" s="12">
        <f>VLOOKUP($H58,'[2]2023_11'!$D:$AD,'[2]2023_11'!M$19,FALSE)</f>
        <v>0</v>
      </c>
      <c r="Y58" s="18">
        <f>VLOOKUP($H58,'[2]2023_11'!$D:$AD,'[2]2023_11'!N$19,FALSE)</f>
        <v>-196.55999999999995</v>
      </c>
      <c r="Z58" s="12">
        <f>VLOOKUP($H58,'[2]2023_11'!$D:$AD,'[2]2023_11'!O$19,FALSE)</f>
        <v>0</v>
      </c>
      <c r="AA58" s="12">
        <f>VLOOKUP($H58,'[2]2023_11'!$D:$AD,'[2]2023_11'!P$19,FALSE)</f>
        <v>0</v>
      </c>
      <c r="AB58" s="12">
        <f>VLOOKUP($H58,'[2]2023_11'!$D:$AD,'[2]2023_11'!Q$19,FALSE)</f>
        <v>1883.54</v>
      </c>
      <c r="AC58">
        <f t="shared" si="2"/>
        <v>1883.54</v>
      </c>
      <c r="AD58">
        <f t="shared" si="3"/>
        <v>0</v>
      </c>
    </row>
    <row r="59" spans="1:30" x14ac:dyDescent="0.25">
      <c r="A59" s="9" t="str">
        <f t="shared" si="0"/>
        <v>H074 2023 Novembro</v>
      </c>
      <c r="B59" s="9" t="str">
        <f>VLOOKUP(H59,[1]Auxiliar_referencia!E:F,2,FALSE)</f>
        <v>Medidor faturado pela UFSC</v>
      </c>
      <c r="C59" s="9">
        <v>2023</v>
      </c>
      <c r="D59" s="9" t="s">
        <v>118</v>
      </c>
      <c r="E59" s="9">
        <f>VLOOKUP(H59,[1]Auxiliar_referencia!$B:$X,3,FALSE)</f>
        <v>2297183</v>
      </c>
      <c r="F59" s="10"/>
      <c r="G59" s="9" t="str">
        <f>VLOOKUP(H59,[1]Auxiliar_referencia!$B:$X,16,FALSE)</f>
        <v>C11C010252</v>
      </c>
      <c r="H59" s="11" t="s">
        <v>88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CCA 2</v>
      </c>
      <c r="L59" s="12">
        <f>VLOOKUP($H59,'[2]2023_11'!$D:$AD,'[2]2023_11'!Z$19,FALSE)</f>
        <v>1</v>
      </c>
      <c r="M59" s="12">
        <f>VLOOKUP($H59,'[2]2023_11'!$D:$AD,'[2]2023_11'!AA$19,FALSE)</f>
        <v>0</v>
      </c>
      <c r="N59" s="12">
        <f>VLOOKUP($H59,'[2]2023_11'!$D:$AD,'[2]2023_11'!AB$19,FALSE)</f>
        <v>0</v>
      </c>
      <c r="O59" s="12">
        <f>VLOOKUP($H59,'[2]2023_11'!$D:$AD,'[2]2023_11'!AC$19,FALSE)</f>
        <v>0</v>
      </c>
      <c r="P59" s="12">
        <f>VLOOKUP($H59,'[2]2023_11'!$D:$AD,'[2]2023_11'!AD$19,FALSE)</f>
        <v>1</v>
      </c>
      <c r="Q59" s="13">
        <f>VLOOKUP(H59,'2023_10'!H:R,11,FALSE)</f>
        <v>4672</v>
      </c>
      <c r="R59" s="14">
        <f>VLOOKUP($H59,'[2]2023_11'!$D:$AD,'[2]2023_11'!J$19,FALSE)</f>
        <v>5503</v>
      </c>
      <c r="S59" s="15">
        <f t="shared" si="1"/>
        <v>831</v>
      </c>
      <c r="T59" s="12">
        <f>VLOOKUP($H59,'[2]2023_11'!$D:$AD,'[2]2023_11'!K$19,FALSE)</f>
        <v>831</v>
      </c>
      <c r="U59" s="16" t="str">
        <f>VLOOKUP($H59,'[2]2023_11'!$D:$AD,'[2]2023_11'!T$19,FALSE)</f>
        <v>LIDO</v>
      </c>
      <c r="V59" s="17" t="str">
        <f>VLOOKUP($H59,'[2]2023_11'!$D:$AD,'[2]2023_11'!U$19,FALSE)</f>
        <v>OK</v>
      </c>
      <c r="W59" s="12">
        <f>VLOOKUP($H59,'[2]2023_11'!$D:$AD,'[2]2023_11'!L$19,FALSE)</f>
        <v>12743.82</v>
      </c>
      <c r="X59" s="12">
        <f>VLOOKUP($H59,'[2]2023_11'!$D:$AD,'[2]2023_11'!M$19,FALSE)</f>
        <v>0</v>
      </c>
      <c r="Y59" s="18">
        <f>VLOOKUP($H59,'[2]2023_11'!$D:$AD,'[2]2023_11'!N$19,FALSE)</f>
        <v>-1204.2799999999988</v>
      </c>
      <c r="Z59" s="12">
        <f>VLOOKUP($H59,'[2]2023_11'!$D:$AD,'[2]2023_11'!O$19,FALSE)</f>
        <v>0</v>
      </c>
      <c r="AA59" s="12">
        <f>VLOOKUP($H59,'[2]2023_11'!$D:$AD,'[2]2023_11'!P$19,FALSE)</f>
        <v>0</v>
      </c>
      <c r="AB59" s="12">
        <f>VLOOKUP($H59,'[2]2023_11'!$D:$AD,'[2]2023_11'!Q$19,FALSE)</f>
        <v>11539.54</v>
      </c>
      <c r="AC59">
        <f t="shared" si="2"/>
        <v>11539.54</v>
      </c>
      <c r="AD59">
        <f t="shared" si="3"/>
        <v>0</v>
      </c>
    </row>
    <row r="60" spans="1:30" x14ac:dyDescent="0.25">
      <c r="A60" s="9" t="str">
        <f t="shared" si="0"/>
        <v>H076 2023 Novembro</v>
      </c>
      <c r="B60" s="9" t="str">
        <f>VLOOKUP(H60,[1]Auxiliar_referencia!E:F,2,FALSE)</f>
        <v>Medidor faturado pela UFSC</v>
      </c>
      <c r="C60" s="9">
        <v>2023</v>
      </c>
      <c r="D60" s="9" t="s">
        <v>118</v>
      </c>
      <c r="E60" s="9">
        <f>VLOOKUP(H60,[1]Auxiliar_referencia!$B:$X,3,FALSE)</f>
        <v>2297361</v>
      </c>
      <c r="F60" s="10"/>
      <c r="G60" s="9" t="str">
        <f>VLOOKUP(H60,[1]Auxiliar_referencia!$B:$X,16,FALSE)</f>
        <v>A10C001421</v>
      </c>
      <c r="H60" s="11" t="s">
        <v>89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Cidade das Abelhas  Rod. Virgílio Várzea, 2600</v>
      </c>
      <c r="L60" s="12">
        <f>VLOOKUP($H60,'[2]2023_11'!$D:$AD,'[2]2023_11'!Z$19,FALSE)</f>
        <v>1</v>
      </c>
      <c r="M60" s="12">
        <f>VLOOKUP($H60,'[2]2023_11'!$D:$AD,'[2]2023_11'!AA$19,FALSE)</f>
        <v>0</v>
      </c>
      <c r="N60" s="12">
        <f>VLOOKUP($H60,'[2]2023_11'!$D:$AD,'[2]2023_11'!AB$19,FALSE)</f>
        <v>0</v>
      </c>
      <c r="O60" s="12">
        <f>VLOOKUP($H60,'[2]2023_11'!$D:$AD,'[2]2023_11'!AC$19,FALSE)</f>
        <v>0</v>
      </c>
      <c r="P60" s="12">
        <f>VLOOKUP($H60,'[2]2023_11'!$D:$AD,'[2]2023_11'!AD$19,FALSE)</f>
        <v>1</v>
      </c>
      <c r="Q60" s="13">
        <f>VLOOKUP(H60,'2023_10'!H:R,11,FALSE)</f>
        <v>1029</v>
      </c>
      <c r="R60" s="14">
        <f>VLOOKUP($H60,'[2]2023_11'!$D:$AD,'[2]2023_11'!J$19,FALSE)</f>
        <v>1044</v>
      </c>
      <c r="S60" s="15">
        <f t="shared" si="1"/>
        <v>15</v>
      </c>
      <c r="T60" s="12">
        <f>VLOOKUP($H60,'[2]2023_11'!$D:$AD,'[2]2023_11'!K$19,FALSE)</f>
        <v>15</v>
      </c>
      <c r="U60" s="16" t="str">
        <f>VLOOKUP($H60,'[2]2023_11'!$D:$AD,'[2]2023_11'!T$19,FALSE)</f>
        <v>LIDO/REVISÃO</v>
      </c>
      <c r="V60" s="17" t="str">
        <f>VLOOKUP($H60,'[2]2023_11'!$D:$AD,'[2]2023_11'!U$19,FALSE)</f>
        <v>CONSTRUIR ABRIGO</v>
      </c>
      <c r="W60" s="12">
        <f>VLOOKUP($H60,'[2]2023_11'!$D:$AD,'[2]2023_11'!L$19,FALSE)</f>
        <v>169.26</v>
      </c>
      <c r="X60" s="12">
        <f>VLOOKUP($H60,'[2]2023_11'!$D:$AD,'[2]2023_11'!M$19,FALSE)</f>
        <v>0</v>
      </c>
      <c r="Y60" s="18">
        <f>VLOOKUP($H60,'[2]2023_11'!$D:$AD,'[2]2023_11'!N$19,FALSE)</f>
        <v>-15.989999999999981</v>
      </c>
      <c r="Z60" s="12">
        <f>VLOOKUP($H60,'[2]2023_11'!$D:$AD,'[2]2023_11'!O$19,FALSE)</f>
        <v>0</v>
      </c>
      <c r="AA60" s="12">
        <f>VLOOKUP($H60,'[2]2023_11'!$D:$AD,'[2]2023_11'!P$19,FALSE)</f>
        <v>0</v>
      </c>
      <c r="AB60" s="12">
        <f>VLOOKUP($H60,'[2]2023_11'!$D:$AD,'[2]2023_11'!Q$19,FALSE)</f>
        <v>153.27000000000001</v>
      </c>
      <c r="AC60">
        <f t="shared" si="2"/>
        <v>153.27000000000001</v>
      </c>
      <c r="AD60">
        <f t="shared" si="3"/>
        <v>0</v>
      </c>
    </row>
    <row r="61" spans="1:30" x14ac:dyDescent="0.25">
      <c r="A61" s="9" t="str">
        <f t="shared" si="0"/>
        <v>H081 2023 Novembro</v>
      </c>
      <c r="B61" s="9" t="str">
        <f>VLOOKUP(H61,[1]Auxiliar_referencia!E:F,2,FALSE)</f>
        <v>Medidor faturado pela UFSC</v>
      </c>
      <c r="C61" s="9">
        <v>2023</v>
      </c>
      <c r="D61" s="9" t="s">
        <v>118</v>
      </c>
      <c r="E61" s="9">
        <f>VLOOKUP(H61,[1]Auxiliar_referencia!$B:$X,3,FALSE)</f>
        <v>2295652</v>
      </c>
      <c r="F61" s="10"/>
      <c r="G61" s="9" t="str">
        <f>VLOOKUP(H61,[1]Auxiliar_referencia!$B:$X,16,FALSE)</f>
        <v>B17C002628</v>
      </c>
      <c r="H61" s="11" t="s">
        <v>90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Rua Presidente Coutinho</v>
      </c>
      <c r="L61" s="12">
        <f>VLOOKUP($H61,'[2]2023_11'!$D:$AD,'[2]2023_11'!Z$19,FALSE)</f>
        <v>1</v>
      </c>
      <c r="M61" s="12">
        <f>VLOOKUP($H61,'[2]2023_11'!$D:$AD,'[2]2023_11'!AA$19,FALSE)</f>
        <v>0</v>
      </c>
      <c r="N61" s="12">
        <f>VLOOKUP($H61,'[2]2023_11'!$D:$AD,'[2]2023_11'!AB$19,FALSE)</f>
        <v>0</v>
      </c>
      <c r="O61" s="12">
        <f>VLOOKUP($H61,'[2]2023_11'!$D:$AD,'[2]2023_11'!AC$19,FALSE)</f>
        <v>0</v>
      </c>
      <c r="P61" s="12">
        <f>VLOOKUP($H61,'[2]2023_11'!$D:$AD,'[2]2023_11'!AD$19,FALSE)</f>
        <v>1</v>
      </c>
      <c r="Q61" s="13">
        <f>VLOOKUP(H61,'2023_10'!H:R,11,FALSE)</f>
        <v>2410</v>
      </c>
      <c r="R61" s="14">
        <f>VLOOKUP($H61,'[2]2023_11'!$D:$AD,'[2]2023_11'!J$19,FALSE)</f>
        <v>2475</v>
      </c>
      <c r="S61" s="15">
        <f t="shared" si="1"/>
        <v>65</v>
      </c>
      <c r="T61" s="12">
        <f>VLOOKUP($H61,'[2]2023_11'!$D:$AD,'[2]2023_11'!K$19,FALSE)</f>
        <v>65</v>
      </c>
      <c r="U61" s="16" t="str">
        <f>VLOOKUP($H61,'[2]2023_11'!$D:$AD,'[2]2023_11'!T$19,FALSE)</f>
        <v>LIDO</v>
      </c>
      <c r="V61" s="17" t="str">
        <f>VLOOKUP($H61,'[2]2023_11'!$D:$AD,'[2]2023_11'!U$19,FALSE)</f>
        <v>OK</v>
      </c>
      <c r="W61" s="12">
        <f>VLOOKUP($H61,'[2]2023_11'!$D:$AD,'[2]2023_11'!L$19,FALSE)</f>
        <v>939.76</v>
      </c>
      <c r="X61" s="12">
        <f>VLOOKUP($H61,'[2]2023_11'!$D:$AD,'[2]2023_11'!M$19,FALSE)</f>
        <v>939.76</v>
      </c>
      <c r="Y61" s="18">
        <f>VLOOKUP($H61,'[2]2023_11'!$D:$AD,'[2]2023_11'!N$19,FALSE)</f>
        <v>-177.62999999999988</v>
      </c>
      <c r="Z61" s="12">
        <f>VLOOKUP($H61,'[2]2023_11'!$D:$AD,'[2]2023_11'!O$19,FALSE)</f>
        <v>0</v>
      </c>
      <c r="AA61" s="12">
        <f>VLOOKUP($H61,'[2]2023_11'!$D:$AD,'[2]2023_11'!P$19,FALSE)</f>
        <v>0</v>
      </c>
      <c r="AB61" s="12">
        <f>VLOOKUP($H61,'[2]2023_11'!$D:$AD,'[2]2023_11'!Q$19,FALSE)</f>
        <v>1701.89</v>
      </c>
      <c r="AC61">
        <f t="shared" si="2"/>
        <v>1701.89</v>
      </c>
      <c r="AD61">
        <f t="shared" si="3"/>
        <v>0</v>
      </c>
    </row>
    <row r="62" spans="1:30" x14ac:dyDescent="0.25">
      <c r="A62" s="9" t="str">
        <f t="shared" si="0"/>
        <v>H082 2023 Novembro</v>
      </c>
      <c r="B62" s="9" t="str">
        <f>VLOOKUP(H62,[1]Auxiliar_referencia!E:F,2,FALSE)</f>
        <v>Medidor faturado pela UFSC</v>
      </c>
      <c r="C62" s="9">
        <v>2023</v>
      </c>
      <c r="D62" s="9" t="s">
        <v>118</v>
      </c>
      <c r="E62" s="9">
        <f>VLOOKUP(H62,[1]Auxiliar_referencia!$B:$X,3,FALSE)</f>
        <v>5716594</v>
      </c>
      <c r="F62" s="10"/>
      <c r="G62" s="9" t="str">
        <f>VLOOKUP(H62,[1]Auxiliar_referencia!$B:$X,16,FALSE)</f>
        <v>C11C010040</v>
      </c>
      <c r="H62" s="11" t="s">
        <v>91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CCA Tapera - Fazenda Experimental da Ressacada</v>
      </c>
      <c r="L62" s="12">
        <f>VLOOKUP($H62,'[2]2023_11'!$D:$AD,'[2]2023_11'!Z$19,FALSE)</f>
        <v>1</v>
      </c>
      <c r="M62" s="12">
        <f>VLOOKUP($H62,'[2]2023_11'!$D:$AD,'[2]2023_11'!AA$19,FALSE)</f>
        <v>0</v>
      </c>
      <c r="N62" s="12">
        <f>VLOOKUP($H62,'[2]2023_11'!$D:$AD,'[2]2023_11'!AB$19,FALSE)</f>
        <v>0</v>
      </c>
      <c r="O62" s="12">
        <f>VLOOKUP($H62,'[2]2023_11'!$D:$AD,'[2]2023_11'!AC$19,FALSE)</f>
        <v>0</v>
      </c>
      <c r="P62" s="12">
        <f>VLOOKUP($H62,'[2]2023_11'!$D:$AD,'[2]2023_11'!AD$19,FALSE)</f>
        <v>1</v>
      </c>
      <c r="Q62" s="13">
        <f>VLOOKUP(H62,'2023_10'!H:R,11,FALSE)</f>
        <v>24699</v>
      </c>
      <c r="R62" s="14">
        <f>VLOOKUP($H62,'[2]2023_11'!$D:$AD,'[2]2023_11'!J$19,FALSE)</f>
        <v>25209</v>
      </c>
      <c r="S62" s="15">
        <f t="shared" si="1"/>
        <v>510</v>
      </c>
      <c r="T62" s="12">
        <f>VLOOKUP($H62,'[2]2023_11'!$D:$AD,'[2]2023_11'!K$19,FALSE)</f>
        <v>510</v>
      </c>
      <c r="U62" s="16" t="str">
        <f>VLOOKUP($H62,'[2]2023_11'!$D:$AD,'[2]2023_11'!T$19,FALSE)</f>
        <v>LIDO/REVISÃO</v>
      </c>
      <c r="V62" s="17" t="str">
        <f>VLOOKUP($H62,'[2]2023_11'!$D:$AD,'[2]2023_11'!U$19,FALSE)</f>
        <v>ALTO CONSUMO</v>
      </c>
      <c r="W62" s="12">
        <f>VLOOKUP($H62,'[2]2023_11'!$D:$AD,'[2]2023_11'!L$19,FALSE)</f>
        <v>7797.21</v>
      </c>
      <c r="X62" s="12">
        <f>VLOOKUP($H62,'[2]2023_11'!$D:$AD,'[2]2023_11'!M$19,FALSE)</f>
        <v>0</v>
      </c>
      <c r="Y62" s="18">
        <f>VLOOKUP($H62,'[2]2023_11'!$D:$AD,'[2]2023_11'!N$19,FALSE)</f>
        <v>-736.84000000000015</v>
      </c>
      <c r="Z62" s="12">
        <f>VLOOKUP($H62,'[2]2023_11'!$D:$AD,'[2]2023_11'!O$19,FALSE)</f>
        <v>0</v>
      </c>
      <c r="AA62" s="12">
        <f>VLOOKUP($H62,'[2]2023_11'!$D:$AD,'[2]2023_11'!P$19,FALSE)</f>
        <v>0</v>
      </c>
      <c r="AB62" s="12">
        <f>VLOOKUP($H62,'[2]2023_11'!$D:$AD,'[2]2023_11'!Q$19,FALSE)</f>
        <v>7060.37</v>
      </c>
      <c r="AC62">
        <f t="shared" si="2"/>
        <v>7060.37</v>
      </c>
      <c r="AD62">
        <f t="shared" si="3"/>
        <v>0</v>
      </c>
    </row>
    <row r="63" spans="1:30" x14ac:dyDescent="0.25">
      <c r="A63" s="9" t="str">
        <f t="shared" si="0"/>
        <v>H083 2023 Novembro</v>
      </c>
      <c r="B63" s="9" t="str">
        <f>VLOOKUP(H63,[1]Auxiliar_referencia!E:F,2,FALSE)</f>
        <v>Medidor faturado pela UFSC</v>
      </c>
      <c r="C63" s="9">
        <v>2023</v>
      </c>
      <c r="D63" s="9" t="s">
        <v>118</v>
      </c>
      <c r="E63" s="9">
        <f>VLOOKUP(H63,[1]Auxiliar_referencia!$B:$X,3,FALSE)</f>
        <v>6997937</v>
      </c>
      <c r="F63" s="10"/>
      <c r="G63" s="9" t="str">
        <f>VLOOKUP(H63,[1]Auxiliar_referencia!$B:$X,16,FALSE)</f>
        <v>A16S368708</v>
      </c>
      <c r="H63" s="11" t="s">
        <v>92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Casa da Arte</v>
      </c>
      <c r="L63" s="12">
        <f>VLOOKUP($H63,'[2]2023_11'!$D:$AD,'[2]2023_11'!Z$19,FALSE)</f>
        <v>1</v>
      </c>
      <c r="M63" s="12">
        <f>VLOOKUP($H63,'[2]2023_11'!$D:$AD,'[2]2023_11'!AA$19,FALSE)</f>
        <v>0</v>
      </c>
      <c r="N63" s="12">
        <f>VLOOKUP($H63,'[2]2023_11'!$D:$AD,'[2]2023_11'!AB$19,FALSE)</f>
        <v>0</v>
      </c>
      <c r="O63" s="12">
        <f>VLOOKUP($H63,'[2]2023_11'!$D:$AD,'[2]2023_11'!AC$19,FALSE)</f>
        <v>0</v>
      </c>
      <c r="P63" s="12">
        <f>VLOOKUP($H63,'[2]2023_11'!$D:$AD,'[2]2023_11'!AD$19,FALSE)</f>
        <v>1</v>
      </c>
      <c r="Q63" s="13">
        <f>VLOOKUP(H63,'2023_10'!H:R,11,FALSE)</f>
        <v>451</v>
      </c>
      <c r="R63" s="14">
        <f>VLOOKUP($H63,'[2]2023_11'!$D:$AD,'[2]2023_11'!J$19,FALSE)</f>
        <v>457</v>
      </c>
      <c r="S63" s="15">
        <f t="shared" si="1"/>
        <v>6</v>
      </c>
      <c r="T63" s="12">
        <f>VLOOKUP($H63,'[2]2023_11'!$D:$AD,'[2]2023_11'!K$19,FALSE)</f>
        <v>6</v>
      </c>
      <c r="U63" s="16" t="str">
        <f>VLOOKUP($H63,'[2]2023_11'!$D:$AD,'[2]2023_11'!T$19,FALSE)</f>
        <v>LIDO</v>
      </c>
      <c r="V63" s="17" t="str">
        <f>VLOOKUP($H63,'[2]2023_11'!$D:$AD,'[2]2023_11'!U$19,FALSE)</f>
        <v>OK</v>
      </c>
      <c r="W63" s="12">
        <f>VLOOKUP($H63,'[2]2023_11'!$D:$AD,'[2]2023_11'!L$19,FALSE)</f>
        <v>70.25</v>
      </c>
      <c r="X63" s="12">
        <f>VLOOKUP($H63,'[2]2023_11'!$D:$AD,'[2]2023_11'!M$19,FALSE)</f>
        <v>70.25</v>
      </c>
      <c r="Y63" s="18">
        <f>VLOOKUP($H63,'[2]2023_11'!$D:$AD,'[2]2023_11'!N$19,FALSE)</f>
        <v>-13.280000000000001</v>
      </c>
      <c r="Z63" s="12">
        <f>VLOOKUP($H63,'[2]2023_11'!$D:$AD,'[2]2023_11'!O$19,FALSE)</f>
        <v>0</v>
      </c>
      <c r="AA63" s="12">
        <f>VLOOKUP($H63,'[2]2023_11'!$D:$AD,'[2]2023_11'!P$19,FALSE)</f>
        <v>0</v>
      </c>
      <c r="AB63" s="12">
        <f>VLOOKUP($H63,'[2]2023_11'!$D:$AD,'[2]2023_11'!Q$19,FALSE)</f>
        <v>127.22</v>
      </c>
      <c r="AC63">
        <f t="shared" si="2"/>
        <v>127.22</v>
      </c>
      <c r="AD63">
        <f t="shared" si="3"/>
        <v>0</v>
      </c>
    </row>
    <row r="64" spans="1:30" x14ac:dyDescent="0.25">
      <c r="A64" s="9" t="str">
        <f t="shared" si="0"/>
        <v>H084 2023 Novembro</v>
      </c>
      <c r="B64" s="9" t="str">
        <f>VLOOKUP(H64,[1]Auxiliar_referencia!E:F,2,FALSE)</f>
        <v>Medidor faturado pela UFSC</v>
      </c>
      <c r="C64" s="9">
        <v>2023</v>
      </c>
      <c r="D64" s="9" t="s">
        <v>118</v>
      </c>
      <c r="E64" s="9">
        <f>VLOOKUP(H64,[1]Auxiliar_referencia!$B:$X,3,FALSE)</f>
        <v>9197419</v>
      </c>
      <c r="F64" s="10"/>
      <c r="G64" s="9" t="str">
        <f>VLOOKUP(H64,[1]Auxiliar_referencia!$B:$X,16,FALSE)</f>
        <v>B11C024230</v>
      </c>
      <c r="H64" s="11" t="s">
        <v>93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LMM Área de produção</v>
      </c>
      <c r="L64" s="12">
        <f>VLOOKUP($H64,'[2]2023_11'!$D:$AD,'[2]2023_11'!Z$19,FALSE)</f>
        <v>1</v>
      </c>
      <c r="M64" s="12">
        <f>VLOOKUP($H64,'[2]2023_11'!$D:$AD,'[2]2023_11'!AA$19,FALSE)</f>
        <v>0</v>
      </c>
      <c r="N64" s="12">
        <f>VLOOKUP($H64,'[2]2023_11'!$D:$AD,'[2]2023_11'!AB$19,FALSE)</f>
        <v>0</v>
      </c>
      <c r="O64" s="12">
        <f>VLOOKUP($H64,'[2]2023_11'!$D:$AD,'[2]2023_11'!AC$19,FALSE)</f>
        <v>0</v>
      </c>
      <c r="P64" s="12">
        <f>VLOOKUP($H64,'[2]2023_11'!$D:$AD,'[2]2023_11'!AD$19,FALSE)</f>
        <v>1</v>
      </c>
      <c r="Q64" s="13">
        <f>VLOOKUP(H64,'2023_10'!H:R,11,FALSE)</f>
        <v>274</v>
      </c>
      <c r="R64" s="14">
        <f>VLOOKUP($H64,'[2]2023_11'!$D:$AD,'[2]2023_11'!J$19,FALSE)</f>
        <v>468</v>
      </c>
      <c r="S64" s="15">
        <f t="shared" si="1"/>
        <v>194</v>
      </c>
      <c r="T64" s="12">
        <f>VLOOKUP($H64,'[2]2023_11'!$D:$AD,'[2]2023_11'!K$19,FALSE)</f>
        <v>194</v>
      </c>
      <c r="U64" s="16" t="str">
        <f>VLOOKUP($H64,'[2]2023_11'!$D:$AD,'[2]2023_11'!T$19,FALSE)</f>
        <v>LIDO</v>
      </c>
      <c r="V64" s="17" t="str">
        <f>VLOOKUP($H64,'[2]2023_11'!$D:$AD,'[2]2023_11'!U$19,FALSE)</f>
        <v>OK</v>
      </c>
      <c r="W64" s="12">
        <f>VLOOKUP($H64,'[2]2023_11'!$D:$AD,'[2]2023_11'!L$19,FALSE)</f>
        <v>2927.65</v>
      </c>
      <c r="X64" s="12">
        <f>VLOOKUP($H64,'[2]2023_11'!$D:$AD,'[2]2023_11'!M$19,FALSE)</f>
        <v>2927.65</v>
      </c>
      <c r="Y64" s="18">
        <f>VLOOKUP($H64,'[2]2023_11'!$D:$AD,'[2]2023_11'!N$19,FALSE)</f>
        <v>-553.32000000000062</v>
      </c>
      <c r="Z64" s="12">
        <f>VLOOKUP($H64,'[2]2023_11'!$D:$AD,'[2]2023_11'!O$19,FALSE)</f>
        <v>0</v>
      </c>
      <c r="AA64" s="12">
        <f>VLOOKUP($H64,'[2]2023_11'!$D:$AD,'[2]2023_11'!P$19,FALSE)</f>
        <v>0</v>
      </c>
      <c r="AB64" s="12">
        <f>VLOOKUP($H64,'[2]2023_11'!$D:$AD,'[2]2023_11'!Q$19,FALSE)</f>
        <v>5301.98</v>
      </c>
      <c r="AC64">
        <f t="shared" si="2"/>
        <v>5301.98</v>
      </c>
      <c r="AD64">
        <f t="shared" si="3"/>
        <v>0</v>
      </c>
    </row>
    <row r="65" spans="1:30" x14ac:dyDescent="0.25">
      <c r="A65" s="9" t="str">
        <f t="shared" si="0"/>
        <v>H085 2023 Novembro</v>
      </c>
      <c r="B65" s="9" t="str">
        <f>VLOOKUP(H65,[1]Auxiliar_referencia!E:F,2,FALSE)</f>
        <v>Medidor faturado pela UFSC</v>
      </c>
      <c r="C65" s="9">
        <v>2023</v>
      </c>
      <c r="D65" s="9" t="s">
        <v>118</v>
      </c>
      <c r="E65" s="9">
        <f>VLOOKUP(H65,[1]Auxiliar_referencia!$B:$X,3,FALSE)</f>
        <v>12791172</v>
      </c>
      <c r="F65" s="10"/>
      <c r="G65" s="9" t="str">
        <f>VLOOKUP(H65,[1]Auxiliar_referencia!$B:$X,16,FALSE)</f>
        <v>Y11C048501</v>
      </c>
      <c r="H65" s="11" t="s">
        <v>94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Fortaleza de São José da Ponta Grossa</v>
      </c>
      <c r="L65" s="12">
        <f>VLOOKUP($H65,'[2]2023_11'!$D:$AD,'[2]2023_11'!Z$19,FALSE)</f>
        <v>1</v>
      </c>
      <c r="M65" s="12">
        <f>VLOOKUP($H65,'[2]2023_11'!$D:$AD,'[2]2023_11'!AA$19,FALSE)</f>
        <v>0</v>
      </c>
      <c r="N65" s="12">
        <f>VLOOKUP($H65,'[2]2023_11'!$D:$AD,'[2]2023_11'!AB$19,FALSE)</f>
        <v>0</v>
      </c>
      <c r="O65" s="12">
        <f>VLOOKUP($H65,'[2]2023_11'!$D:$AD,'[2]2023_11'!AC$19,FALSE)</f>
        <v>0</v>
      </c>
      <c r="P65" s="12">
        <f>VLOOKUP($H65,'[2]2023_11'!$D:$AD,'[2]2023_11'!AD$19,FALSE)</f>
        <v>1</v>
      </c>
      <c r="Q65" s="13">
        <f>VLOOKUP(H65,'2023_10'!H:R,11,FALSE)</f>
        <v>49</v>
      </c>
      <c r="R65" s="14">
        <f>VLOOKUP($H65,'[2]2023_11'!$D:$AD,'[2]2023_11'!J$19,FALSE)</f>
        <v>60</v>
      </c>
      <c r="S65" s="15">
        <f t="shared" si="1"/>
        <v>11</v>
      </c>
      <c r="T65" s="12">
        <f>VLOOKUP($H65,'[2]2023_11'!$D:$AD,'[2]2023_11'!K$19,FALSE)</f>
        <v>11</v>
      </c>
      <c r="U65" s="16" t="str">
        <f>VLOOKUP($H65,'[2]2023_11'!$D:$AD,'[2]2023_11'!T$19,FALSE)</f>
        <v>MÉDIO</v>
      </c>
      <c r="V65" s="17" t="str">
        <f>VLOOKUP($H65,'[2]2023_11'!$D:$AD,'[2]2023_11'!U$19,FALSE)</f>
        <v>CONSTRUIR ABRIGO</v>
      </c>
      <c r="W65" s="12">
        <f>VLOOKUP($H65,'[2]2023_11'!$D:$AD,'[2]2023_11'!L$19,FALSE)</f>
        <v>107.62</v>
      </c>
      <c r="X65" s="12">
        <f>VLOOKUP($H65,'[2]2023_11'!$D:$AD,'[2]2023_11'!M$19,FALSE)</f>
        <v>0</v>
      </c>
      <c r="Y65" s="18">
        <f>VLOOKUP($H65,'[2]2023_11'!$D:$AD,'[2]2023_11'!N$19,FALSE)</f>
        <v>-10.180000000000007</v>
      </c>
      <c r="Z65" s="12">
        <f>VLOOKUP($H65,'[2]2023_11'!$D:$AD,'[2]2023_11'!O$19,FALSE)</f>
        <v>0</v>
      </c>
      <c r="AA65" s="12">
        <f>VLOOKUP($H65,'[2]2023_11'!$D:$AD,'[2]2023_11'!P$19,FALSE)</f>
        <v>0</v>
      </c>
      <c r="AB65" s="12">
        <f>VLOOKUP($H65,'[2]2023_11'!$D:$AD,'[2]2023_11'!Q$19,FALSE)</f>
        <v>97.44</v>
      </c>
      <c r="AC65">
        <f t="shared" si="2"/>
        <v>97.44</v>
      </c>
      <c r="AD65">
        <f t="shared" si="3"/>
        <v>0</v>
      </c>
    </row>
    <row r="66" spans="1:30" x14ac:dyDescent="0.25">
      <c r="A66" s="9" t="str">
        <f t="shared" si="0"/>
        <v>H086 2023 Novembro</v>
      </c>
      <c r="B66" s="9" t="str">
        <f>VLOOKUP(H66,[1]Auxiliar_referencia!E:F,2,FALSE)</f>
        <v>Medidor faturado pela UFSC</v>
      </c>
      <c r="C66" s="9">
        <v>2023</v>
      </c>
      <c r="D66" s="9" t="s">
        <v>118</v>
      </c>
      <c r="E66" s="9">
        <f>VLOOKUP(H66,[1]Auxiliar_referencia!$B:$X,3,FALSE)</f>
        <v>12799408</v>
      </c>
      <c r="F66" s="10"/>
      <c r="G66" s="9" t="str">
        <f>VLOOKUP(H66,[1]Auxiliar_referencia!$B:$X,16,FALSE)</f>
        <v>Y11C056745</v>
      </c>
      <c r="H66" s="11" t="s">
        <v>95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Jurerê</v>
      </c>
      <c r="L66" s="12">
        <f>VLOOKUP($H66,'[2]2023_11'!$D:$AD,'[2]2023_11'!Z$19,FALSE)</f>
        <v>1</v>
      </c>
      <c r="M66" s="12">
        <f>VLOOKUP($H66,'[2]2023_11'!$D:$AD,'[2]2023_11'!AA$19,FALSE)</f>
        <v>0</v>
      </c>
      <c r="N66" s="12">
        <f>VLOOKUP($H66,'[2]2023_11'!$D:$AD,'[2]2023_11'!AB$19,FALSE)</f>
        <v>0</v>
      </c>
      <c r="O66" s="12">
        <f>VLOOKUP($H66,'[2]2023_11'!$D:$AD,'[2]2023_11'!AC$19,FALSE)</f>
        <v>0</v>
      </c>
      <c r="P66" s="12">
        <f>VLOOKUP($H66,'[2]2023_11'!$D:$AD,'[2]2023_11'!AD$19,FALSE)</f>
        <v>1</v>
      </c>
      <c r="Q66" s="13">
        <f>VLOOKUP(H66,'2023_10'!H:R,11,FALSE)</f>
        <v>510</v>
      </c>
      <c r="R66" s="14">
        <f>VLOOKUP($H66,'[2]2023_11'!$D:$AD,'[2]2023_11'!J$19,FALSE)</f>
        <v>513</v>
      </c>
      <c r="S66" s="15">
        <f t="shared" si="1"/>
        <v>3</v>
      </c>
      <c r="T66" s="12">
        <f>VLOOKUP($H66,'[2]2023_11'!$D:$AD,'[2]2023_11'!K$19,FALSE)</f>
        <v>3</v>
      </c>
      <c r="U66" s="16" t="str">
        <f>VLOOKUP($H66,'[2]2023_11'!$D:$AD,'[2]2023_11'!T$19,FALSE)</f>
        <v>MÉDIO</v>
      </c>
      <c r="V66" s="17" t="str">
        <f>VLOOKUP($H66,'[2]2023_11'!$D:$AD,'[2]2023_11'!U$19,FALSE)</f>
        <v>CONSTRUIR ABRIGO</v>
      </c>
      <c r="W66" s="12">
        <f>VLOOKUP($H66,'[2]2023_11'!$D:$AD,'[2]2023_11'!L$19,FALSE)</f>
        <v>53.78</v>
      </c>
      <c r="X66" s="12">
        <f>VLOOKUP($H66,'[2]2023_11'!$D:$AD,'[2]2023_11'!M$19,FALSE)</f>
        <v>0</v>
      </c>
      <c r="Y66" s="18">
        <f>VLOOKUP($H66,'[2]2023_11'!$D:$AD,'[2]2023_11'!N$19,FALSE)</f>
        <v>-5.0799999999999983</v>
      </c>
      <c r="Z66" s="12">
        <f>VLOOKUP($H66,'[2]2023_11'!$D:$AD,'[2]2023_11'!O$19,FALSE)</f>
        <v>0</v>
      </c>
      <c r="AA66" s="12">
        <f>VLOOKUP($H66,'[2]2023_11'!$D:$AD,'[2]2023_11'!P$19,FALSE)</f>
        <v>0</v>
      </c>
      <c r="AB66" s="12">
        <f>VLOOKUP($H66,'[2]2023_11'!$D:$AD,'[2]2023_11'!Q$19,FALSE)</f>
        <v>48.7</v>
      </c>
      <c r="AC66">
        <f t="shared" si="2"/>
        <v>48.7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H087 2023 Novembro</v>
      </c>
      <c r="B67" s="9" t="str">
        <f>VLOOKUP(H67,[1]Auxiliar_referencia!E:F,2,FALSE)</f>
        <v>Medidor faturado pela UFSC</v>
      </c>
      <c r="C67" s="9">
        <v>2023</v>
      </c>
      <c r="D67" s="9" t="s">
        <v>118</v>
      </c>
      <c r="E67" s="9">
        <f>VLOOKUP(H67,[1]Auxiliar_referencia!$B:$X,3,FALSE)</f>
        <v>13018540</v>
      </c>
      <c r="F67" s="10"/>
      <c r="G67" s="9" t="str">
        <f>VLOOKUP(H67,[1]Auxiliar_referencia!$B:$X,16,FALSE)</f>
        <v>A06S080329</v>
      </c>
      <c r="H67" s="11" t="s">
        <v>96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UFSC  Sambaqui</v>
      </c>
      <c r="L67" s="12">
        <f>VLOOKUP($H67,'[2]2023_11'!$D:$AD,'[2]2023_11'!Z$19,FALSE)</f>
        <v>1</v>
      </c>
      <c r="M67" s="12">
        <f>VLOOKUP($H67,'[2]2023_11'!$D:$AD,'[2]2023_11'!AA$19,FALSE)</f>
        <v>0</v>
      </c>
      <c r="N67" s="12">
        <f>VLOOKUP($H67,'[2]2023_11'!$D:$AD,'[2]2023_11'!AB$19,FALSE)</f>
        <v>0</v>
      </c>
      <c r="O67" s="12">
        <f>VLOOKUP($H67,'[2]2023_11'!$D:$AD,'[2]2023_11'!AC$19,FALSE)</f>
        <v>0</v>
      </c>
      <c r="P67" s="12">
        <f>VLOOKUP($H67,'[2]2023_11'!$D:$AD,'[2]2023_11'!AD$19,FALSE)</f>
        <v>1</v>
      </c>
      <c r="Q67" s="13">
        <f>VLOOKUP(H67,'2023_10'!H:R,11,FALSE)</f>
        <v>1778</v>
      </c>
      <c r="R67" s="14">
        <f>VLOOKUP($H67,'[2]2023_11'!$D:$AD,'[2]2023_11'!J$19,FALSE)</f>
        <v>1825</v>
      </c>
      <c r="S67" s="15">
        <f t="shared" ref="S67:S86" si="5">R67-Q67</f>
        <v>47</v>
      </c>
      <c r="T67" s="12">
        <f>VLOOKUP($H67,'[2]2023_11'!$D:$AD,'[2]2023_11'!K$19,FALSE)</f>
        <v>47</v>
      </c>
      <c r="U67" s="16" t="str">
        <f>VLOOKUP($H67,'[2]2023_11'!$D:$AD,'[2]2023_11'!T$19,FALSE)</f>
        <v>MÉDIO</v>
      </c>
      <c r="V67" s="17" t="str">
        <f>VLOOKUP($H67,'[2]2023_11'!$D:$AD,'[2]2023_11'!U$19,FALSE)</f>
        <v>VIDRO DO HIDRÔMETRO SUADO</v>
      </c>
      <c r="W67" s="12">
        <f>VLOOKUP($H67,'[2]2023_11'!$D:$AD,'[2]2023_11'!L$19,FALSE)</f>
        <v>662.38</v>
      </c>
      <c r="X67" s="12">
        <f>VLOOKUP($H67,'[2]2023_11'!$D:$AD,'[2]2023_11'!M$19,FALSE)</f>
        <v>0</v>
      </c>
      <c r="Y67" s="18">
        <f>VLOOKUP($H67,'[2]2023_11'!$D:$AD,'[2]2023_11'!N$19,FALSE)</f>
        <v>-62.590000000000032</v>
      </c>
      <c r="Z67" s="12">
        <f>VLOOKUP($H67,'[2]2023_11'!$D:$AD,'[2]2023_11'!O$19,FALSE)</f>
        <v>0</v>
      </c>
      <c r="AA67" s="12">
        <f>VLOOKUP($H67,'[2]2023_11'!$D:$AD,'[2]2023_11'!P$19,FALSE)</f>
        <v>0</v>
      </c>
      <c r="AB67" s="12">
        <f>VLOOKUP($H67,'[2]2023_11'!$D:$AD,'[2]2023_11'!Q$19,FALSE)</f>
        <v>599.79</v>
      </c>
      <c r="AC67">
        <f t="shared" ref="AC67:AC86" si="6">W67+X67+Y67+Z67+AA67</f>
        <v>599.79</v>
      </c>
      <c r="AD67">
        <f t="shared" ref="AD67:AD86" si="7">AB67-AC67</f>
        <v>0</v>
      </c>
    </row>
    <row r="68" spans="1:30" x14ac:dyDescent="0.25">
      <c r="A68" s="9" t="str">
        <f t="shared" si="4"/>
        <v>H088 2023 Novembro</v>
      </c>
      <c r="B68" s="9" t="str">
        <f>VLOOKUP(H68,[1]Auxiliar_referencia!E:F,2,FALSE)</f>
        <v>Medidor faturado pela UFSC</v>
      </c>
      <c r="C68" s="9">
        <v>2023</v>
      </c>
      <c r="D68" s="9" t="s">
        <v>118</v>
      </c>
      <c r="E68" s="9">
        <f>VLOOKUP(H68,[1]Auxiliar_referencia!$B:$X,3,FALSE)</f>
        <v>2294605</v>
      </c>
      <c r="F68" s="10"/>
      <c r="G68" s="9" t="str">
        <f>VLOOKUP(H68,[1]Auxiliar_referencia!$B:$X,16,FALSE)</f>
        <v>Y11C073654</v>
      </c>
      <c r="H68" s="11" t="s">
        <v>97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Casa Vida e Saúde</v>
      </c>
      <c r="L68" s="12">
        <f>VLOOKUP($H68,'[2]2023_11'!$D:$AD,'[2]2023_11'!Z$19,FALSE)</f>
        <v>1</v>
      </c>
      <c r="M68" s="12">
        <f>VLOOKUP($H68,'[2]2023_11'!$D:$AD,'[2]2023_11'!AA$19,FALSE)</f>
        <v>0</v>
      </c>
      <c r="N68" s="12">
        <f>VLOOKUP($H68,'[2]2023_11'!$D:$AD,'[2]2023_11'!AB$19,FALSE)</f>
        <v>0</v>
      </c>
      <c r="O68" s="12">
        <f>VLOOKUP($H68,'[2]2023_11'!$D:$AD,'[2]2023_11'!AC$19,FALSE)</f>
        <v>0</v>
      </c>
      <c r="P68" s="12">
        <f>VLOOKUP($H68,'[2]2023_11'!$D:$AD,'[2]2023_11'!AD$19,FALSE)</f>
        <v>1</v>
      </c>
      <c r="Q68" s="13">
        <f>VLOOKUP(H68,'2023_10'!H:R,11,FALSE)</f>
        <v>0</v>
      </c>
      <c r="R68" s="14">
        <f>VLOOKUP($H68,'[2]2023_11'!$D:$AD,'[2]2023_11'!J$19,FALSE)</f>
        <v>1</v>
      </c>
      <c r="S68" s="15">
        <f t="shared" si="5"/>
        <v>1</v>
      </c>
      <c r="T68" s="12">
        <f>VLOOKUP($H68,'[2]2023_11'!$D:$AD,'[2]2023_11'!K$19,FALSE)</f>
        <v>1</v>
      </c>
      <c r="U68" s="16" t="str">
        <f>VLOOKUP($H68,'[2]2023_11'!$D:$AD,'[2]2023_11'!T$19,FALSE)</f>
        <v>LIDO</v>
      </c>
      <c r="V68" s="17" t="str">
        <f>VLOOKUP($H68,'[2]2023_11'!$D:$AD,'[2]2023_11'!U$19,FALSE)</f>
        <v>OK</v>
      </c>
      <c r="W68" s="12">
        <f>VLOOKUP($H68,'[2]2023_11'!$D:$AD,'[2]2023_11'!L$19,FALSE)</f>
        <v>42.8</v>
      </c>
      <c r="X68" s="12">
        <f>VLOOKUP($H68,'[2]2023_11'!$D:$AD,'[2]2023_11'!M$19,FALSE)</f>
        <v>42.8</v>
      </c>
      <c r="Y68" s="18">
        <f>VLOOKUP($H68,'[2]2023_11'!$D:$AD,'[2]2023_11'!N$19,FALSE)</f>
        <v>-8.0999999999999943</v>
      </c>
      <c r="Z68" s="12">
        <f>VLOOKUP($H68,'[2]2023_11'!$D:$AD,'[2]2023_11'!O$19,FALSE)</f>
        <v>0</v>
      </c>
      <c r="AA68" s="12">
        <f>VLOOKUP($H68,'[2]2023_11'!$D:$AD,'[2]2023_11'!P$19,FALSE)</f>
        <v>0</v>
      </c>
      <c r="AB68" s="12">
        <f>VLOOKUP($H68,'[2]2023_11'!$D:$AD,'[2]2023_11'!Q$19,FALSE)</f>
        <v>77.5</v>
      </c>
      <c r="AC68">
        <f t="shared" si="6"/>
        <v>77.5</v>
      </c>
      <c r="AD68">
        <f t="shared" si="7"/>
        <v>0</v>
      </c>
    </row>
    <row r="69" spans="1:30" x14ac:dyDescent="0.25">
      <c r="A69" s="9" t="str">
        <f t="shared" si="4"/>
        <v>H089 2023 Novembro</v>
      </c>
      <c r="B69" s="9" t="str">
        <f>VLOOKUP(H69,[1]Auxiliar_referencia!E:F,2,FALSE)</f>
        <v>Medidor faturado pela UFSC</v>
      </c>
      <c r="C69" s="9">
        <v>2023</v>
      </c>
      <c r="D69" s="9" t="s">
        <v>118</v>
      </c>
      <c r="E69" s="9">
        <f>VLOOKUP(H69,[1]Auxiliar_referencia!$B:$X,3,FALSE)</f>
        <v>2347660</v>
      </c>
      <c r="F69" s="10"/>
      <c r="G69" s="9" t="str">
        <f>VLOOKUP(H69,[1]Auxiliar_referencia!$B:$X,16,FALSE)</f>
        <v>B17C007633</v>
      </c>
      <c r="H69" s="11" t="s">
        <v>98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LAPOM, LAPMAR, LCM, LCA</v>
      </c>
      <c r="L69" s="12">
        <f>VLOOKUP($H69,'[2]2023_11'!$D:$AD,'[2]2023_11'!Z$19,FALSE)</f>
        <v>1</v>
      </c>
      <c r="M69" s="12">
        <f>VLOOKUP($H69,'[2]2023_11'!$D:$AD,'[2]2023_11'!AA$19,FALSE)</f>
        <v>0</v>
      </c>
      <c r="N69" s="12">
        <f>VLOOKUP($H69,'[2]2023_11'!$D:$AD,'[2]2023_11'!AB$19,FALSE)</f>
        <v>0</v>
      </c>
      <c r="O69" s="12">
        <f>VLOOKUP($H69,'[2]2023_11'!$D:$AD,'[2]2023_11'!AC$19,FALSE)</f>
        <v>0</v>
      </c>
      <c r="P69" s="12">
        <f>VLOOKUP($H69,'[2]2023_11'!$D:$AD,'[2]2023_11'!AD$19,FALSE)</f>
        <v>1</v>
      </c>
      <c r="Q69" s="13">
        <f>VLOOKUP(H69,'2023_10'!H:R,11,FALSE)</f>
        <v>314</v>
      </c>
      <c r="R69" s="14">
        <f>VLOOKUP($H69,'[2]2023_11'!$D:$AD,'[2]2023_11'!J$19,FALSE)</f>
        <v>647</v>
      </c>
      <c r="S69" s="15">
        <f t="shared" si="5"/>
        <v>333</v>
      </c>
      <c r="T69" s="12">
        <f>VLOOKUP($H69,'[2]2023_11'!$D:$AD,'[2]2023_11'!K$19,FALSE)</f>
        <v>333</v>
      </c>
      <c r="U69" s="16" t="str">
        <f>VLOOKUP($H69,'[2]2023_11'!$D:$AD,'[2]2023_11'!T$19,FALSE)</f>
        <v>LIDO/REVISÃO</v>
      </c>
      <c r="V69" s="17" t="str">
        <f>VLOOKUP($H69,'[2]2023_11'!$D:$AD,'[2]2023_11'!U$19,FALSE)</f>
        <v>ALTO CONSUMO</v>
      </c>
      <c r="W69" s="12">
        <f>VLOOKUP($H69,'[2]2023_11'!$D:$AD,'[2]2023_11'!L$19,FALSE)</f>
        <v>5069.6400000000003</v>
      </c>
      <c r="X69" s="12">
        <f>VLOOKUP($H69,'[2]2023_11'!$D:$AD,'[2]2023_11'!M$19,FALSE)</f>
        <v>5069.6400000000003</v>
      </c>
      <c r="Y69" s="18">
        <f>VLOOKUP($H69,'[2]2023_11'!$D:$AD,'[2]2023_11'!N$19,FALSE)</f>
        <v>-958.17000000000007</v>
      </c>
      <c r="Z69" s="12">
        <f>VLOOKUP($H69,'[2]2023_11'!$D:$AD,'[2]2023_11'!O$19,FALSE)</f>
        <v>0</v>
      </c>
      <c r="AA69" s="12">
        <f>VLOOKUP($H69,'[2]2023_11'!$D:$AD,'[2]2023_11'!P$19,FALSE)</f>
        <v>0</v>
      </c>
      <c r="AB69" s="12">
        <f>VLOOKUP($H69,'[2]2023_11'!$D:$AD,'[2]2023_11'!Q$19,FALSE)</f>
        <v>9181.11</v>
      </c>
      <c r="AC69">
        <f t="shared" si="6"/>
        <v>9181.11</v>
      </c>
      <c r="AD69">
        <f t="shared" si="7"/>
        <v>0</v>
      </c>
    </row>
    <row r="70" spans="1:30" x14ac:dyDescent="0.25">
      <c r="A70" s="9" t="str">
        <f t="shared" si="4"/>
        <v>H090 2023 Novembro</v>
      </c>
      <c r="B70" s="9" t="str">
        <f>VLOOKUP(H70,[1]Auxiliar_referencia!E:F,2,FALSE)</f>
        <v>Medidor faturado pela UFSC</v>
      </c>
      <c r="C70" s="9">
        <v>2023</v>
      </c>
      <c r="D70" s="9" t="s">
        <v>118</v>
      </c>
      <c r="E70" s="9">
        <f>VLOOKUP(H70,[1]Auxiliar_referencia!$B:$X,3,FALSE)</f>
        <v>2347679</v>
      </c>
      <c r="F70" s="10"/>
      <c r="G70" s="9" t="str">
        <f>VLOOKUP(H70,[1]Auxiliar_referencia!$B:$X,16,FALSE)</f>
        <v>A15C030480</v>
      </c>
      <c r="H70" s="11" t="s">
        <v>99</v>
      </c>
      <c r="I70" s="9" t="str">
        <f>VLOOKUP(H70,[1]Auxiliar_referencia!$B:$X,20,FALSE)</f>
        <v>CASAN</v>
      </c>
      <c r="J70" s="9" t="str">
        <f>VLOOKUP(H70,[1]Auxiliar_referencia!$B:$X,10,FALSE)</f>
        <v>Florianópolis - Outros</v>
      </c>
      <c r="K70" s="9" t="str">
        <f>VLOOKUP(H70,[1]Auxiliar_referencia!$B:$X,12,FALSE)</f>
        <v>LMM - Guarita, convivência, oficina e escritórios</v>
      </c>
      <c r="L70" s="12">
        <f>VLOOKUP($H70,'[2]2023_11'!$D:$AD,'[2]2023_11'!Z$19,FALSE)</f>
        <v>1</v>
      </c>
      <c r="M70" s="12">
        <f>VLOOKUP($H70,'[2]2023_11'!$D:$AD,'[2]2023_11'!AA$19,FALSE)</f>
        <v>0</v>
      </c>
      <c r="N70" s="12">
        <f>VLOOKUP($H70,'[2]2023_11'!$D:$AD,'[2]2023_11'!AB$19,FALSE)</f>
        <v>0</v>
      </c>
      <c r="O70" s="12">
        <f>VLOOKUP($H70,'[2]2023_11'!$D:$AD,'[2]2023_11'!AC$19,FALSE)</f>
        <v>0</v>
      </c>
      <c r="P70" s="12">
        <f>VLOOKUP($H70,'[2]2023_11'!$D:$AD,'[2]2023_11'!AD$19,FALSE)</f>
        <v>1</v>
      </c>
      <c r="Q70" s="13">
        <f>VLOOKUP(H70,'2023_10'!H:R,11,FALSE)</f>
        <v>324</v>
      </c>
      <c r="R70" s="14">
        <f>VLOOKUP($H70,'[2]2023_11'!$D:$AD,'[2]2023_11'!J$19,FALSE)</f>
        <v>332</v>
      </c>
      <c r="S70" s="15">
        <f t="shared" si="5"/>
        <v>8</v>
      </c>
      <c r="T70" s="12">
        <f>VLOOKUP($H70,'[2]2023_11'!$D:$AD,'[2]2023_11'!K$19,FALSE)</f>
        <v>8</v>
      </c>
      <c r="U70" s="16" t="str">
        <f>VLOOKUP($H70,'[2]2023_11'!$D:$AD,'[2]2023_11'!T$19,FALSE)</f>
        <v>LIDO</v>
      </c>
      <c r="V70" s="17" t="str">
        <f>VLOOKUP($H70,'[2]2023_11'!$D:$AD,'[2]2023_11'!U$19,FALSE)</f>
        <v>ALTO CONSUMO</v>
      </c>
      <c r="W70" s="12">
        <f>VLOOKUP($H70,'[2]2023_11'!$D:$AD,'[2]2023_11'!L$19,FALSE)</f>
        <v>81.23</v>
      </c>
      <c r="X70" s="12">
        <f>VLOOKUP($H70,'[2]2023_11'!$D:$AD,'[2]2023_11'!M$19,FALSE)</f>
        <v>81.23</v>
      </c>
      <c r="Y70" s="18">
        <f>VLOOKUP($H70,'[2]2023_11'!$D:$AD,'[2]2023_11'!N$19,FALSE)</f>
        <v>-15.349999999999994</v>
      </c>
      <c r="Z70" s="12">
        <f>VLOOKUP($H70,'[2]2023_11'!$D:$AD,'[2]2023_11'!O$19,FALSE)</f>
        <v>0</v>
      </c>
      <c r="AA70" s="12">
        <f>VLOOKUP($H70,'[2]2023_11'!$D:$AD,'[2]2023_11'!P$19,FALSE)</f>
        <v>0</v>
      </c>
      <c r="AB70" s="12">
        <f>VLOOKUP($H70,'[2]2023_11'!$D:$AD,'[2]2023_11'!Q$19,FALSE)</f>
        <v>147.11000000000001</v>
      </c>
      <c r="AC70">
        <f t="shared" si="6"/>
        <v>147.11000000000001</v>
      </c>
      <c r="AD70">
        <f t="shared" si="7"/>
        <v>0</v>
      </c>
    </row>
    <row r="71" spans="1:30" x14ac:dyDescent="0.25">
      <c r="A71" s="9" t="str">
        <f t="shared" si="4"/>
        <v>H106 2023 Novembro</v>
      </c>
      <c r="B71" s="9" t="str">
        <f>VLOOKUP(H71,[1]Auxiliar_referencia!E:F,2,FALSE)</f>
        <v>Medidor faturado pela UFSC</v>
      </c>
      <c r="C71" s="9">
        <v>2023</v>
      </c>
      <c r="D71" s="9" t="s">
        <v>118</v>
      </c>
      <c r="E71" s="9">
        <f>VLOOKUP(H71,[1]Auxiliar_referencia!$B:$X,3,FALSE)</f>
        <v>14948508</v>
      </c>
      <c r="F71" s="10"/>
      <c r="G71" s="9" t="str">
        <f>VLOOKUP(H71,[1]Auxiliar_referencia!$B:$X,16,FALSE)</f>
        <v>B11C061116</v>
      </c>
      <c r="H71" s="11" t="s">
        <v>100</v>
      </c>
      <c r="I71" s="9" t="str">
        <f>VLOOKUP(H71,[1]Auxiliar_referencia!$B:$X,20,FALSE)</f>
        <v>CASAN</v>
      </c>
      <c r="J71" s="9" t="str">
        <f>VLOOKUP(H71,[1]Auxiliar_referencia!$B:$X,10,FALSE)</f>
        <v>Araquari</v>
      </c>
      <c r="K71" s="9" t="str">
        <f>VLOOKUP(H71,[1]Auxiliar_referencia!$B:$X,12,FALSE)</f>
        <v>Fazenda UFSC/Yakult - Lab. de Camarões Marinhos</v>
      </c>
      <c r="L71" s="12">
        <f>VLOOKUP($H71,'[2]2023_11'!$D:$AD,'[2]2023_11'!Z$19,FALSE)</f>
        <v>1</v>
      </c>
      <c r="M71" s="12">
        <f>VLOOKUP($H71,'[2]2023_11'!$D:$AD,'[2]2023_11'!AA$19,FALSE)</f>
        <v>0</v>
      </c>
      <c r="N71" s="12">
        <f>VLOOKUP($H71,'[2]2023_11'!$D:$AD,'[2]2023_11'!AB$19,FALSE)</f>
        <v>0</v>
      </c>
      <c r="O71" s="12">
        <f>VLOOKUP($H71,'[2]2023_11'!$D:$AD,'[2]2023_11'!AC$19,FALSE)</f>
        <v>0</v>
      </c>
      <c r="P71" s="12">
        <f>VLOOKUP($H71,'[2]2023_11'!$D:$AD,'[2]2023_11'!AD$19,FALSE)</f>
        <v>1</v>
      </c>
      <c r="Q71" s="13">
        <f>VLOOKUP(H71,'2023_10'!H:R,11,FALSE)</f>
        <v>3515</v>
      </c>
      <c r="R71" s="14">
        <f>VLOOKUP($H71,'[2]2023_11'!$D:$AD,'[2]2023_11'!J$19,FALSE)</f>
        <v>3520</v>
      </c>
      <c r="S71" s="15">
        <f t="shared" si="5"/>
        <v>5</v>
      </c>
      <c r="T71" s="12">
        <f>VLOOKUP($H71,'[2]2023_11'!$D:$AD,'[2]2023_11'!K$19,FALSE)</f>
        <v>5</v>
      </c>
      <c r="U71" s="16" t="str">
        <f>VLOOKUP($H71,'[2]2023_11'!$D:$AD,'[2]2023_11'!T$19,FALSE)</f>
        <v>LIDO</v>
      </c>
      <c r="V71" s="17" t="str">
        <f>VLOOKUP($H71,'[2]2023_11'!$D:$AD,'[2]2023_11'!U$19,FALSE)</f>
        <v>ALTO CONSUMO</v>
      </c>
      <c r="W71" s="12">
        <f>VLOOKUP($H71,'[2]2023_11'!$D:$AD,'[2]2023_11'!L$19,FALSE)</f>
        <v>64.760000000000005</v>
      </c>
      <c r="X71" s="12">
        <f>VLOOKUP($H71,'[2]2023_11'!$D:$AD,'[2]2023_11'!M$19,FALSE)</f>
        <v>0</v>
      </c>
      <c r="Y71" s="18">
        <f>VLOOKUP($H71,'[2]2023_11'!$D:$AD,'[2]2023_11'!N$19,FALSE)</f>
        <v>-6.1200000000000045</v>
      </c>
      <c r="Z71" s="12">
        <f>VLOOKUP($H71,'[2]2023_11'!$D:$AD,'[2]2023_11'!O$19,FALSE)</f>
        <v>0</v>
      </c>
      <c r="AA71" s="12">
        <f>VLOOKUP($H71,'[2]2023_11'!$D:$AD,'[2]2023_11'!P$19,FALSE)</f>
        <v>0</v>
      </c>
      <c r="AB71" s="12">
        <f>VLOOKUP($H71,'[2]2023_11'!$D:$AD,'[2]2023_11'!Q$19,FALSE)</f>
        <v>58.64</v>
      </c>
      <c r="AC71">
        <f t="shared" si="6"/>
        <v>58.64</v>
      </c>
      <c r="AD71">
        <f t="shared" si="7"/>
        <v>0</v>
      </c>
    </row>
    <row r="72" spans="1:30" x14ac:dyDescent="0.25">
      <c r="A72" s="9" t="str">
        <f t="shared" si="4"/>
        <v>H108 2023 Novembro</v>
      </c>
      <c r="B72" s="9" t="str">
        <f>VLOOKUP(H72,[1]Auxiliar_referencia!E:F,2,FALSE)</f>
        <v>Medidor faturado pela UFSC</v>
      </c>
      <c r="C72" s="9">
        <v>2023</v>
      </c>
      <c r="D72" s="9" t="s">
        <v>118</v>
      </c>
      <c r="E72" s="9">
        <f>VLOOKUP(H72,[1]Auxiliar_referencia!$B:$X,3,FALSE)</f>
        <v>0</v>
      </c>
      <c r="F72" s="10"/>
      <c r="G72" s="9" t="str">
        <f>VLOOKUP(H72,[1]Auxiliar_referencia!$B:$X,16,FALSE)</f>
        <v>A15B040774</v>
      </c>
      <c r="H72" s="11" t="s">
        <v>101</v>
      </c>
      <c r="I72" s="9" t="str">
        <f>VLOOKUP(H72,[1]Auxiliar_referencia!$B:$X,20,FALSE)</f>
        <v>Condomínio Perini</v>
      </c>
      <c r="J72" s="9" t="str">
        <f>VLOOKUP(H72,[1]Auxiliar_referencia!$B:$X,10,FALSE)</f>
        <v>Joinville</v>
      </c>
      <c r="K72" s="9" t="str">
        <f>VLOOKUP(H72,[1]Auxiliar_referencia!$B:$X,12,FALSE)</f>
        <v>Bloco U - RU LAV</v>
      </c>
      <c r="L72" s="12">
        <f>VLOOKUP($H72,'[2]2023_11'!$D:$AD,'[2]2023_11'!Z$19,FALSE)</f>
        <v>0</v>
      </c>
      <c r="M72" s="12">
        <f>VLOOKUP($H72,'[2]2023_11'!$D:$AD,'[2]2023_11'!AA$19,FALSE)</f>
        <v>0</v>
      </c>
      <c r="N72" s="12">
        <f>VLOOKUP($H72,'[2]2023_11'!$D:$AD,'[2]2023_11'!AB$19,FALSE)</f>
        <v>1</v>
      </c>
      <c r="O72" s="12">
        <f>VLOOKUP($H72,'[2]2023_11'!$D:$AD,'[2]2023_11'!AC$19,FALSE)</f>
        <v>0</v>
      </c>
      <c r="P72" s="12">
        <f>VLOOKUP($H72,'[2]2023_11'!$D:$AD,'[2]2023_11'!AD$19,FALSE)</f>
        <v>1</v>
      </c>
      <c r="Q72" s="13">
        <f>VLOOKUP(H72,'2023_10'!H:R,11,FALSE)</f>
        <v>3840</v>
      </c>
      <c r="R72" s="14">
        <f>VLOOKUP($H72,'[2]2023_11'!$D:$AD,'[2]2023_11'!J$19,FALSE)</f>
        <v>3906.11</v>
      </c>
      <c r="S72" s="15">
        <f t="shared" si="5"/>
        <v>66.110000000000127</v>
      </c>
      <c r="T72" s="12">
        <f>VLOOKUP($H72,'[2]2023_11'!$D:$AD,'[2]2023_11'!K$19,FALSE)</f>
        <v>66.069999999999993</v>
      </c>
      <c r="U72" s="16">
        <f>VLOOKUP($H72,'[2]2023_11'!$D:$AD,'[2]2023_11'!T$19,FALSE)</f>
        <v>0</v>
      </c>
      <c r="V72" s="17">
        <f>VLOOKUP($H72,'[2]2023_11'!$D:$AD,'[2]2023_11'!U$19,FALSE)</f>
        <v>0</v>
      </c>
      <c r="W72" s="12">
        <f>VLOOKUP($H72,'[2]2023_11'!$D:$AD,'[2]2023_11'!L$19,FALSE)</f>
        <v>749.89</v>
      </c>
      <c r="X72" s="12">
        <f>VLOOKUP($H72,'[2]2023_11'!$D:$AD,'[2]2023_11'!M$19,FALSE)</f>
        <v>0</v>
      </c>
      <c r="Y72" s="18">
        <f>VLOOKUP($H72,'[2]2023_11'!$D:$AD,'[2]2023_11'!N$19,FALSE)</f>
        <v>0</v>
      </c>
      <c r="Z72" s="12">
        <f>VLOOKUP($H72,'[2]2023_11'!$D:$AD,'[2]2023_11'!O$19,FALSE)</f>
        <v>0</v>
      </c>
      <c r="AA72" s="12">
        <f>VLOOKUP($H72,'[2]2023_11'!$D:$AD,'[2]2023_11'!P$19,FALSE)</f>
        <v>0</v>
      </c>
      <c r="AB72" s="12">
        <f>VLOOKUP($H72,'[2]2023_11'!$D:$AD,'[2]2023_11'!Q$19,FALSE)</f>
        <v>749.89</v>
      </c>
      <c r="AC72">
        <f t="shared" si="6"/>
        <v>749.89</v>
      </c>
      <c r="AD72">
        <f t="shared" si="7"/>
        <v>0</v>
      </c>
    </row>
    <row r="73" spans="1:30" x14ac:dyDescent="0.25">
      <c r="A73" s="9" t="str">
        <f t="shared" si="4"/>
        <v>H109 2023 Novembro</v>
      </c>
      <c r="B73" s="9" t="str">
        <f>VLOOKUP(H73,[1]Auxiliar_referencia!E:F,2,FALSE)</f>
        <v>Medidor faturado pela UFSC</v>
      </c>
      <c r="C73" s="9">
        <v>2023</v>
      </c>
      <c r="D73" s="9" t="s">
        <v>118</v>
      </c>
      <c r="E73" s="9">
        <f>VLOOKUP(H73,[1]Auxiliar_referencia!$B:$X,3,FALSE)</f>
        <v>0</v>
      </c>
      <c r="F73" s="10"/>
      <c r="G73" s="9" t="str">
        <f>VLOOKUP(H73,[1]Auxiliar_referencia!$B:$X,16,FALSE)</f>
        <v>F17B900021</v>
      </c>
      <c r="H73" s="11" t="s">
        <v>102</v>
      </c>
      <c r="I73" s="9" t="str">
        <f>VLOOKUP(H73,[1]Auxiliar_referencia!$B:$X,20,FALSE)</f>
        <v>Condomínio Perini</v>
      </c>
      <c r="J73" s="9" t="str">
        <f>VLOOKUP(H73,[1]Auxiliar_referencia!$B:$X,10,FALSE)</f>
        <v>Joinville</v>
      </c>
      <c r="K73" s="9" t="str">
        <f>VLOOKUP(H73,[1]Auxiliar_referencia!$B:$X,12,FALSE)</f>
        <v>Bloco O - O1</v>
      </c>
      <c r="L73" s="12">
        <f>VLOOKUP($H73,'[2]2023_11'!$D:$AD,'[2]2023_11'!Z$19,FALSE)</f>
        <v>0</v>
      </c>
      <c r="M73" s="12">
        <f>VLOOKUP($H73,'[2]2023_11'!$D:$AD,'[2]2023_11'!AA$19,FALSE)</f>
        <v>0</v>
      </c>
      <c r="N73" s="12">
        <f>VLOOKUP($H73,'[2]2023_11'!$D:$AD,'[2]2023_11'!AB$19,FALSE)</f>
        <v>1</v>
      </c>
      <c r="O73" s="12">
        <f>VLOOKUP($H73,'[2]2023_11'!$D:$AD,'[2]2023_11'!AC$19,FALSE)</f>
        <v>0</v>
      </c>
      <c r="P73" s="12">
        <f>VLOOKUP($H73,'[2]2023_11'!$D:$AD,'[2]2023_11'!AD$19,FALSE)</f>
        <v>1</v>
      </c>
      <c r="Q73" s="13">
        <f>VLOOKUP(H73,'2023_10'!H:R,11,FALSE)</f>
        <v>1242</v>
      </c>
      <c r="R73" s="14">
        <f>VLOOKUP($H73,'[2]2023_11'!$D:$AD,'[2]2023_11'!J$19,FALSE)</f>
        <v>1301.67</v>
      </c>
      <c r="S73" s="15">
        <f t="shared" si="5"/>
        <v>59.670000000000073</v>
      </c>
      <c r="T73" s="12">
        <f>VLOOKUP($H73,'[2]2023_11'!$D:$AD,'[2]2023_11'!K$19,FALSE)</f>
        <v>59.865000000000002</v>
      </c>
      <c r="U73" s="16">
        <f>VLOOKUP($H73,'[2]2023_11'!$D:$AD,'[2]2023_11'!T$19,FALSE)</f>
        <v>0</v>
      </c>
      <c r="V73" s="17">
        <f>VLOOKUP($H73,'[2]2023_11'!$D:$AD,'[2]2023_11'!U$19,FALSE)</f>
        <v>0</v>
      </c>
      <c r="W73" s="12">
        <f>VLOOKUP($H73,'[2]2023_11'!$D:$AD,'[2]2023_11'!L$19,FALSE)</f>
        <v>679.47</v>
      </c>
      <c r="X73" s="12">
        <f>VLOOKUP($H73,'[2]2023_11'!$D:$AD,'[2]2023_11'!M$19,FALSE)</f>
        <v>543.57000000000005</v>
      </c>
      <c r="Y73" s="18">
        <f>VLOOKUP($H73,'[2]2023_11'!$D:$AD,'[2]2023_11'!N$19,FALSE)</f>
        <v>0</v>
      </c>
      <c r="Z73" s="12">
        <f>VLOOKUP($H73,'[2]2023_11'!$D:$AD,'[2]2023_11'!O$19,FALSE)</f>
        <v>0</v>
      </c>
      <c r="AA73" s="12">
        <f>VLOOKUP($H73,'[2]2023_11'!$D:$AD,'[2]2023_11'!P$19,FALSE)</f>
        <v>0</v>
      </c>
      <c r="AB73" s="12">
        <f>VLOOKUP($H73,'[2]2023_11'!$D:$AD,'[2]2023_11'!Q$19,FALSE)</f>
        <v>1223.04</v>
      </c>
      <c r="AC73">
        <f t="shared" si="6"/>
        <v>1223.04</v>
      </c>
      <c r="AD73">
        <f t="shared" si="7"/>
        <v>0</v>
      </c>
    </row>
    <row r="74" spans="1:30" x14ac:dyDescent="0.25">
      <c r="A74" s="9" t="str">
        <f t="shared" si="4"/>
        <v>H110 2023 Novembro</v>
      </c>
      <c r="B74" s="9" t="str">
        <f>VLOOKUP(H74,[1]Auxiliar_referencia!E:F,2,FALSE)</f>
        <v>Medidor faturado pela UFSC</v>
      </c>
      <c r="C74" s="9">
        <v>2023</v>
      </c>
      <c r="D74" s="9" t="s">
        <v>118</v>
      </c>
      <c r="E74" s="9">
        <f>VLOOKUP(H74,[1]Auxiliar_referencia!$B:$X,3,FALSE)</f>
        <v>0</v>
      </c>
      <c r="F74" s="10"/>
      <c r="G74" s="9" t="str">
        <f>VLOOKUP(H74,[1]Auxiliar_referencia!$B:$X,16,FALSE)</f>
        <v>F17B900028</v>
      </c>
      <c r="H74" s="11" t="s">
        <v>103</v>
      </c>
      <c r="I74" s="9" t="str">
        <f>VLOOKUP(H74,[1]Auxiliar_referencia!$B:$X,20,FALSE)</f>
        <v>Condomínio Perini</v>
      </c>
      <c r="J74" s="9" t="str">
        <f>VLOOKUP(H74,[1]Auxiliar_referencia!$B:$X,10,FALSE)</f>
        <v>Joinville</v>
      </c>
      <c r="K74" s="9" t="str">
        <f>VLOOKUP(H74,[1]Auxiliar_referencia!$B:$X,12,FALSE)</f>
        <v>Bloco U - RU</v>
      </c>
      <c r="L74" s="12">
        <f>VLOOKUP($H74,'[2]2023_11'!$D:$AD,'[2]2023_11'!Z$19,FALSE)</f>
        <v>0</v>
      </c>
      <c r="M74" s="12">
        <f>VLOOKUP($H74,'[2]2023_11'!$D:$AD,'[2]2023_11'!AA$19,FALSE)</f>
        <v>0</v>
      </c>
      <c r="N74" s="12">
        <f>VLOOKUP($H74,'[2]2023_11'!$D:$AD,'[2]2023_11'!AB$19,FALSE)</f>
        <v>1</v>
      </c>
      <c r="O74" s="12">
        <f>VLOOKUP($H74,'[2]2023_11'!$D:$AD,'[2]2023_11'!AC$19,FALSE)</f>
        <v>0</v>
      </c>
      <c r="P74" s="12">
        <f>VLOOKUP($H74,'[2]2023_11'!$D:$AD,'[2]2023_11'!AD$19,FALSE)</f>
        <v>1</v>
      </c>
      <c r="Q74" s="13">
        <f>VLOOKUP(H74,'2023_10'!H:R,11,FALSE)</f>
        <v>4885</v>
      </c>
      <c r="R74" s="14">
        <f>VLOOKUP($H74,'[2]2023_11'!$D:$AD,'[2]2023_11'!J$19,FALSE)</f>
        <v>5022.09</v>
      </c>
      <c r="S74" s="15">
        <f t="shared" si="5"/>
        <v>137.09000000000015</v>
      </c>
      <c r="T74" s="12">
        <f>VLOOKUP($H74,'[2]2023_11'!$D:$AD,'[2]2023_11'!K$19,FALSE)</f>
        <v>136.45500000000001</v>
      </c>
      <c r="U74" s="16">
        <f>VLOOKUP($H74,'[2]2023_11'!$D:$AD,'[2]2023_11'!T$19,FALSE)</f>
        <v>0</v>
      </c>
      <c r="V74" s="17">
        <f>VLOOKUP($H74,'[2]2023_11'!$D:$AD,'[2]2023_11'!U$19,FALSE)</f>
        <v>0</v>
      </c>
      <c r="W74" s="12">
        <f>VLOOKUP($H74,'[2]2023_11'!$D:$AD,'[2]2023_11'!L$19,FALSE)</f>
        <v>1548.71</v>
      </c>
      <c r="X74" s="12">
        <f>VLOOKUP($H74,'[2]2023_11'!$D:$AD,'[2]2023_11'!M$19,FALSE)</f>
        <v>1238.97</v>
      </c>
      <c r="Y74" s="18">
        <f>VLOOKUP($H74,'[2]2023_11'!$D:$AD,'[2]2023_11'!N$19,FALSE)</f>
        <v>0</v>
      </c>
      <c r="Z74" s="12">
        <f>VLOOKUP($H74,'[2]2023_11'!$D:$AD,'[2]2023_11'!O$19,FALSE)</f>
        <v>0</v>
      </c>
      <c r="AA74" s="12">
        <f>VLOOKUP($H74,'[2]2023_11'!$D:$AD,'[2]2023_11'!P$19,FALSE)</f>
        <v>0</v>
      </c>
      <c r="AB74" s="12">
        <f>VLOOKUP($H74,'[2]2023_11'!$D:$AD,'[2]2023_11'!Q$19,FALSE)</f>
        <v>2787.6800000000003</v>
      </c>
      <c r="AC74">
        <f t="shared" si="6"/>
        <v>2787.6800000000003</v>
      </c>
      <c r="AD74">
        <f t="shared" si="7"/>
        <v>0</v>
      </c>
    </row>
    <row r="75" spans="1:30" x14ac:dyDescent="0.25">
      <c r="A75" s="9" t="str">
        <f t="shared" si="4"/>
        <v>H111 2023 Novembro</v>
      </c>
      <c r="B75" s="9" t="str">
        <f>VLOOKUP(H75,[1]Auxiliar_referencia!E:F,2,FALSE)</f>
        <v>Medidor faturado pela UFSC</v>
      </c>
      <c r="C75" s="9">
        <v>2023</v>
      </c>
      <c r="D75" s="9" t="s">
        <v>118</v>
      </c>
      <c r="E75" s="9">
        <f>VLOOKUP(H75,[1]Auxiliar_referencia!$B:$X,3,FALSE)</f>
        <v>0</v>
      </c>
      <c r="F75" s="10"/>
      <c r="G75" s="9" t="str">
        <f>VLOOKUP(H75,[1]Auxiliar_referencia!$B:$X,16,FALSE)</f>
        <v>C16UB020205</v>
      </c>
      <c r="H75" s="11" t="s">
        <v>104</v>
      </c>
      <c r="I75" s="9" t="str">
        <f>VLOOKUP(H75,[1]Auxiliar_referencia!$B:$X,20,FALSE)</f>
        <v>Condomínio Perini</v>
      </c>
      <c r="J75" s="9" t="str">
        <f>VLOOKUP(H75,[1]Auxiliar_referencia!$B:$X,10,FALSE)</f>
        <v>Joinville</v>
      </c>
      <c r="K75" s="9" t="str">
        <f>VLOOKUP(H75,[1]Auxiliar_referencia!$B:$X,12,FALSE)</f>
        <v>Bloco U - U</v>
      </c>
      <c r="L75" s="12">
        <f>VLOOKUP($H75,'[2]2023_11'!$D:$AD,'[2]2023_11'!Z$19,FALSE)</f>
        <v>0</v>
      </c>
      <c r="M75" s="12">
        <f>VLOOKUP($H75,'[2]2023_11'!$D:$AD,'[2]2023_11'!AA$19,FALSE)</f>
        <v>0</v>
      </c>
      <c r="N75" s="12">
        <f>VLOOKUP($H75,'[2]2023_11'!$D:$AD,'[2]2023_11'!AB$19,FALSE)</f>
        <v>1</v>
      </c>
      <c r="O75" s="12">
        <f>VLOOKUP($H75,'[2]2023_11'!$D:$AD,'[2]2023_11'!AC$19,FALSE)</f>
        <v>0</v>
      </c>
      <c r="P75" s="12">
        <f>VLOOKUP($H75,'[2]2023_11'!$D:$AD,'[2]2023_11'!AD$19,FALSE)</f>
        <v>1</v>
      </c>
      <c r="Q75" s="13">
        <f>VLOOKUP(H75,'2023_10'!H:R,11,FALSE)</f>
        <v>3401</v>
      </c>
      <c r="R75" s="14">
        <f>VLOOKUP($H75,'[2]2023_11'!$D:$AD,'[2]2023_11'!J$19,FALSE)</f>
        <v>3622.2649999999999</v>
      </c>
      <c r="S75" s="15">
        <f t="shared" si="5"/>
        <v>221.26499999999987</v>
      </c>
      <c r="T75" s="12">
        <f>VLOOKUP($H75,'[2]2023_11'!$D:$AD,'[2]2023_11'!K$19,FALSE)</f>
        <v>220.708</v>
      </c>
      <c r="U75" s="16">
        <f>VLOOKUP($H75,'[2]2023_11'!$D:$AD,'[2]2023_11'!T$19,FALSE)</f>
        <v>0</v>
      </c>
      <c r="V75" s="17">
        <f>VLOOKUP($H75,'[2]2023_11'!$D:$AD,'[2]2023_11'!U$19,FALSE)</f>
        <v>0</v>
      </c>
      <c r="W75" s="12">
        <f>VLOOKUP($H75,'[2]2023_11'!$D:$AD,'[2]2023_11'!L$19,FALSE)</f>
        <v>2505.04</v>
      </c>
      <c r="X75" s="12">
        <f>VLOOKUP($H75,'[2]2023_11'!$D:$AD,'[2]2023_11'!M$19,FALSE)</f>
        <v>2004.03</v>
      </c>
      <c r="Y75" s="18">
        <f>VLOOKUP($H75,'[2]2023_11'!$D:$AD,'[2]2023_11'!N$19,FALSE)</f>
        <v>0</v>
      </c>
      <c r="Z75" s="12">
        <f>VLOOKUP($H75,'[2]2023_11'!$D:$AD,'[2]2023_11'!O$19,FALSE)</f>
        <v>0</v>
      </c>
      <c r="AA75" s="12">
        <f>VLOOKUP($H75,'[2]2023_11'!$D:$AD,'[2]2023_11'!P$19,FALSE)</f>
        <v>0</v>
      </c>
      <c r="AB75" s="12">
        <f>VLOOKUP($H75,'[2]2023_11'!$D:$AD,'[2]2023_11'!Q$19,FALSE)</f>
        <v>4509.07</v>
      </c>
      <c r="AC75">
        <f t="shared" si="6"/>
        <v>4509.07</v>
      </c>
      <c r="AD75">
        <f t="shared" si="7"/>
        <v>0</v>
      </c>
    </row>
    <row r="76" spans="1:30" x14ac:dyDescent="0.25">
      <c r="A76" s="9" t="str">
        <f>H76&amp;" "&amp;C76&amp;" "&amp;D76</f>
        <v>H112 2023 Novembro</v>
      </c>
      <c r="B76" s="9" t="str">
        <f>VLOOKUP(H76,[1]Auxiliar_referencia!E:F,2,FALSE)</f>
        <v>Medidor faturado pela UFSC</v>
      </c>
      <c r="C76" s="9">
        <v>2023</v>
      </c>
      <c r="D76" s="9" t="s">
        <v>118</v>
      </c>
      <c r="E76" s="9">
        <f>VLOOKUP(H76,[1]Auxiliar_referencia!$B:$X,3,FALSE)</f>
        <v>0</v>
      </c>
      <c r="F76" s="10"/>
      <c r="G76" s="9" t="str">
        <f>VLOOKUP(H76,[1]Auxiliar_referencia!$B:$X,16,FALSE)</f>
        <v/>
      </c>
      <c r="H76" s="11" t="s">
        <v>105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Tunel de Vento - LAB 01</v>
      </c>
      <c r="L76" s="12">
        <f>VLOOKUP($H76,'[2]2023_11'!$D:$AD,'[2]2023_11'!Z$19,FALSE)</f>
        <v>0</v>
      </c>
      <c r="M76" s="12">
        <f>VLOOKUP($H76,'[2]2023_11'!$D:$AD,'[2]2023_11'!AA$19,FALSE)</f>
        <v>0</v>
      </c>
      <c r="N76" s="12">
        <f>VLOOKUP($H76,'[2]2023_11'!$D:$AD,'[2]2023_11'!AB$19,FALSE)</f>
        <v>1</v>
      </c>
      <c r="O76" s="12">
        <f>VLOOKUP($H76,'[2]2023_11'!$D:$AD,'[2]2023_11'!AC$19,FALSE)</f>
        <v>0</v>
      </c>
      <c r="P76" s="12">
        <f>VLOOKUP($H76,'[2]2023_11'!$D:$AD,'[2]2023_11'!AD$19,FALSE)</f>
        <v>1</v>
      </c>
      <c r="Q76" s="13">
        <f>VLOOKUP(H76,'2023_10'!H:R,11,FALSE)</f>
        <v>469.43799999999999</v>
      </c>
      <c r="R76" s="14">
        <f>VLOOKUP($H76,'[2]2023_11'!$D:$AD,'[2]2023_11'!J$19,FALSE)</f>
        <v>472.80900000000003</v>
      </c>
      <c r="S76" s="15">
        <f t="shared" si="5"/>
        <v>3.3710000000000377</v>
      </c>
      <c r="T76" s="12">
        <f>VLOOKUP($H76,'[2]2023_11'!$D:$AD,'[2]2023_11'!K$19,FALSE)</f>
        <v>3.371</v>
      </c>
      <c r="U76" s="16">
        <f>VLOOKUP($H76,'[2]2023_11'!$D:$AD,'[2]2023_11'!T$19,FALSE)</f>
        <v>0</v>
      </c>
      <c r="V76" s="17">
        <f>VLOOKUP($H76,'[2]2023_11'!$D:$AD,'[2]2023_11'!U$19,FALSE)</f>
        <v>0</v>
      </c>
      <c r="W76" s="12">
        <f>VLOOKUP($H76,'[2]2023_11'!$D:$AD,'[2]2023_11'!L$19,FALSE)</f>
        <v>113.5</v>
      </c>
      <c r="X76" s="12">
        <f>VLOOKUP($H76,'[2]2023_11'!$D:$AD,'[2]2023_11'!M$19,FALSE)</f>
        <v>90.8</v>
      </c>
      <c r="Y76" s="18">
        <f>VLOOKUP($H76,'[2]2023_11'!$D:$AD,'[2]2023_11'!N$19,FALSE)</f>
        <v>0</v>
      </c>
      <c r="Z76" s="12">
        <f>VLOOKUP($H76,'[2]2023_11'!$D:$AD,'[2]2023_11'!O$19,FALSE)</f>
        <v>0</v>
      </c>
      <c r="AA76" s="12">
        <f>VLOOKUP($H76,'[2]2023_11'!$D:$AD,'[2]2023_11'!P$19,FALSE)</f>
        <v>0</v>
      </c>
      <c r="AB76" s="12">
        <f>VLOOKUP($H76,'[2]2023_11'!$D:$AD,'[2]2023_11'!Q$19,FALSE)</f>
        <v>204.3</v>
      </c>
      <c r="AC76">
        <f t="shared" si="6"/>
        <v>204.3</v>
      </c>
      <c r="AD76">
        <f t="shared" si="7"/>
        <v>0</v>
      </c>
    </row>
    <row r="77" spans="1:30" x14ac:dyDescent="0.25">
      <c r="A77" s="9"/>
      <c r="B77" s="9"/>
      <c r="C77" s="9"/>
      <c r="D77" s="9"/>
      <c r="E77" s="9"/>
      <c r="F77" s="10"/>
      <c r="G77" s="9"/>
      <c r="H77" s="11"/>
      <c r="I77" s="9"/>
      <c r="J77" s="9"/>
      <c r="K77" s="9"/>
      <c r="L77" s="12"/>
      <c r="M77" s="12"/>
      <c r="N77" s="12"/>
      <c r="O77" s="12"/>
      <c r="P77" s="12"/>
      <c r="Q77" s="13"/>
      <c r="R77" s="14"/>
      <c r="S77" s="15"/>
      <c r="T77" s="12"/>
      <c r="U77" s="16"/>
      <c r="V77" s="17"/>
      <c r="W77" s="12"/>
      <c r="X77" s="12"/>
      <c r="Y77" s="18"/>
      <c r="Z77" s="12"/>
      <c r="AA77" s="12"/>
      <c r="AB77" s="12"/>
    </row>
    <row r="78" spans="1:30" x14ac:dyDescent="0.25">
      <c r="A78" s="9" t="str">
        <f>H78&amp;" "&amp;C78&amp;" "&amp;D78</f>
        <v>H130 2023 Novembro</v>
      </c>
      <c r="B78" s="9" t="str">
        <f>VLOOKUP(H78,[1]Auxiliar_referencia!E:F,2,FALSE)</f>
        <v>Medidor faturado pela UFSC</v>
      </c>
      <c r="C78" s="9">
        <v>2023</v>
      </c>
      <c r="D78" s="9" t="s">
        <v>118</v>
      </c>
      <c r="E78" s="9">
        <f>VLOOKUP(H78,[1]Auxiliar_referencia!$B:$X,3,FALSE)</f>
        <v>0</v>
      </c>
      <c r="F78" s="10"/>
      <c r="G78" s="9" t="str">
        <f>VLOOKUP(H78,[1]Auxiliar_referencia!$B:$X,16,FALSE)</f>
        <v/>
      </c>
      <c r="H78" s="11" t="s">
        <v>107</v>
      </c>
      <c r="I78" s="9" t="str">
        <f>VLOOKUP(H78,[1]Auxiliar_referencia!$B:$X,20,FALSE)</f>
        <v>Condomínio Sapiens Park</v>
      </c>
      <c r="J78" s="9" t="s">
        <v>106</v>
      </c>
      <c r="K78" s="9" t="str">
        <f>VLOOKUP(H78,[1]Auxiliar_referencia!$B:$X,12,FALSE)</f>
        <v>Sapiens Park - INPETRO</v>
      </c>
      <c r="L78" s="12">
        <f>VLOOKUP($H78,'[2]2023_11'!$D:$AD,'[2]2023_11'!Z$19,FALSE)</f>
        <v>1</v>
      </c>
      <c r="M78" s="12">
        <f>VLOOKUP($H78,'[2]2023_11'!$D:$AD,'[2]2023_11'!AA$19,FALSE)</f>
        <v>0</v>
      </c>
      <c r="N78" s="12">
        <f>VLOOKUP($H78,'[2]2023_11'!$D:$AD,'[2]2023_11'!AB$19,FALSE)</f>
        <v>0</v>
      </c>
      <c r="O78" s="12">
        <f>VLOOKUP($H78,'[2]2023_11'!$D:$AD,'[2]2023_11'!AC$19,FALSE)</f>
        <v>0</v>
      </c>
      <c r="P78" s="12">
        <f>VLOOKUP($H78,'[2]2023_11'!$D:$AD,'[2]2023_11'!AD$19,FALSE)</f>
        <v>1</v>
      </c>
      <c r="Q78" s="13">
        <f>VLOOKUP(H78,'2023_10'!H:R,11,FALSE)</f>
        <v>0</v>
      </c>
      <c r="R78" s="14">
        <f>VLOOKUP($H78,'[2]2023_11'!$D:$AD,'[2]2023_11'!J$19,FALSE)</f>
        <v>0</v>
      </c>
      <c r="S78" s="15">
        <f t="shared" si="5"/>
        <v>0</v>
      </c>
      <c r="T78" s="12">
        <f>VLOOKUP($H78,'[2]2023_11'!$D:$AD,'[2]2023_11'!K$19,FALSE)</f>
        <v>0</v>
      </c>
      <c r="U78" s="16">
        <f>VLOOKUP($H78,'[2]2023_11'!$D:$AD,'[2]2023_11'!T$19,FALSE)</f>
        <v>0</v>
      </c>
      <c r="V78" s="17">
        <f>VLOOKUP($H78,'[2]2023_11'!$D:$AD,'[2]2023_11'!U$19,FALSE)</f>
        <v>0</v>
      </c>
      <c r="W78" s="12">
        <f>VLOOKUP($H78,'[2]2023_11'!$D:$AD,'[2]2023_11'!L$19,FALSE)</f>
        <v>0</v>
      </c>
      <c r="X78" s="12">
        <f>VLOOKUP($H78,'[2]2023_11'!$D:$AD,'[2]2023_11'!M$19,FALSE)</f>
        <v>0</v>
      </c>
      <c r="Y78" s="18">
        <f>VLOOKUP($H78,'[2]2023_11'!$D:$AD,'[2]2023_11'!N$19,FALSE)</f>
        <v>0</v>
      </c>
      <c r="Z78" s="12">
        <f>VLOOKUP($H78,'[2]2023_11'!$D:$AD,'[2]2023_11'!O$19,FALSE)</f>
        <v>0</v>
      </c>
      <c r="AA78" s="12">
        <f>VLOOKUP($H78,'[2]2023_11'!$D:$AD,'[2]2023_11'!P$19,FALSE)</f>
        <v>0</v>
      </c>
      <c r="AB78" s="12">
        <f>VLOOKUP($H78,'[2]2023_11'!$D:$AD,'[2]2023_11'!Q$19,FALSE)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9" t="str">
        <f>H79&amp;" "&amp;C79&amp;" "&amp;D79</f>
        <v>H131 2023 Novembro</v>
      </c>
      <c r="B79" s="9" t="str">
        <f>VLOOKUP(H79,[1]Auxiliar_referencia!E:F,2,FALSE)</f>
        <v>Medidor faturado pela UFSC</v>
      </c>
      <c r="C79" s="9">
        <v>2023</v>
      </c>
      <c r="D79" s="9" t="s">
        <v>118</v>
      </c>
      <c r="E79" s="9">
        <f>VLOOKUP(H79,[1]Auxiliar_referencia!$B:$X,3,FALSE)</f>
        <v>0</v>
      </c>
      <c r="F79" s="10"/>
      <c r="G79" s="9" t="str">
        <f>VLOOKUP(H79,[1]Auxiliar_referencia!$B:$X,16,FALSE)</f>
        <v/>
      </c>
      <c r="H79" s="11" t="s">
        <v>108</v>
      </c>
      <c r="I79" s="9" t="str">
        <f>VLOOKUP(H79,[1]Auxiliar_referencia!$B:$X,20,FALSE)</f>
        <v>Condomínio Sapiens Park</v>
      </c>
      <c r="J79" s="9" t="s">
        <v>106</v>
      </c>
      <c r="K79" s="9" t="str">
        <f>VLOOKUP(H79,[1]Auxiliar_referencia!$B:$X,12,FALSE)</f>
        <v>Sapiens Park - Fotovoltaica</v>
      </c>
      <c r="L79" s="12">
        <f>VLOOKUP($H79,'[2]2023_11'!$D:$AD,'[2]2023_11'!Z$19,FALSE)</f>
        <v>1</v>
      </c>
      <c r="M79" s="12">
        <f>VLOOKUP($H79,'[2]2023_11'!$D:$AD,'[2]2023_11'!AA$19,FALSE)</f>
        <v>0</v>
      </c>
      <c r="N79" s="12">
        <f>VLOOKUP($H79,'[2]2023_11'!$D:$AD,'[2]2023_11'!AB$19,FALSE)</f>
        <v>0</v>
      </c>
      <c r="O79" s="12">
        <f>VLOOKUP($H79,'[2]2023_11'!$D:$AD,'[2]2023_11'!AC$19,FALSE)</f>
        <v>0</v>
      </c>
      <c r="P79" s="12">
        <f>VLOOKUP($H79,'[2]2023_11'!$D:$AD,'[2]2023_11'!AD$19,FALSE)</f>
        <v>1</v>
      </c>
      <c r="Q79" s="13">
        <f>VLOOKUP(H79,'2023_10'!H:R,11,FALSE)</f>
        <v>0</v>
      </c>
      <c r="R79" s="14">
        <f>VLOOKUP($H79,'[2]2023_11'!$D:$AD,'[2]2023_11'!J$19,FALSE)</f>
        <v>0</v>
      </c>
      <c r="S79" s="15">
        <f t="shared" si="5"/>
        <v>0</v>
      </c>
      <c r="T79" s="12">
        <f>VLOOKUP($H79,'[2]2023_11'!$D:$AD,'[2]2023_11'!K$19,FALSE)</f>
        <v>0</v>
      </c>
      <c r="U79" s="16">
        <f>VLOOKUP($H79,'[2]2023_11'!$D:$AD,'[2]2023_11'!T$19,FALSE)</f>
        <v>0</v>
      </c>
      <c r="V79" s="17">
        <f>VLOOKUP($H79,'[2]2023_11'!$D:$AD,'[2]2023_11'!U$19,FALSE)</f>
        <v>0</v>
      </c>
      <c r="W79" s="12">
        <f>VLOOKUP($H79,'[2]2023_11'!$D:$AD,'[2]2023_11'!L$19,FALSE)</f>
        <v>0</v>
      </c>
      <c r="X79" s="12">
        <f>VLOOKUP($H79,'[2]2023_11'!$D:$AD,'[2]2023_11'!M$19,FALSE)</f>
        <v>0</v>
      </c>
      <c r="Y79" s="18">
        <f>VLOOKUP($H79,'[2]2023_11'!$D:$AD,'[2]2023_11'!N$19,FALSE)</f>
        <v>0</v>
      </c>
      <c r="Z79" s="12">
        <f>VLOOKUP($H79,'[2]2023_11'!$D:$AD,'[2]2023_11'!O$19,FALSE)</f>
        <v>0</v>
      </c>
      <c r="AA79" s="12">
        <f>VLOOKUP($H79,'[2]2023_11'!$D:$AD,'[2]2023_11'!P$19,FALSE)</f>
        <v>0</v>
      </c>
      <c r="AB79" s="12">
        <f>VLOOKUP($H79,'[2]2023_11'!$D:$AD,'[2]2023_11'!Q$19,FALSE)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9" t="str">
        <f t="shared" ref="A80:A86" si="8">H80&amp;" "&amp;C80&amp;" "&amp;D80</f>
        <v>H200 2023 Novembro</v>
      </c>
      <c r="B80" s="9" t="str">
        <f>VLOOKUP(H80,[1]Auxiliar_referencia!E:F,2,FALSE)</f>
        <v>Medidor faturado pela UFSC</v>
      </c>
      <c r="C80" s="9">
        <v>2023</v>
      </c>
      <c r="D80" s="9" t="s">
        <v>118</v>
      </c>
      <c r="E80" s="9">
        <f>VLOOKUP(H80,[1]Auxiliar_referencia!$B:$X,3,FALSE)</f>
        <v>15431797</v>
      </c>
      <c r="F80" s="10"/>
      <c r="G80" s="9" t="str">
        <f>VLOOKUP(H80,[1]Auxiliar_referencia!$B:$X,16,FALSE)</f>
        <v>B17C003784</v>
      </c>
      <c r="H80" s="11" t="s">
        <v>109</v>
      </c>
      <c r="I80" s="9" t="str">
        <f>VLOOKUP(H80,[1]Auxiliar_referencia!$B:$X,20,FALSE)</f>
        <v>CASAN</v>
      </c>
      <c r="J80" s="9" t="str">
        <f>VLOOKUP(H80,[1]Auxiliar_referencia!$B:$X,10,FALSE)</f>
        <v>Curitibanos</v>
      </c>
      <c r="K80" s="9" t="str">
        <f>VLOOKUP(H80,[1]Auxiliar_referencia!$B:$X,12,FALSE)</f>
        <v>Curitibanos CEDUP</v>
      </c>
      <c r="L80" s="12">
        <f>VLOOKUP($H80,'[2]2023_11'!$D:$AD,'[2]2023_11'!Z$19,FALSE)</f>
        <v>1</v>
      </c>
      <c r="M80" s="12">
        <f>VLOOKUP($H80,'[2]2023_11'!$D:$AD,'[2]2023_11'!AA$19,FALSE)</f>
        <v>0</v>
      </c>
      <c r="N80" s="12">
        <f>VLOOKUP($H80,'[2]2023_11'!$D:$AD,'[2]2023_11'!AB$19,FALSE)</f>
        <v>0</v>
      </c>
      <c r="O80" s="12">
        <f>VLOOKUP($H80,'[2]2023_11'!$D:$AD,'[2]2023_11'!AC$19,FALSE)</f>
        <v>0</v>
      </c>
      <c r="P80" s="12">
        <f>VLOOKUP($H80,'[2]2023_11'!$D:$AD,'[2]2023_11'!AD$19,FALSE)</f>
        <v>1</v>
      </c>
      <c r="Q80" s="13">
        <f>VLOOKUP(H80,'2023_10'!H:R,11,FALSE)</f>
        <v>1981</v>
      </c>
      <c r="R80" s="14">
        <f>VLOOKUP($H80,'[2]2023_11'!$D:$AD,'[2]2023_11'!J$19,FALSE)</f>
        <v>2123</v>
      </c>
      <c r="S80" s="15">
        <f t="shared" si="5"/>
        <v>142</v>
      </c>
      <c r="T80" s="12">
        <f>VLOOKUP($H80,'[2]2023_11'!$D:$AD,'[2]2023_11'!K$19,FALSE)</f>
        <v>142</v>
      </c>
      <c r="U80" s="16" t="str">
        <f>VLOOKUP($H80,'[2]2023_11'!$D:$AD,'[2]2023_11'!T$19,FALSE)</f>
        <v>LIDO</v>
      </c>
      <c r="V80" s="17" t="str">
        <f>VLOOKUP($H80,'[2]2023_11'!$D:$AD,'[2]2023_11'!U$19,FALSE)</f>
        <v>ALTO CONSUMO</v>
      </c>
      <c r="W80" s="12">
        <f>VLOOKUP($H80,'[2]2023_11'!$D:$AD,'[2]2023_11'!L$19,FALSE)</f>
        <v>2126.33</v>
      </c>
      <c r="X80" s="12">
        <f>VLOOKUP($H80,'[2]2023_11'!$D:$AD,'[2]2023_11'!M$19,FALSE)</f>
        <v>0</v>
      </c>
      <c r="Y80" s="18">
        <f>VLOOKUP($H80,'[2]2023_11'!$D:$AD,'[2]2023_11'!N$19,FALSE)</f>
        <v>-200.92999999999998</v>
      </c>
      <c r="Z80" s="12">
        <f>VLOOKUP($H80,'[2]2023_11'!$D:$AD,'[2]2023_11'!O$19,FALSE)</f>
        <v>0</v>
      </c>
      <c r="AA80" s="12">
        <f>VLOOKUP($H80,'[2]2023_11'!$D:$AD,'[2]2023_11'!P$19,FALSE)</f>
        <v>0</v>
      </c>
      <c r="AB80" s="12">
        <f>VLOOKUP($H80,'[2]2023_11'!$D:$AD,'[2]2023_11'!Q$19,FALSE)</f>
        <v>1925.4</v>
      </c>
      <c r="AC80">
        <f t="shared" si="6"/>
        <v>1925.3999999999999</v>
      </c>
      <c r="AD80">
        <f t="shared" si="7"/>
        <v>0</v>
      </c>
    </row>
    <row r="81" spans="1:30" x14ac:dyDescent="0.25">
      <c r="A81" s="9" t="str">
        <f t="shared" si="8"/>
        <v>H201 2023 Novembro</v>
      </c>
      <c r="B81" s="9" t="str">
        <f>VLOOKUP(H81,[1]Auxiliar_referencia!E:F,2,FALSE)</f>
        <v>Medidor não instalado</v>
      </c>
      <c r="C81" s="9">
        <v>2023</v>
      </c>
      <c r="D81" s="9" t="s">
        <v>118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110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Água Subterrânea</v>
      </c>
      <c r="L81" s="12">
        <f>VLOOKUP($H81,'[2]2023_11'!$D:$AD,'[2]2023_11'!Z$19,FALSE)</f>
        <v>1</v>
      </c>
      <c r="M81" s="12">
        <f>VLOOKUP($H81,'[2]2023_11'!$D:$AD,'[2]2023_11'!AA$19,FALSE)</f>
        <v>0</v>
      </c>
      <c r="N81" s="12">
        <f>VLOOKUP($H81,'[2]2023_11'!$D:$AD,'[2]2023_11'!AB$19,FALSE)</f>
        <v>0</v>
      </c>
      <c r="O81" s="12">
        <f>VLOOKUP($H81,'[2]2023_11'!$D:$AD,'[2]2023_11'!AC$19,FALSE)</f>
        <v>0</v>
      </c>
      <c r="P81" s="12">
        <f>VLOOKUP($H81,'[2]2023_11'!$D:$AD,'[2]2023_11'!AD$19,FALSE)</f>
        <v>1</v>
      </c>
      <c r="Q81" s="13">
        <f>VLOOKUP(H81,'2023_10'!H:R,11,FALSE)</f>
        <v>0</v>
      </c>
      <c r="R81" s="14">
        <f>VLOOKUP($H81,'[2]2023_11'!$D:$AD,'[2]2023_11'!J$19,FALSE)</f>
        <v>0</v>
      </c>
      <c r="S81" s="15">
        <f t="shared" si="5"/>
        <v>0</v>
      </c>
      <c r="T81" s="12">
        <f>VLOOKUP($H81,'[2]2023_11'!$D:$AD,'[2]2023_11'!K$19,FALSE)</f>
        <v>0</v>
      </c>
      <c r="U81" s="16">
        <f>VLOOKUP($H81,'[2]2023_11'!$D:$AD,'[2]2023_11'!T$19,FALSE)</f>
        <v>0</v>
      </c>
      <c r="V81" s="17">
        <f>VLOOKUP($H81,'[2]2023_11'!$D:$AD,'[2]2023_11'!U$19,FALSE)</f>
        <v>0</v>
      </c>
      <c r="W81" s="12">
        <f>VLOOKUP($H81,'[2]2023_11'!$D:$AD,'[2]2023_11'!L$19,FALSE)</f>
        <v>0</v>
      </c>
      <c r="X81" s="12">
        <f>VLOOKUP($H81,'[2]2023_11'!$D:$AD,'[2]2023_11'!M$19,FALSE)</f>
        <v>0</v>
      </c>
      <c r="Y81" s="18">
        <f>VLOOKUP($H81,'[2]2023_11'!$D:$AD,'[2]2023_11'!N$19,FALSE)</f>
        <v>0</v>
      </c>
      <c r="Z81" s="12">
        <f>VLOOKUP($H81,'[2]2023_11'!$D:$AD,'[2]2023_11'!O$19,FALSE)</f>
        <v>0</v>
      </c>
      <c r="AA81" s="12">
        <f>VLOOKUP($H81,'[2]2023_11'!$D:$AD,'[2]2023_11'!P$19,FALSE)</f>
        <v>0</v>
      </c>
      <c r="AB81" s="12">
        <f>VLOOKUP($H81,'[2]2023_11'!$D:$AD,'[2]2023_11'!Q$19,FALSE)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H202 2023 Novembro</v>
      </c>
      <c r="B82" s="9" t="str">
        <f>VLOOKUP(H82,[1]Auxiliar_referencia!E:F,2,FALSE)</f>
        <v>Medidor não instalado</v>
      </c>
      <c r="C82" s="9">
        <v>2023</v>
      </c>
      <c r="D82" s="9" t="s">
        <v>118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111</v>
      </c>
      <c r="I82" s="9" t="str">
        <f>VLOOKUP(H82,[1]Auxiliar_referencia!$B:$X,20,FALSE)</f>
        <v>Interno</v>
      </c>
      <c r="J82" s="9" t="str">
        <f>VLOOKUP(H82,[1]Auxiliar_referencia!$B:$X,10,FALSE)</f>
        <v>Curitibanos</v>
      </c>
      <c r="K82" s="9" t="str">
        <f>VLOOKUP(H82,[1]Auxiliar_referencia!$B:$X,12,FALSE)</f>
        <v>Curitibanos SEDE - ETE</v>
      </c>
      <c r="L82" s="12">
        <f>VLOOKUP($H82,'[2]2023_11'!$D:$AD,'[2]2023_11'!Z$19,FALSE)</f>
        <v>0</v>
      </c>
      <c r="M82" s="12">
        <f>VLOOKUP($H82,'[2]2023_11'!$D:$AD,'[2]2023_11'!AA$19,FALSE)</f>
        <v>0</v>
      </c>
      <c r="N82" s="12">
        <f>VLOOKUP($H82,'[2]2023_11'!$D:$AD,'[2]2023_11'!AB$19,FALSE)</f>
        <v>0</v>
      </c>
      <c r="O82" s="12">
        <f>VLOOKUP($H82,'[2]2023_11'!$D:$AD,'[2]2023_11'!AC$19,FALSE)</f>
        <v>0</v>
      </c>
      <c r="P82" s="12">
        <f>VLOOKUP($H82,'[2]2023_11'!$D:$AD,'[2]2023_11'!AD$19,FALSE)</f>
        <v>0</v>
      </c>
      <c r="Q82" s="13">
        <f>VLOOKUP(H82,'2023_10'!H:R,11,FALSE)</f>
        <v>0</v>
      </c>
      <c r="R82" s="14">
        <f>VLOOKUP($H82,'[2]2023_11'!$D:$AD,'[2]2023_11'!J$19,FALSE)</f>
        <v>0</v>
      </c>
      <c r="S82" s="15">
        <f t="shared" si="5"/>
        <v>0</v>
      </c>
      <c r="T82" s="12">
        <f>VLOOKUP($H82,'[2]2023_11'!$D:$AD,'[2]2023_11'!K$19,FALSE)</f>
        <v>0</v>
      </c>
      <c r="U82" s="16">
        <f>VLOOKUP($H82,'[2]2023_11'!$D:$AD,'[2]2023_11'!T$19,FALSE)</f>
        <v>0</v>
      </c>
      <c r="V82" s="17">
        <f>VLOOKUP($H82,'[2]2023_11'!$D:$AD,'[2]2023_11'!U$19,FALSE)</f>
        <v>0</v>
      </c>
      <c r="W82" s="12">
        <f>VLOOKUP($H82,'[2]2023_11'!$D:$AD,'[2]2023_11'!L$19,FALSE)</f>
        <v>0</v>
      </c>
      <c r="X82" s="12">
        <f>VLOOKUP($H82,'[2]2023_11'!$D:$AD,'[2]2023_11'!M$19,FALSE)</f>
        <v>0</v>
      </c>
      <c r="Y82" s="18">
        <f>VLOOKUP($H82,'[2]2023_11'!$D:$AD,'[2]2023_11'!N$19,FALSE)</f>
        <v>0</v>
      </c>
      <c r="Z82" s="12">
        <f>VLOOKUP($H82,'[2]2023_11'!$D:$AD,'[2]2023_11'!O$19,FALSE)</f>
        <v>0</v>
      </c>
      <c r="AA82" s="12">
        <f>VLOOKUP($H82,'[2]2023_11'!$D:$AD,'[2]2023_11'!P$19,FALSE)</f>
        <v>0</v>
      </c>
      <c r="AB82" s="12">
        <f>VLOOKUP($H82,'[2]2023_11'!$D:$AD,'[2]2023_11'!Q$19,FALSE)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H300 2023 Novembro</v>
      </c>
      <c r="B83" s="9" t="str">
        <f>VLOOKUP(H83,[1]Auxiliar_referencia!E:F,2,FALSE)</f>
        <v>Medidor faturado pela UFSC</v>
      </c>
      <c r="C83" s="9">
        <v>2023</v>
      </c>
      <c r="D83" s="9" t="s">
        <v>118</v>
      </c>
      <c r="E83" s="9">
        <f>VLOOKUP(H83,[1]Auxiliar_referencia!$B:$X,3,FALSE)</f>
        <v>196916</v>
      </c>
      <c r="F83" s="10"/>
      <c r="G83" s="9" t="str">
        <f>VLOOKUP(H83,[1]Auxiliar_referencia!$B:$X,16,FALSE)</f>
        <v>A15L279126</v>
      </c>
      <c r="H83" s="11" t="s">
        <v>112</v>
      </c>
      <c r="I83" s="9" t="str">
        <f>VLOOKUP(H83,[1]Auxiliar_referencia!$B:$X,20,FALSE)</f>
        <v>SAMAE ARARANGUÁ</v>
      </c>
      <c r="J83" s="9" t="str">
        <f>VLOOKUP(H83,[1]Auxiliar_referencia!$B:$X,10,FALSE)</f>
        <v>Araranguá</v>
      </c>
      <c r="K83" s="9" t="str">
        <f>VLOOKUP(H83,[1]Auxiliar_referencia!$B:$X,12,FALSE)</f>
        <v>SAMAE Araranguá  Mato Alto</v>
      </c>
      <c r="L83" s="12">
        <f>VLOOKUP($H83,'[2]2023_11'!$D:$AD,'[2]2023_11'!Z$19,FALSE)</f>
        <v>1</v>
      </c>
      <c r="M83" s="12">
        <f>VLOOKUP($H83,'[2]2023_11'!$D:$AD,'[2]2023_11'!AA$19,FALSE)</f>
        <v>0</v>
      </c>
      <c r="N83" s="12">
        <f>VLOOKUP($H83,'[2]2023_11'!$D:$AD,'[2]2023_11'!AB$19,FALSE)</f>
        <v>0</v>
      </c>
      <c r="O83" s="12">
        <f>VLOOKUP($H83,'[2]2023_11'!$D:$AD,'[2]2023_11'!AC$19,FALSE)</f>
        <v>0</v>
      </c>
      <c r="P83" s="12">
        <f>VLOOKUP($H83,'[2]2023_11'!$D:$AD,'[2]2023_11'!AD$19,FALSE)</f>
        <v>1</v>
      </c>
      <c r="Q83" s="13">
        <f>VLOOKUP(H83,'2023_10'!H:R,11,FALSE)</f>
        <v>3882</v>
      </c>
      <c r="R83" s="14">
        <f>VLOOKUP($H83,'[2]2023_11'!$D:$AD,'[2]2023_11'!J$19,FALSE)</f>
        <v>3919</v>
      </c>
      <c r="S83" s="15">
        <f t="shared" si="5"/>
        <v>37</v>
      </c>
      <c r="T83" s="12">
        <f>VLOOKUP($H83,'[2]2023_11'!$D:$AD,'[2]2023_11'!K$19,FALSE)</f>
        <v>37</v>
      </c>
      <c r="U83" s="16" t="str">
        <f>VLOOKUP($H83,'[2]2023_11'!$D:$AD,'[2]2023_11'!T$19,FALSE)</f>
        <v>LIDO</v>
      </c>
      <c r="V83" s="17">
        <f>VLOOKUP($H83,'[2]2023_11'!$D:$AD,'[2]2023_11'!U$19,FALSE)</f>
        <v>0</v>
      </c>
      <c r="W83" s="12">
        <f>VLOOKUP($H83,'[2]2023_11'!$D:$AD,'[2]2023_11'!L$19,FALSE)</f>
        <v>466.37</v>
      </c>
      <c r="X83" s="12">
        <f>VLOOKUP($H83,'[2]2023_11'!$D:$AD,'[2]2023_11'!M$19,FALSE)</f>
        <v>0</v>
      </c>
      <c r="Y83" s="18">
        <f>VLOOKUP($H83,'[2]2023_11'!$D:$AD,'[2]2023_11'!N$19,FALSE)</f>
        <v>0</v>
      </c>
      <c r="Z83" s="12">
        <f>VLOOKUP($H83,'[2]2023_11'!$D:$AD,'[2]2023_11'!O$19,FALSE)</f>
        <v>0</v>
      </c>
      <c r="AA83" s="12">
        <f>VLOOKUP($H83,'[2]2023_11'!$D:$AD,'[2]2023_11'!P$19,FALSE)</f>
        <v>0</v>
      </c>
      <c r="AB83" s="12">
        <f>VLOOKUP($H83,'[2]2023_11'!$D:$AD,'[2]2023_11'!Q$19,FALSE)</f>
        <v>466.37</v>
      </c>
      <c r="AC83">
        <f t="shared" si="6"/>
        <v>466.37</v>
      </c>
      <c r="AD83">
        <f t="shared" si="7"/>
        <v>0</v>
      </c>
    </row>
    <row r="84" spans="1:30" x14ac:dyDescent="0.25">
      <c r="A84" s="9" t="str">
        <f t="shared" si="8"/>
        <v>H302 2023 Novembro</v>
      </c>
      <c r="B84" s="9" t="str">
        <f>VLOOKUP(H84,[1]Auxiliar_referencia!E:F,2,FALSE)</f>
        <v>Medidor faturado pela UFSC</v>
      </c>
      <c r="C84" s="9">
        <v>2023</v>
      </c>
      <c r="D84" s="9" t="s">
        <v>118</v>
      </c>
      <c r="E84" s="9">
        <f>VLOOKUP(H84,[1]Auxiliar_referencia!$B:$X,3,FALSE)</f>
        <v>107568</v>
      </c>
      <c r="F84" s="10"/>
      <c r="G84" s="9" t="str">
        <f>VLOOKUP(H84,[1]Auxiliar_referencia!$B:$X,16,FALSE)</f>
        <v>A22LN0055338</v>
      </c>
      <c r="H84" s="11" t="s">
        <v>113</v>
      </c>
      <c r="I84" s="9" t="str">
        <f>VLOOKUP(H84,[1]Auxiliar_referencia!$B:$X,20,FALSE)</f>
        <v>SAMAE ARARANGUÁ</v>
      </c>
      <c r="J84" s="9" t="str">
        <f>VLOOKUP(H84,[1]Auxiliar_referencia!$B:$X,10,FALSE)</f>
        <v>Araranguá</v>
      </c>
      <c r="K84" s="9" t="str">
        <f>VLOOKUP(H84,[1]Auxiliar_referencia!$B:$X,12,FALSE)</f>
        <v>SAMAE Araranguá  R. Pedro M. Pacheco (Medicina)</v>
      </c>
      <c r="L84" s="12">
        <f>VLOOKUP($H84,'[2]2023_11'!$D:$AD,'[2]2023_11'!Z$19,FALSE)</f>
        <v>1</v>
      </c>
      <c r="M84" s="12">
        <f>VLOOKUP($H84,'[2]2023_11'!$D:$AD,'[2]2023_11'!AA$19,FALSE)</f>
        <v>0</v>
      </c>
      <c r="N84" s="12">
        <f>VLOOKUP($H84,'[2]2023_11'!$D:$AD,'[2]2023_11'!AB$19,FALSE)</f>
        <v>0</v>
      </c>
      <c r="O84" s="12">
        <f>VLOOKUP($H84,'[2]2023_11'!$D:$AD,'[2]2023_11'!AC$19,FALSE)</f>
        <v>0</v>
      </c>
      <c r="P84" s="12">
        <f>VLOOKUP($H84,'[2]2023_11'!$D:$AD,'[2]2023_11'!AD$19,FALSE)</f>
        <v>1</v>
      </c>
      <c r="Q84" s="13">
        <f>VLOOKUP(H84,'2023_10'!H:R,11,FALSE)</f>
        <v>14</v>
      </c>
      <c r="R84" s="14">
        <f>VLOOKUP($H84,'[2]2023_11'!$D:$AD,'[2]2023_11'!J$19,FALSE)</f>
        <v>88</v>
      </c>
      <c r="S84" s="15">
        <f t="shared" si="5"/>
        <v>74</v>
      </c>
      <c r="T84" s="12">
        <f>VLOOKUP($H84,'[2]2023_11'!$D:$AD,'[2]2023_11'!K$19,FALSE)</f>
        <v>74</v>
      </c>
      <c r="U84" s="16" t="str">
        <f>VLOOKUP($H84,'[2]2023_11'!$D:$AD,'[2]2023_11'!T$19,FALSE)</f>
        <v>LIDO</v>
      </c>
      <c r="V84" s="17">
        <f>VLOOKUP($H84,'[2]2023_11'!$D:$AD,'[2]2023_11'!U$19,FALSE)</f>
        <v>0</v>
      </c>
      <c r="W84" s="12">
        <f>VLOOKUP($H84,'[2]2023_11'!$D:$AD,'[2]2023_11'!L$19,FALSE)</f>
        <v>1080.3900000000001</v>
      </c>
      <c r="X84" s="12">
        <f>VLOOKUP($H84,'[2]2023_11'!$D:$AD,'[2]2023_11'!M$19,FALSE)</f>
        <v>793.01</v>
      </c>
      <c r="Y84" s="18">
        <f>VLOOKUP($H84,'[2]2023_11'!$D:$AD,'[2]2023_11'!N$19,FALSE)</f>
        <v>0</v>
      </c>
      <c r="Z84" s="12">
        <f>VLOOKUP($H84,'[2]2023_11'!$D:$AD,'[2]2023_11'!O$19,FALSE)</f>
        <v>0</v>
      </c>
      <c r="AA84" s="12">
        <f>VLOOKUP($H84,'[2]2023_11'!$D:$AD,'[2]2023_11'!P$19,FALSE)</f>
        <v>0</v>
      </c>
      <c r="AB84" s="12">
        <f>VLOOKUP($H84,'[2]2023_11'!$D:$AD,'[2]2023_11'!Q$19,FALSE)</f>
        <v>1873.4</v>
      </c>
      <c r="AC84">
        <f t="shared" si="6"/>
        <v>1873.4</v>
      </c>
      <c r="AD84">
        <f t="shared" si="7"/>
        <v>0</v>
      </c>
    </row>
    <row r="85" spans="1:30" x14ac:dyDescent="0.25">
      <c r="A85" s="9" t="str">
        <f t="shared" si="8"/>
        <v>H401 2023 Novembro</v>
      </c>
      <c r="B85" s="9" t="str">
        <f>VLOOKUP(H85,[1]Auxiliar_referencia!E:F,2,FALSE)</f>
        <v>Medidor faturado pela UFSC</v>
      </c>
      <c r="C85" s="9">
        <v>2023</v>
      </c>
      <c r="D85" s="9" t="s">
        <v>118</v>
      </c>
      <c r="E85" s="9">
        <f>VLOOKUP(H85,[1]Auxiliar_referencia!$B:$X,3,FALSE)</f>
        <v>38988</v>
      </c>
      <c r="F85" s="10"/>
      <c r="G85" s="9" t="str">
        <f>VLOOKUP(H85,[1]Auxiliar_referencia!$B:$X,16,FALSE)</f>
        <v>A12S141289</v>
      </c>
      <c r="H85" s="11" t="s">
        <v>114</v>
      </c>
      <c r="I85" s="9" t="str">
        <f>VLOOKUP(H85,[1]Auxiliar_referencia!$B:$X,20,FALSE)</f>
        <v>SAMAE BLUMENAU</v>
      </c>
      <c r="J85" s="9" t="str">
        <f>VLOOKUP(H85,[1]Auxiliar_referencia!$B:$X,10,FALSE)</f>
        <v>Blumenau</v>
      </c>
      <c r="K85" s="9" t="str">
        <f>VLOOKUP(H85,[1]Auxiliar_referencia!$B:$X,12,FALSE)</f>
        <v>SAMAE Blumenau  Rua João Pessoa, 2750</v>
      </c>
      <c r="L85" s="12">
        <f>VLOOKUP($H85,'[2]2023_11'!$D:$AD,'[2]2023_11'!Z$19,FALSE)</f>
        <v>1</v>
      </c>
      <c r="M85" s="12">
        <f>VLOOKUP($H85,'[2]2023_11'!$D:$AD,'[2]2023_11'!AA$19,FALSE)</f>
        <v>0</v>
      </c>
      <c r="N85" s="12">
        <f>VLOOKUP($H85,'[2]2023_11'!$D:$AD,'[2]2023_11'!AB$19,FALSE)</f>
        <v>0</v>
      </c>
      <c r="O85" s="12">
        <f>VLOOKUP($H85,'[2]2023_11'!$D:$AD,'[2]2023_11'!AC$19,FALSE)</f>
        <v>0</v>
      </c>
      <c r="P85" s="12">
        <f>VLOOKUP($H85,'[2]2023_11'!$D:$AD,'[2]2023_11'!AD$19,FALSE)</f>
        <v>1</v>
      </c>
      <c r="Q85" s="13">
        <f>VLOOKUP(H85,'2023_10'!H:R,11,FALSE)</f>
        <v>2813</v>
      </c>
      <c r="R85" s="14">
        <f>VLOOKUP($H85,'[2]2023_11'!$D:$AD,'[2]2023_11'!J$19,FALSE)</f>
        <v>2900</v>
      </c>
      <c r="S85" s="15">
        <f t="shared" si="5"/>
        <v>87</v>
      </c>
      <c r="T85" s="12">
        <f>VLOOKUP($H85,'[2]2023_11'!$D:$AD,'[2]2023_11'!K$19,FALSE)</f>
        <v>87</v>
      </c>
      <c r="U85" s="16">
        <f>VLOOKUP($H85,'[2]2023_11'!$D:$AD,'[2]2023_11'!T$19,FALSE)</f>
        <v>0</v>
      </c>
      <c r="V85" s="17">
        <f>VLOOKUP($H85,'[2]2023_11'!$D:$AD,'[2]2023_11'!U$19,FALSE)</f>
        <v>0</v>
      </c>
      <c r="W85" s="12">
        <f>VLOOKUP($H85,'[2]2023_11'!$D:$AD,'[2]2023_11'!L$19,FALSE)</f>
        <v>626.28</v>
      </c>
      <c r="X85" s="12">
        <f>VLOOKUP($H85,'[2]2023_11'!$D:$AD,'[2]2023_11'!M$19,FALSE)</f>
        <v>737.62</v>
      </c>
      <c r="Y85" s="18">
        <f>VLOOKUP($H85,'[2]2023_11'!$D:$AD,'[2]2023_11'!N$19,FALSE)</f>
        <v>-69.709999999999994</v>
      </c>
      <c r="Z85" s="12">
        <f>VLOOKUP($H85,'[2]2023_11'!$D:$AD,'[2]2023_11'!O$19,FALSE)</f>
        <v>0</v>
      </c>
      <c r="AA85" s="12">
        <f>VLOOKUP($H85,'[2]2023_11'!$D:$AD,'[2]2023_11'!P$19,FALSE)</f>
        <v>0</v>
      </c>
      <c r="AB85" s="12">
        <f>VLOOKUP($H85,'[2]2023_11'!$D:$AD,'[2]2023_11'!Q$19,FALSE)</f>
        <v>1294.19</v>
      </c>
      <c r="AC85">
        <f t="shared" si="6"/>
        <v>1294.19</v>
      </c>
      <c r="AD85">
        <f t="shared" si="7"/>
        <v>0</v>
      </c>
    </row>
    <row r="86" spans="1:30" x14ac:dyDescent="0.25">
      <c r="A86" s="9" t="str">
        <f t="shared" si="8"/>
        <v>H402 2023 Novembro</v>
      </c>
      <c r="B86" s="9" t="str">
        <f>VLOOKUP(H86,[1]Auxiliar_referencia!E:F,2,FALSE)</f>
        <v>Medidor faturado pela UFSC</v>
      </c>
      <c r="C86" s="9">
        <v>2023</v>
      </c>
      <c r="D86" s="9" t="s">
        <v>118</v>
      </c>
      <c r="E86" s="9">
        <f>VLOOKUP(H86,[1]Auxiliar_referencia!$B:$X,3,FALSE)</f>
        <v>55308</v>
      </c>
      <c r="F86" s="10"/>
      <c r="G86" s="9" t="str">
        <f>VLOOKUP(H86,[1]Auxiliar_referencia!$B:$X,16,FALSE)</f>
        <v>Y17AA00025980</v>
      </c>
      <c r="H86" s="11" t="s">
        <v>115</v>
      </c>
      <c r="I86" s="9" t="str">
        <f>VLOOKUP(H86,[1]Auxiliar_referencia!$B:$X,20,FALSE)</f>
        <v>SAMAE BLUMENAU</v>
      </c>
      <c r="J86" s="9" t="str">
        <f>VLOOKUP(H86,[1]Auxiliar_referencia!$B:$X,10,FALSE)</f>
        <v>Blumenau</v>
      </c>
      <c r="K86" s="9" t="str">
        <f>VLOOKUP(H86,[1]Auxiliar_referencia!$B:$X,12,FALSE)</f>
        <v>SAMAE Blumenau  Rua João Pessoa, 2514</v>
      </c>
      <c r="L86" s="12">
        <f>VLOOKUP($H86,'[2]2023_11'!$D:$AD,'[2]2023_11'!Z$19,FALSE)</f>
        <v>1</v>
      </c>
      <c r="M86" s="12">
        <f>VLOOKUP($H86,'[2]2023_11'!$D:$AD,'[2]2023_11'!AA$19,FALSE)</f>
        <v>0</v>
      </c>
      <c r="N86" s="12">
        <f>VLOOKUP($H86,'[2]2023_11'!$D:$AD,'[2]2023_11'!AB$19,FALSE)</f>
        <v>0</v>
      </c>
      <c r="O86" s="12">
        <f>VLOOKUP($H86,'[2]2023_11'!$D:$AD,'[2]2023_11'!AC$19,FALSE)</f>
        <v>0</v>
      </c>
      <c r="P86" s="12">
        <f>VLOOKUP($H86,'[2]2023_11'!$D:$AD,'[2]2023_11'!AD$19,FALSE)</f>
        <v>1</v>
      </c>
      <c r="Q86" s="13">
        <f>VLOOKUP(H86,'2023_10'!H:R,11,FALSE)</f>
        <v>1960</v>
      </c>
      <c r="R86" s="14">
        <f>VLOOKUP($H86,'[2]2023_11'!$D:$AD,'[2]2023_11'!J$19,FALSE)</f>
        <v>1995</v>
      </c>
      <c r="S86" s="15">
        <f t="shared" si="5"/>
        <v>35</v>
      </c>
      <c r="T86" s="12">
        <f>VLOOKUP($H86,'[2]2023_11'!$D:$AD,'[2]2023_11'!K$19,FALSE)</f>
        <v>35</v>
      </c>
      <c r="U86" s="16">
        <f>VLOOKUP($H86,'[2]2023_11'!$D:$AD,'[2]2023_11'!T$19,FALSE)</f>
        <v>0</v>
      </c>
      <c r="V86" s="17">
        <f>VLOOKUP($H86,'[2]2023_11'!$D:$AD,'[2]2023_11'!U$19,FALSE)</f>
        <v>0</v>
      </c>
      <c r="W86" s="12">
        <f>VLOOKUP($H86,'[2]2023_11'!$D:$AD,'[2]2023_11'!L$19,FALSE)</f>
        <v>230.04</v>
      </c>
      <c r="X86" s="12">
        <f>VLOOKUP($H86,'[2]2023_11'!$D:$AD,'[2]2023_11'!M$19,FALSE)</f>
        <v>270.72000000000003</v>
      </c>
      <c r="Y86" s="18">
        <f>VLOOKUP($H86,'[2]2023_11'!$D:$AD,'[2]2023_11'!N$19,FALSE)</f>
        <v>-25.58</v>
      </c>
      <c r="Z86" s="12">
        <f>VLOOKUP($H86,'[2]2023_11'!$D:$AD,'[2]2023_11'!O$19,FALSE)</f>
        <v>0</v>
      </c>
      <c r="AA86" s="12">
        <f>VLOOKUP($H86,'[2]2023_11'!$D:$AD,'[2]2023_11'!P$19,FALSE)</f>
        <v>0</v>
      </c>
      <c r="AB86" s="12">
        <f>VLOOKUP($H86,'[2]2023_11'!$D:$AD,'[2]2023_11'!Q$19,FALSE)</f>
        <v>475.18</v>
      </c>
      <c r="AC86">
        <f t="shared" si="6"/>
        <v>475.18</v>
      </c>
      <c r="AD86">
        <f t="shared" si="7"/>
        <v>0</v>
      </c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26</v>
      </c>
      <c r="O95" s="18">
        <f t="shared" si="9"/>
        <v>3</v>
      </c>
      <c r="P95" s="18">
        <f t="shared" si="9"/>
        <v>187</v>
      </c>
      <c r="Q95" s="22"/>
      <c r="R95" s="22"/>
      <c r="T95" s="23">
        <f>SUM(T1:T94)</f>
        <v>26825.469000000001</v>
      </c>
      <c r="U95" s="24"/>
      <c r="V95" s="29"/>
      <c r="W95" s="24">
        <f>SUM(W1:W94)</f>
        <v>411725.37000000005</v>
      </c>
      <c r="X95" s="24">
        <f t="shared" ref="X95:AC95" si="10">SUM(X1:X94)</f>
        <v>324645.65999999992</v>
      </c>
      <c r="Y95" s="24">
        <f t="shared" si="10"/>
        <v>-69282.330000000016</v>
      </c>
      <c r="Z95" s="24">
        <f t="shared" si="10"/>
        <v>0</v>
      </c>
      <c r="AA95" s="24">
        <f t="shared" si="10"/>
        <v>0</v>
      </c>
      <c r="AB95" s="24">
        <f t="shared" si="10"/>
        <v>667088.70000000007</v>
      </c>
      <c r="AC95" s="24">
        <f t="shared" si="10"/>
        <v>667088.70000000019</v>
      </c>
      <c r="AD95" s="25">
        <f>AB95-AC95</f>
        <v>0</v>
      </c>
    </row>
    <row r="96" spans="1:30" x14ac:dyDescent="0.25">
      <c r="K96" s="21" t="s">
        <v>117</v>
      </c>
      <c r="L96" s="26">
        <f>L95-L75</f>
        <v>128</v>
      </c>
      <c r="M96" s="26">
        <f>M95-M75</f>
        <v>30</v>
      </c>
      <c r="N96" s="26">
        <f>N95-N75</f>
        <v>25</v>
      </c>
      <c r="O96" s="26">
        <f>O95-O75</f>
        <v>3</v>
      </c>
      <c r="P96" s="26">
        <f>P95-P75</f>
        <v>186</v>
      </c>
      <c r="Q96" s="22"/>
      <c r="R96" s="22"/>
      <c r="V96" s="27"/>
    </row>
    <row r="151" spans="1:29" customForma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28"/>
    </row>
  </sheetData>
  <autoFilter ref="A1:AD1" xr:uid="{00000000-0009-0000-0000-000027000000}">
    <sortState xmlns:xlrd2="http://schemas.microsoft.com/office/spreadsheetml/2017/richdata2" ref="A2:AC75">
      <sortCondition ref="B1"/>
    </sortState>
  </autoFilter>
  <conditionalFormatting sqref="U1 U97:U1048576">
    <cfRule type="cellIs" dxfId="92" priority="14" operator="equal">
      <formula>"Média"</formula>
    </cfRule>
    <cfRule type="cellIs" dxfId="91" priority="15" operator="equal">
      <formula>"Mínimo"</formula>
    </cfRule>
  </conditionalFormatting>
  <conditionalFormatting sqref="U1:U85">
    <cfRule type="cellIs" dxfId="90" priority="8" operator="equal">
      <formula>"Informado"</formula>
    </cfRule>
  </conditionalFormatting>
  <conditionalFormatting sqref="U2:U85">
    <cfRule type="cellIs" dxfId="89" priority="6" operator="equal">
      <formula>"Média"</formula>
    </cfRule>
    <cfRule type="cellIs" dxfId="88" priority="7" operator="equal">
      <formula>"Mínimo"</formula>
    </cfRule>
    <cfRule type="cellIs" dxfId="87" priority="9" operator="equal">
      <formula>"Lido"</formula>
    </cfRule>
  </conditionalFormatting>
  <conditionalFormatting sqref="U97:U1048576">
    <cfRule type="cellIs" dxfId="86" priority="13" operator="equal">
      <formula>"Informado"</formula>
    </cfRule>
  </conditionalFormatting>
  <conditionalFormatting sqref="V1 V97:V1048576">
    <cfRule type="containsText" dxfId="85" priority="11" operator="containsText" text="fatura emitida pela média">
      <formula>NOT(ISERROR(SEARCH("fatura emitida pela média",V1)))</formula>
    </cfRule>
    <cfRule type="containsText" dxfId="84" priority="12" operator="containsText" text="ALTO CONSUMO">
      <formula>NOT(ISERROR(SEARCH("ALTO CONSUMO",V1)))</formula>
    </cfRule>
  </conditionalFormatting>
  <conditionalFormatting sqref="AD2:AD85 AD87:AD96">
    <cfRule type="cellIs" dxfId="83" priority="10" operator="notEqual">
      <formula>0</formula>
    </cfRule>
  </conditionalFormatting>
  <conditionalFormatting sqref="AD99:AD151">
    <cfRule type="cellIs" dxfId="82" priority="16" operator="notEqual">
      <formula>0</formula>
    </cfRule>
  </conditionalFormatting>
  <conditionalFormatting sqref="U86">
    <cfRule type="cellIs" dxfId="81" priority="3" operator="equal">
      <formula>"Informado"</formula>
    </cfRule>
  </conditionalFormatting>
  <conditionalFormatting sqref="U86">
    <cfRule type="cellIs" dxfId="80" priority="1" operator="equal">
      <formula>"Média"</formula>
    </cfRule>
    <cfRule type="cellIs" dxfId="79" priority="2" operator="equal">
      <formula>"Mínimo"</formula>
    </cfRule>
    <cfRule type="cellIs" dxfId="78" priority="4" operator="equal">
      <formula>"Lido"</formula>
    </cfRule>
  </conditionalFormatting>
  <conditionalFormatting sqref="AD86">
    <cfRule type="cellIs" dxfId="77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0F23-B893-4F47-99E9-95A517B39D0D}">
  <dimension ref="A1:AD151"/>
  <sheetViews>
    <sheetView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Outubro</v>
      </c>
      <c r="B2" s="9" t="str">
        <f>VLOOKUP(H2,[1]Auxiliar_referencia!E:F,2,FALSE)</f>
        <v>Medidor faturado pela UFSC</v>
      </c>
      <c r="C2" s="9">
        <v>2023</v>
      </c>
      <c r="D2" s="9" t="s">
        <v>119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VLOOKUP($H2,'[2]2023_10'!$D:$AD,'[2]2023_10'!Z$19,FALSE)</f>
        <v>1</v>
      </c>
      <c r="M2" s="12">
        <f>VLOOKUP($H2,'[2]2023_10'!$D:$AD,'[2]2023_10'!AA$19,FALSE)</f>
        <v>0</v>
      </c>
      <c r="N2" s="12">
        <f>VLOOKUP($H2,'[2]2023_10'!$D:$AD,'[2]2023_10'!AB$19,FALSE)</f>
        <v>0</v>
      </c>
      <c r="O2" s="12">
        <f>VLOOKUP($H2,'[2]2023_10'!$D:$AD,'[2]2023_10'!AC$19,FALSE)</f>
        <v>0</v>
      </c>
      <c r="P2" s="12">
        <f>VLOOKUP($H2,'[2]2023_10'!$D:$AD,'[2]2023_10'!AD$19,FALSE)</f>
        <v>1</v>
      </c>
      <c r="Q2" s="13">
        <f>VLOOKUP(H2,'2023_09'!H:R,11,FALSE)</f>
        <v>1053</v>
      </c>
      <c r="R2" s="14">
        <f>VLOOKUP($H2,'[2]2023_10'!$D:$AD,'[2]2023_10'!J$19,FALSE)</f>
        <v>1093</v>
      </c>
      <c r="S2" s="15">
        <f t="shared" ref="S2:S66" si="1">R2-Q2</f>
        <v>40</v>
      </c>
      <c r="T2" s="12">
        <f>VLOOKUP($H2,'[2]2023_10'!$D:$AD,'[2]2023_10'!K$19,FALSE)</f>
        <v>40</v>
      </c>
      <c r="U2" s="16" t="str">
        <f>VLOOKUP($H2,'[2]2023_10'!$D:$AD,'[2]2023_10'!T$19,FALSE)</f>
        <v>MÉDIO</v>
      </c>
      <c r="V2" s="17" t="str">
        <f>VLOOKUP($H2,'[2]2023_10'!$D:$AD,'[2]2023_10'!U$19,FALSE)</f>
        <v>CONSTRUIR ABRIGO</v>
      </c>
      <c r="W2" s="12">
        <f>VLOOKUP($H2,'[2]2023_10'!$D:$AD,'[2]2023_10'!L$19,FALSE)</f>
        <v>554.51</v>
      </c>
      <c r="X2" s="12">
        <f>VLOOKUP($H2,'[2]2023_10'!$D:$AD,'[2]2023_10'!M$19,FALSE)</f>
        <v>0</v>
      </c>
      <c r="Y2" s="18">
        <f>VLOOKUP($H2,'[2]2023_10'!$D:$AD,'[2]2023_10'!N$19,FALSE)</f>
        <v>-52.409999999999968</v>
      </c>
      <c r="Z2" s="12">
        <f>VLOOKUP($H2,'[2]2023_10'!$D:$AD,'[2]2023_10'!O$19,FALSE)</f>
        <v>0</v>
      </c>
      <c r="AA2" s="12">
        <f>VLOOKUP($H2,'[2]2023_10'!$D:$AD,'[2]2023_10'!P$19,FALSE)</f>
        <v>0</v>
      </c>
      <c r="AB2" s="12">
        <f>VLOOKUP($H2,'[2]2023_10'!$D:$AD,'[2]2023_10'!Q$19,FALSE)</f>
        <v>502.1</v>
      </c>
      <c r="AC2">
        <f t="shared" ref="AC2:AC66" si="2">W2+X2+Y2+Z2+AA2</f>
        <v>502.1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Outubro</v>
      </c>
      <c r="B3" s="9" t="str">
        <f>VLOOKUP(H3,[1]Auxiliar_referencia!E:F,2,FALSE)</f>
        <v>Medidor faturado pela UFSC</v>
      </c>
      <c r="C3" s="9">
        <v>2023</v>
      </c>
      <c r="D3" s="9" t="s">
        <v>119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VLOOKUP($H3,'[2]2023_10'!$D:$AD,'[2]2023_10'!Z$19,FALSE)</f>
        <v>1</v>
      </c>
      <c r="M3" s="12">
        <f>VLOOKUP($H3,'[2]2023_10'!$D:$AD,'[2]2023_10'!AA$19,FALSE)</f>
        <v>0</v>
      </c>
      <c r="N3" s="12">
        <f>VLOOKUP($H3,'[2]2023_10'!$D:$AD,'[2]2023_10'!AB$19,FALSE)</f>
        <v>1</v>
      </c>
      <c r="O3" s="12">
        <f>VLOOKUP($H3,'[2]2023_10'!$D:$AD,'[2]2023_10'!AC$19,FALSE)</f>
        <v>0</v>
      </c>
      <c r="P3" s="12">
        <f>VLOOKUP($H3,'[2]2023_10'!$D:$AD,'[2]2023_10'!AD$19,FALSE)</f>
        <v>2</v>
      </c>
      <c r="Q3" s="13">
        <f>VLOOKUP(H3,'2023_09'!H:R,11,FALSE)</f>
        <v>2484</v>
      </c>
      <c r="R3" s="14">
        <f>VLOOKUP($H3,'[2]2023_10'!$D:$AD,'[2]2023_10'!J$19,FALSE)</f>
        <v>2516</v>
      </c>
      <c r="S3" s="15">
        <f t="shared" si="1"/>
        <v>32</v>
      </c>
      <c r="T3" s="12">
        <f>VLOOKUP($H3,'[2]2023_10'!$D:$AD,'[2]2023_10'!K$19,FALSE)</f>
        <v>32</v>
      </c>
      <c r="U3" s="16" t="str">
        <f>VLOOKUP($H3,'[2]2023_10'!$D:$AD,'[2]2023_10'!T$19,FALSE)</f>
        <v>LIDO</v>
      </c>
      <c r="V3" s="17" t="str">
        <f>VLOOKUP($H3,'[2]2023_10'!$D:$AD,'[2]2023_10'!U$19,FALSE)</f>
        <v>OK</v>
      </c>
      <c r="W3" s="12">
        <f>VLOOKUP($H3,'[2]2023_10'!$D:$AD,'[2]2023_10'!L$19,FALSE)</f>
        <v>369.34</v>
      </c>
      <c r="X3" s="12">
        <f>VLOOKUP($H3,'[2]2023_10'!$D:$AD,'[2]2023_10'!M$19,FALSE)</f>
        <v>0</v>
      </c>
      <c r="Y3" s="18">
        <f>VLOOKUP($H3,'[2]2023_10'!$D:$AD,'[2]2023_10'!N$19,FALSE)</f>
        <v>-34.899999999999977</v>
      </c>
      <c r="Z3" s="12">
        <f>VLOOKUP($H3,'[2]2023_10'!$D:$AD,'[2]2023_10'!O$19,FALSE)</f>
        <v>0</v>
      </c>
      <c r="AA3" s="12">
        <f>VLOOKUP($H3,'[2]2023_10'!$D:$AD,'[2]2023_10'!P$19,FALSE)</f>
        <v>0</v>
      </c>
      <c r="AB3" s="12">
        <f>VLOOKUP($H3,'[2]2023_10'!$D:$AD,'[2]2023_10'!Q$19,FALSE)</f>
        <v>334.44</v>
      </c>
      <c r="AC3">
        <f t="shared" si="2"/>
        <v>334.44</v>
      </c>
      <c r="AD3">
        <f t="shared" si="3"/>
        <v>0</v>
      </c>
    </row>
    <row r="4" spans="1:30" ht="15" customHeight="1" x14ac:dyDescent="0.25">
      <c r="A4" s="9" t="str">
        <f t="shared" si="0"/>
        <v>H003 2023 Outubro</v>
      </c>
      <c r="B4" s="9" t="str">
        <f>VLOOKUP(H4,[1]Auxiliar_referencia!E:F,2,FALSE)</f>
        <v>Medidor faturado pela UFSC</v>
      </c>
      <c r="C4" s="9">
        <v>2023</v>
      </c>
      <c r="D4" s="9" t="s">
        <v>119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VLOOKUP($H4,'[2]2023_10'!$D:$AD,'[2]2023_10'!Z$19,FALSE)</f>
        <v>1</v>
      </c>
      <c r="M4" s="12">
        <f>VLOOKUP($H4,'[2]2023_10'!$D:$AD,'[2]2023_10'!AA$19,FALSE)</f>
        <v>0</v>
      </c>
      <c r="N4" s="12">
        <f>VLOOKUP($H4,'[2]2023_10'!$D:$AD,'[2]2023_10'!AB$19,FALSE)</f>
        <v>0</v>
      </c>
      <c r="O4" s="12">
        <f>VLOOKUP($H4,'[2]2023_10'!$D:$AD,'[2]2023_10'!AC$19,FALSE)</f>
        <v>0</v>
      </c>
      <c r="P4" s="12">
        <f>VLOOKUP($H4,'[2]2023_10'!$D:$AD,'[2]2023_10'!AD$19,FALSE)</f>
        <v>1</v>
      </c>
      <c r="Q4" s="13">
        <f>VLOOKUP(H4,'2023_09'!H:R,11,FALSE)</f>
        <v>5317</v>
      </c>
      <c r="R4" s="14">
        <f>VLOOKUP($H4,'[2]2023_10'!$D:$AD,'[2]2023_10'!J$19,FALSE)</f>
        <v>5622</v>
      </c>
      <c r="S4" s="15">
        <f t="shared" si="1"/>
        <v>305</v>
      </c>
      <c r="T4" s="12">
        <f>VLOOKUP($H4,'[2]2023_10'!$D:$AD,'[2]2023_10'!K$19,FALSE)</f>
        <v>305</v>
      </c>
      <c r="U4" s="16" t="str">
        <f>VLOOKUP($H4,'[2]2023_10'!$D:$AD,'[2]2023_10'!T$19,FALSE)</f>
        <v>MÉDIO</v>
      </c>
      <c r="V4" s="17" t="str">
        <f>VLOOKUP($H4,'[2]2023_10'!$D:$AD,'[2]2023_10'!U$19,FALSE)</f>
        <v>CONSTRUIR ABRIGO</v>
      </c>
      <c r="W4" s="12">
        <f>VLOOKUP($H4,'[2]2023_10'!$D:$AD,'[2]2023_10'!L$19,FALSE)</f>
        <v>4638.16</v>
      </c>
      <c r="X4" s="12">
        <f>VLOOKUP($H4,'[2]2023_10'!$D:$AD,'[2]2023_10'!M$19,FALSE)</f>
        <v>0</v>
      </c>
      <c r="Y4" s="18">
        <f>VLOOKUP($H4,'[2]2023_10'!$D:$AD,'[2]2023_10'!N$19,FALSE)</f>
        <v>-438.30000000000018</v>
      </c>
      <c r="Z4" s="12">
        <f>VLOOKUP($H4,'[2]2023_10'!$D:$AD,'[2]2023_10'!O$19,FALSE)</f>
        <v>0</v>
      </c>
      <c r="AA4" s="12">
        <f>VLOOKUP($H4,'[2]2023_10'!$D:$AD,'[2]2023_10'!P$19,FALSE)</f>
        <v>0</v>
      </c>
      <c r="AB4" s="12">
        <f>VLOOKUP($H4,'[2]2023_10'!$D:$AD,'[2]2023_10'!Q$19,FALSE)</f>
        <v>4199.8599999999997</v>
      </c>
      <c r="AC4">
        <f t="shared" si="2"/>
        <v>4199.8599999999997</v>
      </c>
      <c r="AD4">
        <f t="shared" si="3"/>
        <v>0</v>
      </c>
    </row>
    <row r="5" spans="1:30" ht="15" customHeight="1" x14ac:dyDescent="0.25">
      <c r="A5" s="9" t="str">
        <f t="shared" si="0"/>
        <v>H004 2023 Outubro</v>
      </c>
      <c r="B5" s="9" t="str">
        <f>VLOOKUP(H5,[1]Auxiliar_referencia!E:F,2,FALSE)</f>
        <v>Medidor faturado pela UFSC</v>
      </c>
      <c r="C5" s="9">
        <v>2023</v>
      </c>
      <c r="D5" s="9" t="s">
        <v>119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VLOOKUP($H5,'[2]2023_10'!$D:$AD,'[2]2023_10'!Z$19,FALSE)</f>
        <v>1</v>
      </c>
      <c r="M5" s="12">
        <f>VLOOKUP($H5,'[2]2023_10'!$D:$AD,'[2]2023_10'!AA$19,FALSE)</f>
        <v>0</v>
      </c>
      <c r="N5" s="12">
        <f>VLOOKUP($H5,'[2]2023_10'!$D:$AD,'[2]2023_10'!AB$19,FALSE)</f>
        <v>0</v>
      </c>
      <c r="O5" s="12">
        <f>VLOOKUP($H5,'[2]2023_10'!$D:$AD,'[2]2023_10'!AC$19,FALSE)</f>
        <v>0</v>
      </c>
      <c r="P5" s="12">
        <f>VLOOKUP($H5,'[2]2023_10'!$D:$AD,'[2]2023_10'!AD$19,FALSE)</f>
        <v>1</v>
      </c>
      <c r="Q5" s="13">
        <f>VLOOKUP(H5,'2023_09'!H:R,11,FALSE)</f>
        <v>889</v>
      </c>
      <c r="R5" s="14">
        <f>VLOOKUP($H5,'[2]2023_10'!$D:$AD,'[2]2023_10'!J$19,FALSE)</f>
        <v>896</v>
      </c>
      <c r="S5" s="15">
        <f t="shared" si="1"/>
        <v>7</v>
      </c>
      <c r="T5" s="12">
        <f>VLOOKUP($H5,'[2]2023_10'!$D:$AD,'[2]2023_10'!K$19,FALSE)</f>
        <v>7</v>
      </c>
      <c r="U5" s="16" t="str">
        <f>VLOOKUP($H5,'[2]2023_10'!$D:$AD,'[2]2023_10'!T$19,FALSE)</f>
        <v>LIDO</v>
      </c>
      <c r="V5" s="17" t="str">
        <f>VLOOKUP($H5,'[2]2023_10'!$D:$AD,'[2]2023_10'!U$19,FALSE)</f>
        <v>OK</v>
      </c>
      <c r="W5" s="12">
        <f>VLOOKUP($H5,'[2]2023_10'!$D:$AD,'[2]2023_10'!L$19,FALSE)</f>
        <v>75.739999999999995</v>
      </c>
      <c r="X5" s="12">
        <f>VLOOKUP($H5,'[2]2023_10'!$D:$AD,'[2]2023_10'!M$19,FALSE)</f>
        <v>0</v>
      </c>
      <c r="Y5" s="18">
        <f>VLOOKUP($H5,'[2]2023_10'!$D:$AD,'[2]2023_10'!N$19,FALSE)</f>
        <v>-7.1599999999999966</v>
      </c>
      <c r="Z5" s="12">
        <f>VLOOKUP($H5,'[2]2023_10'!$D:$AD,'[2]2023_10'!O$19,FALSE)</f>
        <v>0</v>
      </c>
      <c r="AA5" s="12">
        <f>VLOOKUP($H5,'[2]2023_10'!$D:$AD,'[2]2023_10'!P$19,FALSE)</f>
        <v>0</v>
      </c>
      <c r="AB5" s="12">
        <f>VLOOKUP($H5,'[2]2023_10'!$D:$AD,'[2]2023_10'!Q$19,FALSE)</f>
        <v>68.58</v>
      </c>
      <c r="AC5">
        <f t="shared" si="2"/>
        <v>68.58</v>
      </c>
      <c r="AD5">
        <f t="shared" si="3"/>
        <v>0</v>
      </c>
    </row>
    <row r="6" spans="1:30" ht="15" customHeight="1" x14ac:dyDescent="0.25">
      <c r="A6" s="9" t="str">
        <f t="shared" si="0"/>
        <v>H005 2023 Outubro</v>
      </c>
      <c r="B6" s="9" t="str">
        <f>VLOOKUP(H6,[1]Auxiliar_referencia!E:F,2,FALSE)</f>
        <v>Medidor faturado pela UFSC</v>
      </c>
      <c r="C6" s="9">
        <v>2023</v>
      </c>
      <c r="D6" s="9" t="s">
        <v>119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VLOOKUP($H6,'[2]2023_10'!$D:$AD,'[2]2023_10'!Z$19,FALSE)</f>
        <v>1</v>
      </c>
      <c r="M6" s="12">
        <f>VLOOKUP($H6,'[2]2023_10'!$D:$AD,'[2]2023_10'!AA$19,FALSE)</f>
        <v>0</v>
      </c>
      <c r="N6" s="12">
        <f>VLOOKUP($H6,'[2]2023_10'!$D:$AD,'[2]2023_10'!AB$19,FALSE)</f>
        <v>0</v>
      </c>
      <c r="O6" s="12">
        <f>VLOOKUP($H6,'[2]2023_10'!$D:$AD,'[2]2023_10'!AC$19,FALSE)</f>
        <v>0</v>
      </c>
      <c r="P6" s="12">
        <f>VLOOKUP($H6,'[2]2023_10'!$D:$AD,'[2]2023_10'!AD$19,FALSE)</f>
        <v>1</v>
      </c>
      <c r="Q6" s="13">
        <f>VLOOKUP(H6,'2023_09'!H:R,11,FALSE)</f>
        <v>4470</v>
      </c>
      <c r="R6" s="14">
        <f>VLOOKUP($H6,'[2]2023_10'!$D:$AD,'[2]2023_10'!J$19,FALSE)</f>
        <v>4393</v>
      </c>
      <c r="S6" s="15">
        <f t="shared" si="1"/>
        <v>-77</v>
      </c>
      <c r="T6" s="12">
        <f>VLOOKUP($H6,'[2]2023_10'!$D:$AD,'[2]2023_10'!K$19,FALSE)</f>
        <v>77</v>
      </c>
      <c r="U6" s="16" t="str">
        <f>VLOOKUP($H6,'[2]2023_10'!$D:$AD,'[2]2023_10'!T$19,FALSE)</f>
        <v>LIDO/REVISÃO</v>
      </c>
      <c r="V6" s="17" t="str">
        <f>VLOOKUP($H6,'[2]2023_10'!$D:$AD,'[2]2023_10'!U$19,FALSE)</f>
        <v>CONFIRMAÇÃO DE LEITURA</v>
      </c>
      <c r="W6" s="12">
        <f>VLOOKUP($H6,'[2]2023_10'!$D:$AD,'[2]2023_10'!L$19,FALSE)</f>
        <v>1124.68</v>
      </c>
      <c r="X6" s="12">
        <f>VLOOKUP($H6,'[2]2023_10'!$D:$AD,'[2]2023_10'!M$19,FALSE)</f>
        <v>0</v>
      </c>
      <c r="Y6" s="18">
        <f>VLOOKUP($H6,'[2]2023_10'!$D:$AD,'[2]2023_10'!N$19,FALSE)</f>
        <v>-106.28000000000009</v>
      </c>
      <c r="Z6" s="12">
        <f>VLOOKUP($H6,'[2]2023_10'!$D:$AD,'[2]2023_10'!O$19,FALSE)</f>
        <v>0</v>
      </c>
      <c r="AA6" s="12">
        <f>VLOOKUP($H6,'[2]2023_10'!$D:$AD,'[2]2023_10'!P$19,FALSE)</f>
        <v>0</v>
      </c>
      <c r="AB6" s="12">
        <f>VLOOKUP($H6,'[2]2023_10'!$D:$AD,'[2]2023_10'!Q$19,FALSE)</f>
        <v>1018.4</v>
      </c>
      <c r="AC6">
        <f t="shared" si="2"/>
        <v>1018.4</v>
      </c>
      <c r="AD6">
        <f t="shared" si="3"/>
        <v>0</v>
      </c>
    </row>
    <row r="7" spans="1:30" ht="15" customHeight="1" x14ac:dyDescent="0.25">
      <c r="A7" s="9" t="str">
        <f t="shared" si="0"/>
        <v>H006 2023 Outubro</v>
      </c>
      <c r="B7" s="9" t="str">
        <f>VLOOKUP(H7,[1]Auxiliar_referencia!E:F,2,FALSE)</f>
        <v>Medidor faturado pela UFSC</v>
      </c>
      <c r="C7" s="9">
        <v>2023</v>
      </c>
      <c r="D7" s="9" t="s">
        <v>119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VLOOKUP($H7,'[2]2023_10'!$D:$AD,'[2]2023_10'!Z$19,FALSE)</f>
        <v>1</v>
      </c>
      <c r="M7" s="12">
        <f>VLOOKUP($H7,'[2]2023_10'!$D:$AD,'[2]2023_10'!AA$19,FALSE)</f>
        <v>0</v>
      </c>
      <c r="N7" s="12">
        <f>VLOOKUP($H7,'[2]2023_10'!$D:$AD,'[2]2023_10'!AB$19,FALSE)</f>
        <v>0</v>
      </c>
      <c r="O7" s="12">
        <f>VLOOKUP($H7,'[2]2023_10'!$D:$AD,'[2]2023_10'!AC$19,FALSE)</f>
        <v>0</v>
      </c>
      <c r="P7" s="12">
        <f>VLOOKUP($H7,'[2]2023_10'!$D:$AD,'[2]2023_10'!AD$19,FALSE)</f>
        <v>1</v>
      </c>
      <c r="Q7" s="13">
        <f>VLOOKUP(H7,'2023_09'!H:R,11,FALSE)</f>
        <v>185</v>
      </c>
      <c r="R7" s="14">
        <f>VLOOKUP($H7,'[2]2023_10'!$D:$AD,'[2]2023_10'!J$19,FALSE)</f>
        <v>191</v>
      </c>
      <c r="S7" s="15">
        <f t="shared" si="1"/>
        <v>6</v>
      </c>
      <c r="T7" s="12">
        <f>VLOOKUP($H7,'[2]2023_10'!$D:$AD,'[2]2023_10'!K$19,FALSE)</f>
        <v>6</v>
      </c>
      <c r="U7" s="16" t="str">
        <f>VLOOKUP($H7,'[2]2023_10'!$D:$AD,'[2]2023_10'!T$19,FALSE)</f>
        <v>MÉDIO</v>
      </c>
      <c r="V7" s="17" t="str">
        <f>VLOOKUP($H7,'[2]2023_10'!$D:$AD,'[2]2023_10'!U$19,FALSE)</f>
        <v>CONSTRUIR ABRIGO</v>
      </c>
      <c r="W7" s="12">
        <f>VLOOKUP($H7,'[2]2023_10'!$D:$AD,'[2]2023_10'!L$19,FALSE)</f>
        <v>70.25</v>
      </c>
      <c r="X7" s="12">
        <f>VLOOKUP($H7,'[2]2023_10'!$D:$AD,'[2]2023_10'!M$19,FALSE)</f>
        <v>70.25</v>
      </c>
      <c r="Y7" s="18">
        <f>VLOOKUP($H7,'[2]2023_10'!$D:$AD,'[2]2023_10'!N$19,FALSE)</f>
        <v>-13.280000000000001</v>
      </c>
      <c r="Z7" s="12">
        <f>VLOOKUP($H7,'[2]2023_10'!$D:$AD,'[2]2023_10'!O$19,FALSE)</f>
        <v>0</v>
      </c>
      <c r="AA7" s="12">
        <f>VLOOKUP($H7,'[2]2023_10'!$D:$AD,'[2]2023_10'!P$19,FALSE)</f>
        <v>0</v>
      </c>
      <c r="AB7" s="12">
        <f>VLOOKUP($H7,'[2]2023_10'!$D:$AD,'[2]2023_10'!Q$19,FALSE)</f>
        <v>127.22</v>
      </c>
      <c r="AC7">
        <f t="shared" si="2"/>
        <v>127.22</v>
      </c>
      <c r="AD7">
        <f t="shared" si="3"/>
        <v>0</v>
      </c>
    </row>
    <row r="8" spans="1:30" ht="15" customHeight="1" x14ac:dyDescent="0.25">
      <c r="A8" s="9" t="str">
        <f t="shared" si="0"/>
        <v>H007 2023 Outubro</v>
      </c>
      <c r="B8" s="9" t="str">
        <f>VLOOKUP(H8,[1]Auxiliar_referencia!E:F,2,FALSE)</f>
        <v>Medidor faturado pela UFSC</v>
      </c>
      <c r="C8" s="9">
        <v>2023</v>
      </c>
      <c r="D8" s="9" t="s">
        <v>119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VLOOKUP($H8,'[2]2023_10'!$D:$AD,'[2]2023_10'!Z$19,FALSE)</f>
        <v>1</v>
      </c>
      <c r="M8" s="12">
        <f>VLOOKUP($H8,'[2]2023_10'!$D:$AD,'[2]2023_10'!AA$19,FALSE)</f>
        <v>0</v>
      </c>
      <c r="N8" s="12">
        <f>VLOOKUP($H8,'[2]2023_10'!$D:$AD,'[2]2023_10'!AB$19,FALSE)</f>
        <v>0</v>
      </c>
      <c r="O8" s="12">
        <f>VLOOKUP($H8,'[2]2023_10'!$D:$AD,'[2]2023_10'!AC$19,FALSE)</f>
        <v>0</v>
      </c>
      <c r="P8" s="12">
        <f>VLOOKUP($H8,'[2]2023_10'!$D:$AD,'[2]2023_10'!AD$19,FALSE)</f>
        <v>1</v>
      </c>
      <c r="Q8" s="13">
        <f>VLOOKUP(H8,'2023_09'!H:R,11,FALSE)</f>
        <v>5865</v>
      </c>
      <c r="R8" s="14">
        <f>VLOOKUP($H8,'[2]2023_10'!$D:$AD,'[2]2023_10'!J$19,FALSE)</f>
        <v>5955</v>
      </c>
      <c r="S8" s="15">
        <f t="shared" si="1"/>
        <v>90</v>
      </c>
      <c r="T8" s="12">
        <f>VLOOKUP($H8,'[2]2023_10'!$D:$AD,'[2]2023_10'!K$19,FALSE)</f>
        <v>90</v>
      </c>
      <c r="U8" s="16" t="str">
        <f>VLOOKUP($H8,'[2]2023_10'!$D:$AD,'[2]2023_10'!T$19,FALSE)</f>
        <v>LIDO</v>
      </c>
      <c r="V8" s="17" t="str">
        <f>VLOOKUP($H8,'[2]2023_10'!$D:$AD,'[2]2023_10'!U$19,FALSE)</f>
        <v>OK</v>
      </c>
      <c r="W8" s="12">
        <f>VLOOKUP($H8,'[2]2023_10'!$D:$AD,'[2]2023_10'!L$19,FALSE)</f>
        <v>1325.01</v>
      </c>
      <c r="X8" s="12">
        <f>VLOOKUP($H8,'[2]2023_10'!$D:$AD,'[2]2023_10'!M$19,FALSE)</f>
        <v>0</v>
      </c>
      <c r="Y8" s="18">
        <f>VLOOKUP($H8,'[2]2023_10'!$D:$AD,'[2]2023_10'!N$19,FALSE)</f>
        <v>-125.21000000000004</v>
      </c>
      <c r="Z8" s="12">
        <f>VLOOKUP($H8,'[2]2023_10'!$D:$AD,'[2]2023_10'!O$19,FALSE)</f>
        <v>0</v>
      </c>
      <c r="AA8" s="12">
        <f>VLOOKUP($H8,'[2]2023_10'!$D:$AD,'[2]2023_10'!P$19,FALSE)</f>
        <v>0</v>
      </c>
      <c r="AB8" s="12">
        <f>VLOOKUP($H8,'[2]2023_10'!$D:$AD,'[2]2023_10'!Q$19,FALSE)</f>
        <v>1199.8</v>
      </c>
      <c r="AC8">
        <f t="shared" si="2"/>
        <v>1199.8</v>
      </c>
      <c r="AD8">
        <f t="shared" si="3"/>
        <v>0</v>
      </c>
    </row>
    <row r="9" spans="1:30" ht="15" customHeight="1" x14ac:dyDescent="0.25">
      <c r="A9" s="9" t="str">
        <f t="shared" si="0"/>
        <v>H008 2023 Outubro</v>
      </c>
      <c r="B9" s="9" t="str">
        <f>VLOOKUP(H9,[1]Auxiliar_referencia!E:F,2,FALSE)</f>
        <v>Medidor faturado pela UFSC</v>
      </c>
      <c r="C9" s="9">
        <v>2023</v>
      </c>
      <c r="D9" s="9" t="s">
        <v>119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VLOOKUP($H9,'[2]2023_10'!$D:$AD,'[2]2023_10'!Z$19,FALSE)</f>
        <v>1</v>
      </c>
      <c r="M9" s="12">
        <f>VLOOKUP($H9,'[2]2023_10'!$D:$AD,'[2]2023_10'!AA$19,FALSE)</f>
        <v>0</v>
      </c>
      <c r="N9" s="12">
        <f>VLOOKUP($H9,'[2]2023_10'!$D:$AD,'[2]2023_10'!AB$19,FALSE)</f>
        <v>0</v>
      </c>
      <c r="O9" s="12">
        <f>VLOOKUP($H9,'[2]2023_10'!$D:$AD,'[2]2023_10'!AC$19,FALSE)</f>
        <v>0</v>
      </c>
      <c r="P9" s="12">
        <f>VLOOKUP($H9,'[2]2023_10'!$D:$AD,'[2]2023_10'!AD$19,FALSE)</f>
        <v>1</v>
      </c>
      <c r="Q9" s="13">
        <f>VLOOKUP(H9,'2023_09'!H:R,11,FALSE)</f>
        <v>52655</v>
      </c>
      <c r="R9" s="14">
        <f>VLOOKUP($H9,'[2]2023_10'!$D:$AD,'[2]2023_10'!J$19,FALSE)</f>
        <v>52934</v>
      </c>
      <c r="S9" s="15">
        <f t="shared" si="1"/>
        <v>279</v>
      </c>
      <c r="T9" s="12">
        <f>VLOOKUP($H9,'[2]2023_10'!$D:$AD,'[2]2023_10'!K$19,FALSE)</f>
        <v>279</v>
      </c>
      <c r="U9" s="16" t="str">
        <f>VLOOKUP($H9,'[2]2023_10'!$D:$AD,'[2]2023_10'!T$19,FALSE)</f>
        <v>MÉDIO</v>
      </c>
      <c r="V9" s="17" t="str">
        <f>VLOOKUP($H9,'[2]2023_10'!$D:$AD,'[2]2023_10'!U$19,FALSE)</f>
        <v>CONSTRUIR ABRIGO</v>
      </c>
      <c r="W9" s="12">
        <f>VLOOKUP($H9,'[2]2023_10'!$D:$AD,'[2]2023_10'!L$19,FALSE)</f>
        <v>4237.5</v>
      </c>
      <c r="X9" s="12">
        <f>VLOOKUP($H9,'[2]2023_10'!$D:$AD,'[2]2023_10'!M$19,FALSE)</f>
        <v>0</v>
      </c>
      <c r="Y9" s="18">
        <f>VLOOKUP($H9,'[2]2023_10'!$D:$AD,'[2]2023_10'!N$19,FALSE)</f>
        <v>-400.44999999999982</v>
      </c>
      <c r="Z9" s="12">
        <f>VLOOKUP($H9,'[2]2023_10'!$D:$AD,'[2]2023_10'!O$19,FALSE)</f>
        <v>0</v>
      </c>
      <c r="AA9" s="12">
        <f>VLOOKUP($H9,'[2]2023_10'!$D:$AD,'[2]2023_10'!P$19,FALSE)</f>
        <v>0</v>
      </c>
      <c r="AB9" s="12">
        <f>VLOOKUP($H9,'[2]2023_10'!$D:$AD,'[2]2023_10'!Q$19,FALSE)</f>
        <v>3837.05</v>
      </c>
      <c r="AC9">
        <f t="shared" si="2"/>
        <v>3837.05</v>
      </c>
      <c r="AD9">
        <f t="shared" si="3"/>
        <v>0</v>
      </c>
    </row>
    <row r="10" spans="1:30" ht="15" customHeight="1" x14ac:dyDescent="0.25">
      <c r="A10" s="9" t="str">
        <f t="shared" si="0"/>
        <v>H009 2023 Outubro</v>
      </c>
      <c r="B10" s="9" t="str">
        <f>VLOOKUP(H10,[1]Auxiliar_referencia!E:F,2,FALSE)</f>
        <v>Medidor faturado pela UFSC</v>
      </c>
      <c r="C10" s="9">
        <v>2023</v>
      </c>
      <c r="D10" s="9" t="s">
        <v>119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VLOOKUP($H10,'[2]2023_10'!$D:$AD,'[2]2023_10'!Z$19,FALSE)</f>
        <v>1</v>
      </c>
      <c r="M10" s="12">
        <f>VLOOKUP($H10,'[2]2023_10'!$D:$AD,'[2]2023_10'!AA$19,FALSE)</f>
        <v>0</v>
      </c>
      <c r="N10" s="12">
        <f>VLOOKUP($H10,'[2]2023_10'!$D:$AD,'[2]2023_10'!AB$19,FALSE)</f>
        <v>0</v>
      </c>
      <c r="O10" s="12">
        <f>VLOOKUP($H10,'[2]2023_10'!$D:$AD,'[2]2023_10'!AC$19,FALSE)</f>
        <v>0</v>
      </c>
      <c r="P10" s="12">
        <f>VLOOKUP($H10,'[2]2023_10'!$D:$AD,'[2]2023_10'!AD$19,FALSE)</f>
        <v>1</v>
      </c>
      <c r="Q10" s="13">
        <f>VLOOKUP(H10,'2023_09'!H:R,11,FALSE)</f>
        <v>20</v>
      </c>
      <c r="R10" s="14">
        <f>VLOOKUP($H10,'[2]2023_10'!$D:$AD,'[2]2023_10'!J$19,FALSE)</f>
        <v>21</v>
      </c>
      <c r="S10" s="15">
        <f t="shared" si="1"/>
        <v>1</v>
      </c>
      <c r="T10" s="12">
        <f>VLOOKUP($H10,'[2]2023_10'!$D:$AD,'[2]2023_10'!K$19,FALSE)</f>
        <v>1</v>
      </c>
      <c r="U10" s="16" t="str">
        <f>VLOOKUP($H10,'[2]2023_10'!$D:$AD,'[2]2023_10'!T$19,FALSE)</f>
        <v>LIDO</v>
      </c>
      <c r="V10" s="17" t="str">
        <f>VLOOKUP($H10,'[2]2023_10'!$D:$AD,'[2]2023_10'!U$19,FALSE)</f>
        <v>OK</v>
      </c>
      <c r="W10" s="12">
        <f>VLOOKUP($H10,'[2]2023_10'!$D:$AD,'[2]2023_10'!L$19,FALSE)</f>
        <v>42.8</v>
      </c>
      <c r="X10" s="12">
        <f>VLOOKUP($H10,'[2]2023_10'!$D:$AD,'[2]2023_10'!M$19,FALSE)</f>
        <v>42.8</v>
      </c>
      <c r="Y10" s="18">
        <f>VLOOKUP($H10,'[2]2023_10'!$D:$AD,'[2]2023_10'!N$19,FALSE)</f>
        <v>-8.0999999999999943</v>
      </c>
      <c r="Z10" s="12">
        <f>VLOOKUP($H10,'[2]2023_10'!$D:$AD,'[2]2023_10'!O$19,FALSE)</f>
        <v>0</v>
      </c>
      <c r="AA10" s="12">
        <f>VLOOKUP($H10,'[2]2023_10'!$D:$AD,'[2]2023_10'!P$19,FALSE)</f>
        <v>0</v>
      </c>
      <c r="AB10" s="12">
        <f>VLOOKUP($H10,'[2]2023_10'!$D:$AD,'[2]2023_10'!Q$19,FALSE)</f>
        <v>77.5</v>
      </c>
      <c r="AC10">
        <f t="shared" si="2"/>
        <v>77.5</v>
      </c>
      <c r="AD10">
        <f t="shared" si="3"/>
        <v>0</v>
      </c>
    </row>
    <row r="11" spans="1:30" ht="15" customHeight="1" x14ac:dyDescent="0.25">
      <c r="A11" s="9" t="str">
        <f t="shared" si="0"/>
        <v>H010 2023 Outubro</v>
      </c>
      <c r="B11" s="9" t="str">
        <f>VLOOKUP(H11,[1]Auxiliar_referencia!E:F,2,FALSE)</f>
        <v>Medidor faturado pela UFSC</v>
      </c>
      <c r="C11" s="9">
        <v>2023</v>
      </c>
      <c r="D11" s="9" t="s">
        <v>119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VLOOKUP($H11,'[2]2023_10'!$D:$AD,'[2]2023_10'!Z$19,FALSE)</f>
        <v>1</v>
      </c>
      <c r="M11" s="12">
        <f>VLOOKUP($H11,'[2]2023_10'!$D:$AD,'[2]2023_10'!AA$19,FALSE)</f>
        <v>0</v>
      </c>
      <c r="N11" s="12">
        <f>VLOOKUP($H11,'[2]2023_10'!$D:$AD,'[2]2023_10'!AB$19,FALSE)</f>
        <v>0</v>
      </c>
      <c r="O11" s="12">
        <f>VLOOKUP($H11,'[2]2023_10'!$D:$AD,'[2]2023_10'!AC$19,FALSE)</f>
        <v>0</v>
      </c>
      <c r="P11" s="12">
        <f>VLOOKUP($H11,'[2]2023_10'!$D:$AD,'[2]2023_10'!AD$19,FALSE)</f>
        <v>1</v>
      </c>
      <c r="Q11" s="13">
        <f>VLOOKUP(H11,'2023_09'!H:R,11,FALSE)</f>
        <v>2408</v>
      </c>
      <c r="R11" s="14">
        <f>VLOOKUP($H11,'[2]2023_10'!$D:$AD,'[2]2023_10'!J$19,FALSE)</f>
        <v>2452</v>
      </c>
      <c r="S11" s="15">
        <f t="shared" si="1"/>
        <v>44</v>
      </c>
      <c r="T11" s="12">
        <f>VLOOKUP($H11,'[2]2023_10'!$D:$AD,'[2]2023_10'!K$19,FALSE)</f>
        <v>44</v>
      </c>
      <c r="U11" s="16" t="str">
        <f>VLOOKUP($H11,'[2]2023_10'!$D:$AD,'[2]2023_10'!T$19,FALSE)</f>
        <v>MÉDIO</v>
      </c>
      <c r="V11" s="17" t="str">
        <f>VLOOKUP($H11,'[2]2023_10'!$D:$AD,'[2]2023_10'!U$19,FALSE)</f>
        <v>CONSTRUIR ABRIGO</v>
      </c>
      <c r="W11" s="12">
        <f>VLOOKUP($H11,'[2]2023_10'!$D:$AD,'[2]2023_10'!L$19,FALSE)</f>
        <v>616.15</v>
      </c>
      <c r="X11" s="12">
        <f>VLOOKUP($H11,'[2]2023_10'!$D:$AD,'[2]2023_10'!M$19,FALSE)</f>
        <v>0</v>
      </c>
      <c r="Y11" s="18">
        <f>VLOOKUP($H11,'[2]2023_10'!$D:$AD,'[2]2023_10'!N$19,FALSE)</f>
        <v>-58.220000000000027</v>
      </c>
      <c r="Z11" s="12">
        <f>VLOOKUP($H11,'[2]2023_10'!$D:$AD,'[2]2023_10'!O$19,FALSE)</f>
        <v>0</v>
      </c>
      <c r="AA11" s="12">
        <f>VLOOKUP($H11,'[2]2023_10'!$D:$AD,'[2]2023_10'!P$19,FALSE)</f>
        <v>0</v>
      </c>
      <c r="AB11" s="12">
        <f>VLOOKUP($H11,'[2]2023_10'!$D:$AD,'[2]2023_10'!Q$19,FALSE)</f>
        <v>557.92999999999995</v>
      </c>
      <c r="AC11">
        <f t="shared" si="2"/>
        <v>557.92999999999995</v>
      </c>
      <c r="AD11">
        <f t="shared" si="3"/>
        <v>0</v>
      </c>
    </row>
    <row r="12" spans="1:30" ht="15" customHeight="1" x14ac:dyDescent="0.25">
      <c r="A12" s="9" t="str">
        <f t="shared" si="0"/>
        <v>H011 2023 Outubro</v>
      </c>
      <c r="B12" s="9" t="str">
        <f>VLOOKUP(H12,[1]Auxiliar_referencia!E:F,2,FALSE)</f>
        <v>Medidor faturado pela UFSC</v>
      </c>
      <c r="C12" s="9">
        <v>2023</v>
      </c>
      <c r="D12" s="9" t="s">
        <v>119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VLOOKUP($H12,'[2]2023_10'!$D:$AD,'[2]2023_10'!Z$19,FALSE)</f>
        <v>1</v>
      </c>
      <c r="M12" s="12">
        <f>VLOOKUP($H12,'[2]2023_10'!$D:$AD,'[2]2023_10'!AA$19,FALSE)</f>
        <v>0</v>
      </c>
      <c r="N12" s="12">
        <f>VLOOKUP($H12,'[2]2023_10'!$D:$AD,'[2]2023_10'!AB$19,FALSE)</f>
        <v>0</v>
      </c>
      <c r="O12" s="12">
        <f>VLOOKUP($H12,'[2]2023_10'!$D:$AD,'[2]2023_10'!AC$19,FALSE)</f>
        <v>0</v>
      </c>
      <c r="P12" s="12">
        <f>VLOOKUP($H12,'[2]2023_10'!$D:$AD,'[2]2023_10'!AD$19,FALSE)</f>
        <v>1</v>
      </c>
      <c r="Q12" s="13">
        <f>VLOOKUP(H12,'2023_09'!H:R,11,FALSE)</f>
        <v>42184</v>
      </c>
      <c r="R12" s="14">
        <f>VLOOKUP($H12,'[2]2023_10'!$D:$AD,'[2]2023_10'!J$19,FALSE)</f>
        <v>42702</v>
      </c>
      <c r="S12" s="15">
        <f t="shared" si="1"/>
        <v>518</v>
      </c>
      <c r="T12" s="12">
        <f>VLOOKUP($H12,'[2]2023_10'!$D:$AD,'[2]2023_10'!K$19,FALSE)</f>
        <v>518</v>
      </c>
      <c r="U12" s="16" t="str">
        <f>VLOOKUP($H12,'[2]2023_10'!$D:$AD,'[2]2023_10'!T$19,FALSE)</f>
        <v>LIDO/REVISÃO</v>
      </c>
      <c r="V12" s="17" t="str">
        <f>VLOOKUP($H12,'[2]2023_10'!$D:$AD,'[2]2023_10'!U$19,FALSE)</f>
        <v>ALTO CONSUMO</v>
      </c>
      <c r="W12" s="12">
        <f>VLOOKUP($H12,'[2]2023_10'!$D:$AD,'[2]2023_10'!L$19,FALSE)</f>
        <v>7920.49</v>
      </c>
      <c r="X12" s="12">
        <f>VLOOKUP($H12,'[2]2023_10'!$D:$AD,'[2]2023_10'!M$19,FALSE)</f>
        <v>0</v>
      </c>
      <c r="Y12" s="18">
        <f>VLOOKUP($H12,'[2]2023_10'!$D:$AD,'[2]2023_10'!N$19,FALSE)</f>
        <v>-748.46999999999935</v>
      </c>
      <c r="Z12" s="12">
        <f>VLOOKUP($H12,'[2]2023_10'!$D:$AD,'[2]2023_10'!O$19,FALSE)</f>
        <v>0</v>
      </c>
      <c r="AA12" s="12">
        <f>VLOOKUP($H12,'[2]2023_10'!$D:$AD,'[2]2023_10'!P$19,FALSE)</f>
        <v>0</v>
      </c>
      <c r="AB12" s="12">
        <f>VLOOKUP($H12,'[2]2023_10'!$D:$AD,'[2]2023_10'!Q$19,FALSE)</f>
        <v>7172.02</v>
      </c>
      <c r="AC12">
        <f t="shared" si="2"/>
        <v>7172.02</v>
      </c>
      <c r="AD12">
        <f t="shared" si="3"/>
        <v>0</v>
      </c>
    </row>
    <row r="13" spans="1:30" ht="15" customHeight="1" x14ac:dyDescent="0.25">
      <c r="A13" s="9" t="str">
        <f t="shared" si="0"/>
        <v>H014 2023 Outubro</v>
      </c>
      <c r="B13" s="9" t="str">
        <f>VLOOKUP(H13,[1]Auxiliar_referencia!E:F,2,FALSE)</f>
        <v>Medidor não faturado pela UFSC</v>
      </c>
      <c r="C13" s="9">
        <v>2023</v>
      </c>
      <c r="D13" s="9" t="s">
        <v>119</v>
      </c>
      <c r="E13" s="9">
        <f>VLOOKUP(H13,[1]Auxiliar_referencia!$B:$X,3,FALSE)</f>
        <v>2296969</v>
      </c>
      <c r="F13" s="10"/>
      <c r="G13" s="9" t="str">
        <f>VLOOKUP(H13,[1]Auxiliar_referencia!$B:$X,16,FALSE)</f>
        <v>J15AA00002</v>
      </c>
      <c r="H13" s="11" t="s">
        <v>42</v>
      </c>
      <c r="I13" s="9" t="str">
        <f>VLOOKUP(H13,[1]Auxiliar_referencia!$B:$X,20,FALSE)</f>
        <v>CASAN</v>
      </c>
      <c r="J13" s="9" t="str">
        <f>VLOOKUP(H13,[1]Auxiliar_referencia!$B:$X,10,FALSE)</f>
        <v>Florianópolis  HU</v>
      </c>
      <c r="K13" s="9" t="str">
        <f>VLOOKUP(H13,[1]Auxiliar_referencia!$B:$X,12,FALSE)</f>
        <v>Hospital Universitário - EBSERH</v>
      </c>
      <c r="L13" s="12">
        <f>VLOOKUP($H13,'[2]2023_10'!$D:$AD,'[2]2023_10'!Z$19,FALSE)</f>
        <v>51</v>
      </c>
      <c r="M13" s="12">
        <f>VLOOKUP($H13,'[2]2023_10'!$D:$AD,'[2]2023_10'!AA$19,FALSE)</f>
        <v>0</v>
      </c>
      <c r="N13" s="12">
        <f>VLOOKUP($H13,'[2]2023_10'!$D:$AD,'[2]2023_10'!AB$19,FALSE)</f>
        <v>6</v>
      </c>
      <c r="O13" s="12">
        <f>VLOOKUP($H13,'[2]2023_10'!$D:$AD,'[2]2023_10'!AC$19,FALSE)</f>
        <v>1</v>
      </c>
      <c r="P13" s="12">
        <f>VLOOKUP($H13,'[2]2023_10'!$D:$AD,'[2]2023_10'!AD$19,FALSE)</f>
        <v>58</v>
      </c>
      <c r="Q13" s="13">
        <f>VLOOKUP(H13,'2023_09'!H:R,11,FALSE)</f>
        <v>149414</v>
      </c>
      <c r="R13" s="14">
        <f>VLOOKUP($H13,'[2]2023_10'!$D:$AD,'[2]2023_10'!J$19,FALSE)</f>
        <v>155877</v>
      </c>
      <c r="S13" s="15">
        <f t="shared" si="1"/>
        <v>6463</v>
      </c>
      <c r="T13" s="12">
        <f>VLOOKUP($H13,'[2]2023_10'!$D:$AD,'[2]2023_10'!K$19,FALSE)</f>
        <v>6463</v>
      </c>
      <c r="U13" s="16" t="str">
        <f>VLOOKUP($H13,'[2]2023_10'!$D:$AD,'[2]2023_10'!T$19,FALSE)</f>
        <v>MÉDIO</v>
      </c>
      <c r="V13" s="17" t="str">
        <f>VLOOKUP($H13,'[2]2023_10'!$D:$AD,'[2]2023_10'!U$19,FALSE)</f>
        <v>-</v>
      </c>
      <c r="W13" s="12">
        <f>VLOOKUP($H13,'[2]2023_10'!$D:$AD,'[2]2023_10'!L$19,FALSE)</f>
        <v>97823.7</v>
      </c>
      <c r="X13" s="12">
        <f>VLOOKUP($H13,'[2]2023_10'!$D:$AD,'[2]2023_10'!M$19,FALSE)</f>
        <v>97823.7</v>
      </c>
      <c r="Y13" s="18">
        <f>VLOOKUP($H13,'[2]2023_10'!$D:$AD,'[2]2023_10'!N$19,FALSE)</f>
        <v>-18488.68</v>
      </c>
      <c r="Z13" s="12">
        <f>VLOOKUP($H13,'[2]2023_10'!$D:$AD,'[2]2023_10'!O$19,FALSE)</f>
        <v>0</v>
      </c>
      <c r="AA13" s="12">
        <f>VLOOKUP($H13,'[2]2023_10'!$D:$AD,'[2]2023_10'!P$19,FALSE)</f>
        <v>0</v>
      </c>
      <c r="AB13" s="12">
        <f>VLOOKUP($H13,'[2]2023_10'!$D:$AD,'[2]2023_10'!Q$19,FALSE)</f>
        <v>177158.72</v>
      </c>
      <c r="AC13">
        <f t="shared" si="2"/>
        <v>177158.72</v>
      </c>
      <c r="AD13">
        <f t="shared" si="3"/>
        <v>0</v>
      </c>
    </row>
    <row r="14" spans="1:30" ht="15" customHeight="1" x14ac:dyDescent="0.25">
      <c r="A14" s="9" t="str">
        <f t="shared" si="0"/>
        <v>H015 2023 Outubro</v>
      </c>
      <c r="B14" s="9" t="str">
        <f>VLOOKUP(H14,[1]Auxiliar_referencia!E:F,2,FALSE)</f>
        <v>Medidor faturado pela UFSC</v>
      </c>
      <c r="C14" s="9">
        <v>2023</v>
      </c>
      <c r="D14" s="9" t="s">
        <v>119</v>
      </c>
      <c r="E14" s="9">
        <f>VLOOKUP(H14,[1]Auxiliar_referencia!$B:$X,3,FALSE)</f>
        <v>2296918</v>
      </c>
      <c r="F14" s="10"/>
      <c r="G14" s="9" t="str">
        <f>VLOOKUP(H14,[1]Auxiliar_referencia!$B:$X,16,FALSE)</f>
        <v>B10C013878</v>
      </c>
      <c r="H14" s="11" t="s">
        <v>43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Moradia Estudantil - Casa</v>
      </c>
      <c r="L14" s="12">
        <f>VLOOKUP($H14,'[2]2023_10'!$D:$AD,'[2]2023_10'!Z$19,FALSE)</f>
        <v>1</v>
      </c>
      <c r="M14" s="12">
        <f>VLOOKUP($H14,'[2]2023_10'!$D:$AD,'[2]2023_10'!AA$19,FALSE)</f>
        <v>0</v>
      </c>
      <c r="N14" s="12">
        <f>VLOOKUP($H14,'[2]2023_10'!$D:$AD,'[2]2023_10'!AB$19,FALSE)</f>
        <v>0</v>
      </c>
      <c r="O14" s="12">
        <f>VLOOKUP($H14,'[2]2023_10'!$D:$AD,'[2]2023_10'!AC$19,FALSE)</f>
        <v>0</v>
      </c>
      <c r="P14" s="12">
        <f>VLOOKUP($H14,'[2]2023_10'!$D:$AD,'[2]2023_10'!AD$19,FALSE)</f>
        <v>1</v>
      </c>
      <c r="Q14" s="13">
        <f>VLOOKUP(H14,'2023_09'!H:R,11,FALSE)</f>
        <v>210</v>
      </c>
      <c r="R14" s="14">
        <f>VLOOKUP($H14,'[2]2023_10'!$D:$AD,'[2]2023_10'!J$19,FALSE)</f>
        <v>211</v>
      </c>
      <c r="S14" s="15">
        <f t="shared" si="1"/>
        <v>1</v>
      </c>
      <c r="T14" s="12">
        <f>VLOOKUP($H14,'[2]2023_10'!$D:$AD,'[2]2023_10'!K$19,FALSE)</f>
        <v>1</v>
      </c>
      <c r="U14" s="16" t="str">
        <f>VLOOKUP($H14,'[2]2023_10'!$D:$AD,'[2]2023_10'!T$19,FALSE)</f>
        <v>LIDO/REVISÃO</v>
      </c>
      <c r="V14" s="17" t="str">
        <f>VLOOKUP($H14,'[2]2023_10'!$D:$AD,'[2]2023_10'!U$19,FALSE)</f>
        <v>ALTO CONSUMO</v>
      </c>
      <c r="W14" s="12">
        <f>VLOOKUP($H14,'[2]2023_10'!$D:$AD,'[2]2023_10'!L$19,FALSE)</f>
        <v>42.8</v>
      </c>
      <c r="X14" s="12">
        <f>VLOOKUP($H14,'[2]2023_10'!$D:$AD,'[2]2023_10'!M$19,FALSE)</f>
        <v>42.8</v>
      </c>
      <c r="Y14" s="18">
        <f>VLOOKUP($H14,'[2]2023_10'!$D:$AD,'[2]2023_10'!N$19,FALSE)</f>
        <v>-8.0999999999999943</v>
      </c>
      <c r="Z14" s="12">
        <f>VLOOKUP($H14,'[2]2023_10'!$D:$AD,'[2]2023_10'!O$19,FALSE)</f>
        <v>0</v>
      </c>
      <c r="AA14" s="12">
        <f>VLOOKUP($H14,'[2]2023_10'!$D:$AD,'[2]2023_10'!P$19,FALSE)</f>
        <v>0</v>
      </c>
      <c r="AB14" s="12">
        <f>VLOOKUP($H14,'[2]2023_10'!$D:$AD,'[2]2023_10'!Q$19,FALSE)</f>
        <v>77.5</v>
      </c>
      <c r="AC14">
        <f t="shared" si="2"/>
        <v>77.5</v>
      </c>
      <c r="AD14">
        <f t="shared" si="3"/>
        <v>0</v>
      </c>
    </row>
    <row r="15" spans="1:30" ht="15" customHeight="1" x14ac:dyDescent="0.25">
      <c r="A15" s="9" t="str">
        <f t="shared" si="0"/>
        <v>H017 2023 Outubro</v>
      </c>
      <c r="B15" s="9" t="str">
        <f>VLOOKUP(H15,[1]Auxiliar_referencia!E:F,2,FALSE)</f>
        <v>Medidor faturado pela UFSC</v>
      </c>
      <c r="C15" s="9">
        <v>2023</v>
      </c>
      <c r="D15" s="9" t="s">
        <v>119</v>
      </c>
      <c r="E15" s="9">
        <f>VLOOKUP(H15,[1]Auxiliar_referencia!$B:$X,3,FALSE)</f>
        <v>2296950</v>
      </c>
      <c r="F15" s="10"/>
      <c r="G15" s="9" t="str">
        <f>VLOOKUP(H15,[1]Auxiliar_referencia!$B:$X,16,FALSE)</f>
        <v>C11C001906</v>
      </c>
      <c r="H15" s="11" t="s">
        <v>44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CCS - Centro de Ciências da Saúde</v>
      </c>
      <c r="L15" s="12">
        <f>VLOOKUP($H15,'[2]2023_10'!$D:$AD,'[2]2023_10'!Z$19,FALSE)</f>
        <v>1</v>
      </c>
      <c r="M15" s="12">
        <f>VLOOKUP($H15,'[2]2023_10'!$D:$AD,'[2]2023_10'!AA$19,FALSE)</f>
        <v>0</v>
      </c>
      <c r="N15" s="12">
        <f>VLOOKUP($H15,'[2]2023_10'!$D:$AD,'[2]2023_10'!AB$19,FALSE)</f>
        <v>1</v>
      </c>
      <c r="O15" s="12">
        <f>VLOOKUP($H15,'[2]2023_10'!$D:$AD,'[2]2023_10'!AC$19,FALSE)</f>
        <v>0</v>
      </c>
      <c r="P15" s="12">
        <f>VLOOKUP($H15,'[2]2023_10'!$D:$AD,'[2]2023_10'!AD$19,FALSE)</f>
        <v>2</v>
      </c>
      <c r="Q15" s="13">
        <f>VLOOKUP(H15,'2023_09'!H:R,11,FALSE)</f>
        <v>2970</v>
      </c>
      <c r="R15" s="14">
        <f>VLOOKUP($H15,'[2]2023_10'!$D:$AD,'[2]2023_10'!J$19,FALSE)</f>
        <v>4000</v>
      </c>
      <c r="S15" s="15">
        <f t="shared" si="1"/>
        <v>1030</v>
      </c>
      <c r="T15" s="12">
        <f>VLOOKUP($H15,'[2]2023_10'!$D:$AD,'[2]2023_10'!K$19,FALSE)</f>
        <v>1030</v>
      </c>
      <c r="U15" s="16" t="str">
        <f>VLOOKUP($H15,'[2]2023_10'!$D:$AD,'[2]2023_10'!T$19,FALSE)</f>
        <v>LIDO/REVISÃO</v>
      </c>
      <c r="V15" s="17" t="str">
        <f>VLOOKUP($H15,'[2]2023_10'!$D:$AD,'[2]2023_10'!U$19,FALSE)</f>
        <v>ALTO CONSUMO</v>
      </c>
      <c r="W15" s="12">
        <f>VLOOKUP($H15,'[2]2023_10'!$D:$AD,'[2]2023_10'!L$19,FALSE)</f>
        <v>17599.22</v>
      </c>
      <c r="X15" s="12">
        <f>VLOOKUP($H15,'[2]2023_10'!$D:$AD,'[2]2023_10'!M$19,FALSE)</f>
        <v>17599.22</v>
      </c>
      <c r="Y15" s="18">
        <f>VLOOKUP($H15,'[2]2023_10'!$D:$AD,'[2]2023_10'!N$19,FALSE)</f>
        <v>-3326.2500000000036</v>
      </c>
      <c r="Z15" s="12">
        <f>VLOOKUP($H15,'[2]2023_10'!$D:$AD,'[2]2023_10'!O$19,FALSE)</f>
        <v>0</v>
      </c>
      <c r="AA15" s="12">
        <f>VLOOKUP($H15,'[2]2023_10'!$D:$AD,'[2]2023_10'!P$19,FALSE)</f>
        <v>0</v>
      </c>
      <c r="AB15" s="12">
        <f>VLOOKUP($H15,'[2]2023_10'!$D:$AD,'[2]2023_10'!Q$19,FALSE)</f>
        <v>31872.19</v>
      </c>
      <c r="AC15">
        <f t="shared" si="2"/>
        <v>31872.19</v>
      </c>
      <c r="AD15">
        <f t="shared" si="3"/>
        <v>0</v>
      </c>
    </row>
    <row r="16" spans="1:30" ht="15" customHeight="1" x14ac:dyDescent="0.25">
      <c r="A16" s="9" t="str">
        <f t="shared" si="0"/>
        <v>H018 2023 Outubro</v>
      </c>
      <c r="B16" s="9" t="str">
        <f>VLOOKUP(H16,[1]Auxiliar_referencia!E:F,2,FALSE)</f>
        <v>Medidor faturado pela UFSC</v>
      </c>
      <c r="C16" s="9">
        <v>2023</v>
      </c>
      <c r="D16" s="9" t="s">
        <v>119</v>
      </c>
      <c r="E16" s="9">
        <f>VLOOKUP(H16,[1]Auxiliar_referencia!$B:$X,3,FALSE)</f>
        <v>2296640</v>
      </c>
      <c r="F16" s="10"/>
      <c r="G16" s="9" t="str">
        <f>VLOOKUP(H16,[1]Auxiliar_referencia!$B:$X,16,FALSE)</f>
        <v>A13C043935</v>
      </c>
      <c r="H16" s="11" t="s">
        <v>45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SSI - Secretaria de Assuntos Institucionais</v>
      </c>
      <c r="L16" s="12">
        <f>VLOOKUP($H16,'[2]2023_10'!$D:$AD,'[2]2023_10'!Z$19,FALSE)</f>
        <v>1</v>
      </c>
      <c r="M16" s="12">
        <f>VLOOKUP($H16,'[2]2023_10'!$D:$AD,'[2]2023_10'!AA$19,FALSE)</f>
        <v>0</v>
      </c>
      <c r="N16" s="12">
        <f>VLOOKUP($H16,'[2]2023_10'!$D:$AD,'[2]2023_10'!AB$19,FALSE)</f>
        <v>0</v>
      </c>
      <c r="O16" s="12">
        <f>VLOOKUP($H16,'[2]2023_10'!$D:$AD,'[2]2023_10'!AC$19,FALSE)</f>
        <v>0</v>
      </c>
      <c r="P16" s="12">
        <f>VLOOKUP($H16,'[2]2023_10'!$D:$AD,'[2]2023_10'!AD$19,FALSE)</f>
        <v>1</v>
      </c>
      <c r="Q16" s="13">
        <f>VLOOKUP(H16,'2023_09'!H:R,11,FALSE)</f>
        <v>4793</v>
      </c>
      <c r="R16" s="14">
        <f>VLOOKUP($H16,'[2]2023_10'!$D:$AD,'[2]2023_10'!J$19,FALSE)</f>
        <v>4815</v>
      </c>
      <c r="S16" s="15">
        <f t="shared" si="1"/>
        <v>22</v>
      </c>
      <c r="T16" s="12">
        <f>VLOOKUP($H16,'[2]2023_10'!$D:$AD,'[2]2023_10'!K$19,FALSE)</f>
        <v>22</v>
      </c>
      <c r="U16" s="16" t="str">
        <f>VLOOKUP($H16,'[2]2023_10'!$D:$AD,'[2]2023_10'!T$19,FALSE)</f>
        <v>MÉDIO</v>
      </c>
      <c r="V16" s="17" t="str">
        <f>VLOOKUP($H16,'[2]2023_10'!$D:$AD,'[2]2023_10'!U$19,FALSE)</f>
        <v>VIDRO HIDRÔMETRO SUADO</v>
      </c>
      <c r="W16" s="12">
        <f>VLOOKUP($H16,'[2]2023_10'!$D:$AD,'[2]2023_10'!L$19,FALSE)</f>
        <v>277.13</v>
      </c>
      <c r="X16" s="12">
        <f>VLOOKUP($H16,'[2]2023_10'!$D:$AD,'[2]2023_10'!M$19,FALSE)</f>
        <v>277.13</v>
      </c>
      <c r="Y16" s="18">
        <f>VLOOKUP($H16,'[2]2023_10'!$D:$AD,'[2]2023_10'!N$19,FALSE)</f>
        <v>-52.370000000000005</v>
      </c>
      <c r="Z16" s="12">
        <f>VLOOKUP($H16,'[2]2023_10'!$D:$AD,'[2]2023_10'!O$19,FALSE)</f>
        <v>0</v>
      </c>
      <c r="AA16" s="12">
        <f>VLOOKUP($H16,'[2]2023_10'!$D:$AD,'[2]2023_10'!P$19,FALSE)</f>
        <v>0</v>
      </c>
      <c r="AB16" s="12">
        <f>VLOOKUP($H16,'[2]2023_10'!$D:$AD,'[2]2023_10'!Q$19,FALSE)</f>
        <v>501.89</v>
      </c>
      <c r="AC16">
        <f t="shared" si="2"/>
        <v>501.89</v>
      </c>
      <c r="AD16">
        <f t="shared" si="3"/>
        <v>0</v>
      </c>
    </row>
    <row r="17" spans="1:30" ht="15" customHeight="1" x14ac:dyDescent="0.25">
      <c r="A17" s="9" t="str">
        <f t="shared" si="0"/>
        <v>H019 2023 Outubro</v>
      </c>
      <c r="B17" s="9" t="str">
        <f>VLOOKUP(H17,[1]Auxiliar_referencia!E:F,2,FALSE)</f>
        <v>Medidor faturado pela UFSC</v>
      </c>
      <c r="C17" s="9">
        <v>2023</v>
      </c>
      <c r="D17" s="9" t="s">
        <v>119</v>
      </c>
      <c r="E17" s="9">
        <f>VLOOKUP(H17,[1]Auxiliar_referencia!$B:$X,3,FALSE)</f>
        <v>9097821</v>
      </c>
      <c r="F17" s="10"/>
      <c r="G17" s="9" t="str">
        <f>VLOOKUP(H17,[1]Auxiliar_referencia!$B:$X,16,FALSE)</f>
        <v>C11C005250</v>
      </c>
      <c r="H17" s="11" t="s">
        <v>46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2 - CSE 9 e 10 (Bl F e G)</v>
      </c>
      <c r="L17" s="12">
        <f>VLOOKUP($H17,'[2]2023_10'!$D:$AD,'[2]2023_10'!Z$19,FALSE)</f>
        <v>1</v>
      </c>
      <c r="M17" s="12">
        <f>VLOOKUP($H17,'[2]2023_10'!$D:$AD,'[2]2023_10'!AA$19,FALSE)</f>
        <v>0</v>
      </c>
      <c r="N17" s="12">
        <f>VLOOKUP($H17,'[2]2023_10'!$D:$AD,'[2]2023_10'!AB$19,FALSE)</f>
        <v>1</v>
      </c>
      <c r="O17" s="12">
        <f>VLOOKUP($H17,'[2]2023_10'!$D:$AD,'[2]2023_10'!AC$19,FALSE)</f>
        <v>1</v>
      </c>
      <c r="P17" s="12">
        <f>VLOOKUP($H17,'[2]2023_10'!$D:$AD,'[2]2023_10'!AD$19,FALSE)</f>
        <v>3</v>
      </c>
      <c r="Q17" s="13">
        <f>VLOOKUP(H17,'2023_09'!H:R,11,FALSE)</f>
        <v>11829</v>
      </c>
      <c r="R17" s="14">
        <f>VLOOKUP($H17,'[2]2023_10'!$D:$AD,'[2]2023_10'!J$19,FALSE)</f>
        <v>12023</v>
      </c>
      <c r="S17" s="15">
        <f t="shared" si="1"/>
        <v>194</v>
      </c>
      <c r="T17" s="12">
        <f>VLOOKUP($H17,'[2]2023_10'!$D:$AD,'[2]2023_10'!K$19,FALSE)</f>
        <v>194</v>
      </c>
      <c r="U17" s="16" t="str">
        <f>VLOOKUP($H17,'[2]2023_10'!$D:$AD,'[2]2023_10'!T$19,FALSE)</f>
        <v>MÉDIO</v>
      </c>
      <c r="V17" s="17" t="str">
        <f>VLOOKUP($H17,'[2]2023_10'!$D:$AD,'[2]2023_10'!U$19,FALSE)</f>
        <v>VIDRO HIDRÔMETRO SUADO</v>
      </c>
      <c r="W17" s="12">
        <f>VLOOKUP($H17,'[2]2023_10'!$D:$AD,'[2]2023_10'!L$19,FALSE)</f>
        <v>2862.24</v>
      </c>
      <c r="X17" s="12">
        <f>VLOOKUP($H17,'[2]2023_10'!$D:$AD,'[2]2023_10'!M$19,FALSE)</f>
        <v>2862.24</v>
      </c>
      <c r="Y17" s="18">
        <f>VLOOKUP($H17,'[2]2023_10'!$D:$AD,'[2]2023_10'!N$19,FALSE)</f>
        <v>-540.95999999999913</v>
      </c>
      <c r="Z17" s="12">
        <f>VLOOKUP($H17,'[2]2023_10'!$D:$AD,'[2]2023_10'!O$19,FALSE)</f>
        <v>0</v>
      </c>
      <c r="AA17" s="12">
        <f>VLOOKUP($H17,'[2]2023_10'!$D:$AD,'[2]2023_10'!P$19,FALSE)</f>
        <v>0</v>
      </c>
      <c r="AB17" s="12">
        <f>VLOOKUP($H17,'[2]2023_10'!$D:$AD,'[2]2023_10'!Q$19,FALSE)</f>
        <v>5183.5200000000004</v>
      </c>
      <c r="AC17">
        <f t="shared" si="2"/>
        <v>5183.5200000000004</v>
      </c>
      <c r="AD17">
        <f t="shared" si="3"/>
        <v>0</v>
      </c>
    </row>
    <row r="18" spans="1:30" ht="15" customHeight="1" x14ac:dyDescent="0.25">
      <c r="A18" s="9" t="str">
        <f t="shared" si="0"/>
        <v>H020 2023 Outubro</v>
      </c>
      <c r="B18" s="9" t="str">
        <f>VLOOKUP(H18,[1]Auxiliar_referencia!E:F,2,FALSE)</f>
        <v>Medidor faturado pela UFSC</v>
      </c>
      <c r="C18" s="9">
        <v>2023</v>
      </c>
      <c r="D18" s="9" t="s">
        <v>119</v>
      </c>
      <c r="E18" s="9">
        <f>VLOOKUP(H18,[1]Auxiliar_referencia!$B:$X,3,FALSE)</f>
        <v>2296829</v>
      </c>
      <c r="F18" s="10"/>
      <c r="G18" s="9" t="str">
        <f>VLOOKUP(H18,[1]Auxiliar_referencia!$B:$X,16,FALSE)</f>
        <v>C11C009540</v>
      </c>
      <c r="H18" s="11" t="s">
        <v>47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CSE 1 - CSE 1 ao 4 (Bl A, B, C e D) e CCJ 1 e 2 (Bl E e F)</v>
      </c>
      <c r="L18" s="12">
        <f>VLOOKUP($H18,'[2]2023_10'!$D:$AD,'[2]2023_10'!Z$19,FALSE)</f>
        <v>1</v>
      </c>
      <c r="M18" s="12">
        <f>VLOOKUP($H18,'[2]2023_10'!$D:$AD,'[2]2023_10'!AA$19,FALSE)</f>
        <v>0</v>
      </c>
      <c r="N18" s="12">
        <f>VLOOKUP($H18,'[2]2023_10'!$D:$AD,'[2]2023_10'!AB$19,FALSE)</f>
        <v>0</v>
      </c>
      <c r="O18" s="12">
        <f>VLOOKUP($H18,'[2]2023_10'!$D:$AD,'[2]2023_10'!AC$19,FALSE)</f>
        <v>0</v>
      </c>
      <c r="P18" s="12">
        <f>VLOOKUP($H18,'[2]2023_10'!$D:$AD,'[2]2023_10'!AD$19,FALSE)</f>
        <v>1</v>
      </c>
      <c r="Q18" s="13">
        <f>VLOOKUP(H18,'2023_09'!H:R,11,FALSE)</f>
        <v>2044</v>
      </c>
      <c r="R18" s="14">
        <f>VLOOKUP($H18,'[2]2023_10'!$D:$AD,'[2]2023_10'!J$19,FALSE)</f>
        <v>2297</v>
      </c>
      <c r="S18" s="15">
        <f t="shared" si="1"/>
        <v>253</v>
      </c>
      <c r="T18" s="12">
        <f>VLOOKUP($H18,'[2]2023_10'!$D:$AD,'[2]2023_10'!K$19,FALSE)</f>
        <v>253</v>
      </c>
      <c r="U18" s="16" t="str">
        <f>VLOOKUP($H18,'[2]2023_10'!$D:$AD,'[2]2023_10'!T$19,FALSE)</f>
        <v>MÉDIO</v>
      </c>
      <c r="V18" s="17" t="str">
        <f>VLOOKUP($H18,'[2]2023_10'!$D:$AD,'[2]2023_10'!U$19,FALSE)</f>
        <v>VIDRO HIDRÔMETRO SUADO</v>
      </c>
      <c r="W18" s="12">
        <f>VLOOKUP($H18,'[2]2023_10'!$D:$AD,'[2]2023_10'!L$19,FALSE)</f>
        <v>3836.84</v>
      </c>
      <c r="X18" s="12">
        <f>VLOOKUP($H18,'[2]2023_10'!$D:$AD,'[2]2023_10'!M$19,FALSE)</f>
        <v>3836.84</v>
      </c>
      <c r="Y18" s="18">
        <f>VLOOKUP($H18,'[2]2023_10'!$D:$AD,'[2]2023_10'!N$19,FALSE)</f>
        <v>-725.17000000000007</v>
      </c>
      <c r="Z18" s="12">
        <f>VLOOKUP($H18,'[2]2023_10'!$D:$AD,'[2]2023_10'!O$19,FALSE)</f>
        <v>0</v>
      </c>
      <c r="AA18" s="12">
        <f>VLOOKUP($H18,'[2]2023_10'!$D:$AD,'[2]2023_10'!P$19,FALSE)</f>
        <v>0</v>
      </c>
      <c r="AB18" s="12">
        <f>VLOOKUP($H18,'[2]2023_10'!$D:$AD,'[2]2023_10'!Q$19,FALSE)</f>
        <v>6948.51</v>
      </c>
      <c r="AC18">
        <f t="shared" si="2"/>
        <v>6948.51</v>
      </c>
      <c r="AD18">
        <f t="shared" si="3"/>
        <v>0</v>
      </c>
    </row>
    <row r="19" spans="1:30" ht="15" customHeight="1" x14ac:dyDescent="0.25">
      <c r="A19" s="9" t="str">
        <f t="shared" si="0"/>
        <v>H021 2023 Outubro</v>
      </c>
      <c r="B19" s="9" t="str">
        <f>VLOOKUP(H19,[1]Auxiliar_referencia!E:F,2,FALSE)</f>
        <v>Medidor faturado pela UFSC</v>
      </c>
      <c r="C19" s="9">
        <v>2023</v>
      </c>
      <c r="D19" s="9" t="s">
        <v>119</v>
      </c>
      <c r="E19" s="9">
        <f>VLOOKUP(H19,[1]Auxiliar_referencia!$B:$X,3,FALSE)</f>
        <v>2296632</v>
      </c>
      <c r="F19" s="10"/>
      <c r="G19" s="9" t="str">
        <f>VLOOKUP(H19,[1]Auxiliar_referencia!$B:$X,16,FALSE)</f>
        <v>B10C001813</v>
      </c>
      <c r="H19" s="11" t="s">
        <v>48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Igrejinha UFSC (DAC 01 a 03 e DEX01)</v>
      </c>
      <c r="L19" s="12">
        <f>VLOOKUP($H19,'[2]2023_10'!$D:$AD,'[2]2023_10'!Z$19,FALSE)</f>
        <v>2</v>
      </c>
      <c r="M19" s="12">
        <f>VLOOKUP($H19,'[2]2023_10'!$D:$AD,'[2]2023_10'!AA$19,FALSE)</f>
        <v>0</v>
      </c>
      <c r="N19" s="12">
        <f>VLOOKUP($H19,'[2]2023_10'!$D:$AD,'[2]2023_10'!AB$19,FALSE)</f>
        <v>0</v>
      </c>
      <c r="O19" s="12">
        <f>VLOOKUP($H19,'[2]2023_10'!$D:$AD,'[2]2023_10'!AC$19,FALSE)</f>
        <v>0</v>
      </c>
      <c r="P19" s="12">
        <f>VLOOKUP($H19,'[2]2023_10'!$D:$AD,'[2]2023_10'!AD$19,FALSE)</f>
        <v>2</v>
      </c>
      <c r="Q19" s="13">
        <f>VLOOKUP(H19,'2023_09'!H:R,11,FALSE)</f>
        <v>6775</v>
      </c>
      <c r="R19" s="14">
        <f>VLOOKUP($H19,'[2]2023_10'!$D:$AD,'[2]2023_10'!J$19,FALSE)</f>
        <v>6848</v>
      </c>
      <c r="S19" s="15">
        <f t="shared" si="1"/>
        <v>73</v>
      </c>
      <c r="T19" s="12">
        <f>VLOOKUP($H19,'[2]2023_10'!$D:$AD,'[2]2023_10'!K$19,FALSE)</f>
        <v>73</v>
      </c>
      <c r="U19" s="16" t="str">
        <f>VLOOKUP($H19,'[2]2023_10'!$D:$AD,'[2]2023_10'!T$19,FALSE)</f>
        <v>LIDO</v>
      </c>
      <c r="V19" s="17" t="str">
        <f>VLOOKUP($H19,'[2]2023_10'!$D:$AD,'[2]2023_10'!U$19,FALSE)</f>
        <v>OK</v>
      </c>
      <c r="W19" s="12">
        <f>VLOOKUP($H19,'[2]2023_10'!$D:$AD,'[2]2023_10'!L$19,FALSE)</f>
        <v>1001.15</v>
      </c>
      <c r="X19" s="12">
        <f>VLOOKUP($H19,'[2]2023_10'!$D:$AD,'[2]2023_10'!M$19,FALSE)</f>
        <v>1001.15</v>
      </c>
      <c r="Y19" s="18">
        <f>VLOOKUP($H19,'[2]2023_10'!$D:$AD,'[2]2023_10'!N$19,FALSE)</f>
        <v>-189.21000000000004</v>
      </c>
      <c r="Z19" s="12">
        <f>VLOOKUP($H19,'[2]2023_10'!$D:$AD,'[2]2023_10'!O$19,FALSE)</f>
        <v>0</v>
      </c>
      <c r="AA19" s="12">
        <f>VLOOKUP($H19,'[2]2023_10'!$D:$AD,'[2]2023_10'!P$19,FALSE)</f>
        <v>0</v>
      </c>
      <c r="AB19" s="12">
        <f>VLOOKUP($H19,'[2]2023_10'!$D:$AD,'[2]2023_10'!Q$19,FALSE)</f>
        <v>1813.09</v>
      </c>
      <c r="AC19">
        <f t="shared" si="2"/>
        <v>1813.09</v>
      </c>
      <c r="AD19">
        <f t="shared" si="3"/>
        <v>0</v>
      </c>
    </row>
    <row r="20" spans="1:30" ht="15" customHeight="1" x14ac:dyDescent="0.25">
      <c r="A20" s="9" t="str">
        <f t="shared" si="0"/>
        <v>H023 2023 Outubro</v>
      </c>
      <c r="B20" s="9" t="str">
        <f>VLOOKUP(H20,[1]Auxiliar_referencia!E:F,2,FALSE)</f>
        <v>Medidor faturado pela UFSC</v>
      </c>
      <c r="C20" s="9">
        <v>2023</v>
      </c>
      <c r="D20" s="9" t="s">
        <v>119</v>
      </c>
      <c r="E20" s="9">
        <f>VLOOKUP(H20,[1]Auxiliar_referencia!$B:$X,3,FALSE)</f>
        <v>2296934</v>
      </c>
      <c r="F20" s="10"/>
      <c r="G20" s="9" t="str">
        <f>VLOOKUP(H20,[1]Auxiliar_referencia!$B:$X,16,FALSE)</f>
        <v>B10C010114</v>
      </c>
      <c r="H20" s="11" t="s">
        <v>49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1</v>
      </c>
      <c r="L20" s="12">
        <f>VLOOKUP($H20,'[2]2023_10'!$D:$AD,'[2]2023_10'!Z$19,FALSE)</f>
        <v>1</v>
      </c>
      <c r="M20" s="12">
        <f>VLOOKUP($H20,'[2]2023_10'!$D:$AD,'[2]2023_10'!AA$19,FALSE)</f>
        <v>0</v>
      </c>
      <c r="N20" s="12">
        <f>VLOOKUP($H20,'[2]2023_10'!$D:$AD,'[2]2023_10'!AB$19,FALSE)</f>
        <v>1</v>
      </c>
      <c r="O20" s="12">
        <f>VLOOKUP($H20,'[2]2023_10'!$D:$AD,'[2]2023_10'!AC$19,FALSE)</f>
        <v>0</v>
      </c>
      <c r="P20" s="12">
        <f>VLOOKUP($H20,'[2]2023_10'!$D:$AD,'[2]2023_10'!AD$19,FALSE)</f>
        <v>2</v>
      </c>
      <c r="Q20" s="13">
        <f>VLOOKUP(H20,'2023_09'!H:R,11,FALSE)</f>
        <v>15910</v>
      </c>
      <c r="R20" s="14">
        <f>VLOOKUP($H20,'[2]2023_10'!$D:$AD,'[2]2023_10'!J$19,FALSE)</f>
        <v>16071</v>
      </c>
      <c r="S20" s="15">
        <f t="shared" si="1"/>
        <v>161</v>
      </c>
      <c r="T20" s="12">
        <f>VLOOKUP($H20,'[2]2023_10'!$D:$AD,'[2]2023_10'!K$19,FALSE)</f>
        <v>161</v>
      </c>
      <c r="U20" s="16" t="str">
        <f>VLOOKUP($H20,'[2]2023_10'!$D:$AD,'[2]2023_10'!T$19,FALSE)</f>
        <v>MÉDIO</v>
      </c>
      <c r="V20" s="17" t="str">
        <f>VLOOKUP($H20,'[2]2023_10'!$D:$AD,'[2]2023_10'!U$19,FALSE)</f>
        <v>VIDRO HIDRÔMETRO SUADO</v>
      </c>
      <c r="W20" s="12">
        <f>VLOOKUP($H20,'[2]2023_10'!$D:$AD,'[2]2023_10'!L$19,FALSE)</f>
        <v>2478.63</v>
      </c>
      <c r="X20" s="12">
        <f>VLOOKUP($H20,'[2]2023_10'!$D:$AD,'[2]2023_10'!M$19,FALSE)</f>
        <v>2478.63</v>
      </c>
      <c r="Y20" s="18">
        <f>VLOOKUP($H20,'[2]2023_10'!$D:$AD,'[2]2023_10'!N$19,FALSE)</f>
        <v>-468.46000000000004</v>
      </c>
      <c r="Z20" s="12">
        <f>VLOOKUP($H20,'[2]2023_10'!$D:$AD,'[2]2023_10'!O$19,FALSE)</f>
        <v>0</v>
      </c>
      <c r="AA20" s="12">
        <f>VLOOKUP($H20,'[2]2023_10'!$D:$AD,'[2]2023_10'!P$19,FALSE)</f>
        <v>0</v>
      </c>
      <c r="AB20" s="12">
        <f>VLOOKUP($H20,'[2]2023_10'!$D:$AD,'[2]2023_10'!Q$19,FALSE)</f>
        <v>4488.8</v>
      </c>
      <c r="AC20">
        <f t="shared" si="2"/>
        <v>4488.8</v>
      </c>
      <c r="AD20">
        <f t="shared" si="3"/>
        <v>0</v>
      </c>
    </row>
    <row r="21" spans="1:30" ht="15" customHeight="1" x14ac:dyDescent="0.25">
      <c r="A21" s="9" t="str">
        <f t="shared" si="0"/>
        <v>H024 2023 Outubro</v>
      </c>
      <c r="B21" s="9" t="str">
        <f>VLOOKUP(H21,[1]Auxiliar_referencia!E:F,2,FALSE)</f>
        <v>Medidor faturado pela UFSC</v>
      </c>
      <c r="C21" s="9">
        <v>2023</v>
      </c>
      <c r="D21" s="9" t="s">
        <v>119</v>
      </c>
      <c r="E21" s="9">
        <f>VLOOKUP(H21,[1]Auxiliar_referencia!$B:$X,3,FALSE)</f>
        <v>2296926</v>
      </c>
      <c r="F21" s="10"/>
      <c r="G21" s="9" t="str">
        <f>VLOOKUP(H21,[1]Auxiliar_referencia!$B:$X,16,FALSE)</f>
        <v>A96C161864</v>
      </c>
      <c r="H21" s="11" t="s">
        <v>50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Associação Volantes 2</v>
      </c>
      <c r="L21" s="12">
        <f>VLOOKUP($H21,'[2]2023_10'!$D:$AD,'[2]2023_10'!Z$19,FALSE)</f>
        <v>1</v>
      </c>
      <c r="M21" s="12">
        <f>VLOOKUP($H21,'[2]2023_10'!$D:$AD,'[2]2023_10'!AA$19,FALSE)</f>
        <v>0</v>
      </c>
      <c r="N21" s="12">
        <f>VLOOKUP($H21,'[2]2023_10'!$D:$AD,'[2]2023_10'!AB$19,FALSE)</f>
        <v>2</v>
      </c>
      <c r="O21" s="12">
        <f>VLOOKUP($H21,'[2]2023_10'!$D:$AD,'[2]2023_10'!AC$19,FALSE)</f>
        <v>0</v>
      </c>
      <c r="P21" s="12">
        <f>VLOOKUP($H21,'[2]2023_10'!$D:$AD,'[2]2023_10'!AD$19,FALSE)</f>
        <v>3</v>
      </c>
      <c r="Q21" s="13">
        <f>VLOOKUP(H21,'2023_09'!H:R,11,FALSE)</f>
        <v>24</v>
      </c>
      <c r="R21" s="14">
        <f>VLOOKUP($H21,'[2]2023_10'!$D:$AD,'[2]2023_10'!J$19,FALSE)</f>
        <v>24</v>
      </c>
      <c r="S21" s="15">
        <f t="shared" si="1"/>
        <v>0</v>
      </c>
      <c r="T21" s="12">
        <f>VLOOKUP($H21,'[2]2023_10'!$D:$AD,'[2]2023_10'!K$19,FALSE)</f>
        <v>0</v>
      </c>
      <c r="U21" s="16" t="str">
        <f>VLOOKUP($H21,'[2]2023_10'!$D:$AD,'[2]2023_10'!T$19,FALSE)</f>
        <v>MÉDIO</v>
      </c>
      <c r="V21" s="17" t="str">
        <f>VLOOKUP($H21,'[2]2023_10'!$D:$AD,'[2]2023_10'!U$19,FALSE)</f>
        <v>VIDRO HIDRÔMETRO SUADO</v>
      </c>
      <c r="W21" s="12">
        <f>VLOOKUP($H21,'[2]2023_10'!$D:$AD,'[2]2023_10'!L$19,FALSE)</f>
        <v>111.93</v>
      </c>
      <c r="X21" s="12">
        <f>VLOOKUP($H21,'[2]2023_10'!$D:$AD,'[2]2023_10'!M$19,FALSE)</f>
        <v>111.93</v>
      </c>
      <c r="Y21" s="18">
        <f>VLOOKUP($H21,'[2]2023_10'!$D:$AD,'[2]2023_10'!N$19,FALSE)</f>
        <v>-21.170000000000016</v>
      </c>
      <c r="Z21" s="12">
        <f>VLOOKUP($H21,'[2]2023_10'!$D:$AD,'[2]2023_10'!O$19,FALSE)</f>
        <v>0</v>
      </c>
      <c r="AA21" s="12">
        <f>VLOOKUP($H21,'[2]2023_10'!$D:$AD,'[2]2023_10'!P$19,FALSE)</f>
        <v>0</v>
      </c>
      <c r="AB21" s="12">
        <f>VLOOKUP($H21,'[2]2023_10'!$D:$AD,'[2]2023_10'!Q$19,FALSE)</f>
        <v>202.69</v>
      </c>
      <c r="AC21">
        <f t="shared" si="2"/>
        <v>202.69</v>
      </c>
      <c r="AD21">
        <f t="shared" si="3"/>
        <v>0</v>
      </c>
    </row>
    <row r="22" spans="1:30" ht="15" customHeight="1" x14ac:dyDescent="0.25">
      <c r="A22" s="9" t="str">
        <f t="shared" si="0"/>
        <v>H025 2023 Outubro</v>
      </c>
      <c r="B22" s="9" t="str">
        <f>VLOOKUP(H22,[1]Auxiliar_referencia!E:F,2,FALSE)</f>
        <v>Medidor faturado pela UFSC</v>
      </c>
      <c r="C22" s="9">
        <v>2023</v>
      </c>
      <c r="D22" s="9" t="s">
        <v>119</v>
      </c>
      <c r="E22" s="9">
        <f>VLOOKUP(H22,[1]Auxiliar_referencia!$B:$X,3,FALSE)</f>
        <v>2296900</v>
      </c>
      <c r="F22" s="10"/>
      <c r="G22" s="9" t="str">
        <f>VLOOKUP(H22,[1]Auxiliar_referencia!$B:$X,16,FALSE)</f>
        <v>C11C001273</v>
      </c>
      <c r="H22" s="11" t="s">
        <v>51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A</v>
      </c>
      <c r="L22" s="12">
        <f>VLOOKUP($H22,'[2]2023_10'!$D:$AD,'[2]2023_10'!Z$19,FALSE)</f>
        <v>1</v>
      </c>
      <c r="M22" s="12">
        <f>VLOOKUP($H22,'[2]2023_10'!$D:$AD,'[2]2023_10'!AA$19,FALSE)</f>
        <v>0</v>
      </c>
      <c r="N22" s="12">
        <f>VLOOKUP($H22,'[2]2023_10'!$D:$AD,'[2]2023_10'!AB$19,FALSE)</f>
        <v>0</v>
      </c>
      <c r="O22" s="12">
        <f>VLOOKUP($H22,'[2]2023_10'!$D:$AD,'[2]2023_10'!AC$19,FALSE)</f>
        <v>0</v>
      </c>
      <c r="P22" s="12">
        <f>VLOOKUP($H22,'[2]2023_10'!$D:$AD,'[2]2023_10'!AD$19,FALSE)</f>
        <v>1</v>
      </c>
      <c r="Q22" s="13">
        <f>VLOOKUP(H22,'2023_09'!H:R,11,FALSE)</f>
        <v>19949</v>
      </c>
      <c r="R22" s="14">
        <f>VLOOKUP($H22,'[2]2023_10'!$D:$AD,'[2]2023_10'!J$19,FALSE)</f>
        <v>20284</v>
      </c>
      <c r="S22" s="15">
        <f t="shared" si="1"/>
        <v>335</v>
      </c>
      <c r="T22" s="12">
        <f>VLOOKUP($H22,'[2]2023_10'!$D:$AD,'[2]2023_10'!K$19,FALSE)</f>
        <v>335</v>
      </c>
      <c r="U22" s="16" t="str">
        <f>VLOOKUP($H22,'[2]2023_10'!$D:$AD,'[2]2023_10'!T$19,FALSE)</f>
        <v>LIDO</v>
      </c>
      <c r="V22" s="17" t="str">
        <f>VLOOKUP($H22,'[2]2023_10'!$D:$AD,'[2]2023_10'!U$19,FALSE)</f>
        <v>OK</v>
      </c>
      <c r="W22" s="12">
        <f>VLOOKUP($H22,'[2]2023_10'!$D:$AD,'[2]2023_10'!L$19,FALSE)</f>
        <v>5100.46</v>
      </c>
      <c r="X22" s="12">
        <f>VLOOKUP($H22,'[2]2023_10'!$D:$AD,'[2]2023_10'!M$19,FALSE)</f>
        <v>5100.46</v>
      </c>
      <c r="Y22" s="18">
        <f>VLOOKUP($H22,'[2]2023_10'!$D:$AD,'[2]2023_10'!N$19,FALSE)</f>
        <v>-963.98999999999978</v>
      </c>
      <c r="Z22" s="12">
        <f>VLOOKUP($H22,'[2]2023_10'!$D:$AD,'[2]2023_10'!O$19,FALSE)</f>
        <v>0</v>
      </c>
      <c r="AA22" s="12">
        <f>VLOOKUP($H22,'[2]2023_10'!$D:$AD,'[2]2023_10'!P$19,FALSE)</f>
        <v>0</v>
      </c>
      <c r="AB22" s="12">
        <f>VLOOKUP($H22,'[2]2023_10'!$D:$AD,'[2]2023_10'!Q$19,FALSE)</f>
        <v>9236.93</v>
      </c>
      <c r="AC22">
        <f t="shared" si="2"/>
        <v>9236.93</v>
      </c>
      <c r="AD22">
        <f t="shared" si="3"/>
        <v>0</v>
      </c>
    </row>
    <row r="23" spans="1:30" ht="15" customHeight="1" x14ac:dyDescent="0.25">
      <c r="A23" s="9" t="str">
        <f t="shared" si="0"/>
        <v>H026 2023 Outubro</v>
      </c>
      <c r="B23" s="9" t="str">
        <f>VLOOKUP(H23,[1]Auxiliar_referencia!E:F,2,FALSE)</f>
        <v>Medidor faturado pela UFSC</v>
      </c>
      <c r="C23" s="9">
        <v>2023</v>
      </c>
      <c r="D23" s="9" t="s">
        <v>119</v>
      </c>
      <c r="E23" s="9">
        <f>VLOOKUP(H23,[1]Auxiliar_referencia!$B:$X,3,FALSE)</f>
        <v>9912770</v>
      </c>
      <c r="F23" s="10"/>
      <c r="G23" s="9" t="str">
        <f>VLOOKUP(H23,[1]Auxiliar_referencia!$B:$X,16,FALSE)</f>
        <v>A10C023447</v>
      </c>
      <c r="H23" s="11" t="s">
        <v>52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CFM  Bloco B</v>
      </c>
      <c r="L23" s="12">
        <f>VLOOKUP($H23,'[2]2023_10'!$D:$AD,'[2]2023_10'!Z$19,FALSE)</f>
        <v>1</v>
      </c>
      <c r="M23" s="12">
        <f>VLOOKUP($H23,'[2]2023_10'!$D:$AD,'[2]2023_10'!AA$19,FALSE)</f>
        <v>0</v>
      </c>
      <c r="N23" s="12">
        <f>VLOOKUP($H23,'[2]2023_10'!$D:$AD,'[2]2023_10'!AB$19,FALSE)</f>
        <v>0</v>
      </c>
      <c r="O23" s="12">
        <f>VLOOKUP($H23,'[2]2023_10'!$D:$AD,'[2]2023_10'!AC$19,FALSE)</f>
        <v>0</v>
      </c>
      <c r="P23" s="12">
        <f>VLOOKUP($H23,'[2]2023_10'!$D:$AD,'[2]2023_10'!AD$19,FALSE)</f>
        <v>1</v>
      </c>
      <c r="Q23" s="13">
        <f>VLOOKUP(H23,'2023_09'!H:R,11,FALSE)</f>
        <v>2812</v>
      </c>
      <c r="R23" s="14">
        <f>VLOOKUP($H23,'[2]2023_10'!$D:$AD,'[2]2023_10'!J$19,FALSE)</f>
        <v>2935</v>
      </c>
      <c r="S23" s="15">
        <f t="shared" si="1"/>
        <v>123</v>
      </c>
      <c r="T23" s="12">
        <f>VLOOKUP($H23,'[2]2023_10'!$D:$AD,'[2]2023_10'!K$19,FALSE)</f>
        <v>123</v>
      </c>
      <c r="U23" s="16" t="str">
        <f>VLOOKUP($H23,'[2]2023_10'!$D:$AD,'[2]2023_10'!T$19,FALSE)</f>
        <v>LIDO/REVISÃO</v>
      </c>
      <c r="V23" s="17" t="str">
        <f>VLOOKUP($H23,'[2]2023_10'!$D:$AD,'[2]2023_10'!U$19,FALSE)</f>
        <v>ALTO CONSUMO</v>
      </c>
      <c r="W23" s="12">
        <f>VLOOKUP($H23,'[2]2023_10'!$D:$AD,'[2]2023_10'!L$19,FALSE)</f>
        <v>1833.54</v>
      </c>
      <c r="X23" s="12">
        <f>VLOOKUP($H23,'[2]2023_10'!$D:$AD,'[2]2023_10'!M$19,FALSE)</f>
        <v>1833.54</v>
      </c>
      <c r="Y23" s="18">
        <f>VLOOKUP($H23,'[2]2023_10'!$D:$AD,'[2]2023_10'!N$19,FALSE)</f>
        <v>-346.53999999999996</v>
      </c>
      <c r="Z23" s="12">
        <f>VLOOKUP($H23,'[2]2023_10'!$D:$AD,'[2]2023_10'!O$19,FALSE)</f>
        <v>0</v>
      </c>
      <c r="AA23" s="12">
        <f>VLOOKUP($H23,'[2]2023_10'!$D:$AD,'[2]2023_10'!P$19,FALSE)</f>
        <v>0</v>
      </c>
      <c r="AB23" s="12">
        <f>VLOOKUP($H23,'[2]2023_10'!$D:$AD,'[2]2023_10'!Q$19,FALSE)</f>
        <v>3320.54</v>
      </c>
      <c r="AC23">
        <f t="shared" si="2"/>
        <v>3320.54</v>
      </c>
      <c r="AD23">
        <f t="shared" si="3"/>
        <v>0</v>
      </c>
    </row>
    <row r="24" spans="1:30" ht="15" customHeight="1" x14ac:dyDescent="0.25">
      <c r="A24" s="9" t="str">
        <f t="shared" si="0"/>
        <v>H027 2023 Outubro</v>
      </c>
      <c r="B24" s="9" t="str">
        <f>VLOOKUP(H24,[1]Auxiliar_referencia!E:F,2,FALSE)</f>
        <v>Medidor faturado pela UFSC</v>
      </c>
      <c r="C24" s="9">
        <v>2023</v>
      </c>
      <c r="D24" s="9" t="s">
        <v>119</v>
      </c>
      <c r="E24" s="9">
        <f>VLOOKUP(H24,[1]Auxiliar_referencia!$B:$X,3,FALSE)</f>
        <v>16701186</v>
      </c>
      <c r="F24" s="10"/>
      <c r="G24" s="9" t="str">
        <f>VLOOKUP(H24,[1]Auxiliar_referencia!$B:$X,16,FALSE)</f>
        <v>C11C009484</v>
      </c>
      <c r="H24" s="11" t="s">
        <v>53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Colégio de Aplicação</v>
      </c>
      <c r="L24" s="12">
        <f>VLOOKUP($H24,'[2]2023_10'!$D:$AD,'[2]2023_10'!Z$19,FALSE)</f>
        <v>1</v>
      </c>
      <c r="M24" s="12">
        <f>VLOOKUP($H24,'[2]2023_10'!$D:$AD,'[2]2023_10'!AA$19,FALSE)</f>
        <v>0</v>
      </c>
      <c r="N24" s="12">
        <f>VLOOKUP($H24,'[2]2023_10'!$D:$AD,'[2]2023_10'!AB$19,FALSE)</f>
        <v>0</v>
      </c>
      <c r="O24" s="12">
        <f>VLOOKUP($H24,'[2]2023_10'!$D:$AD,'[2]2023_10'!AC$19,FALSE)</f>
        <v>0</v>
      </c>
      <c r="P24" s="12">
        <f>VLOOKUP($H24,'[2]2023_10'!$D:$AD,'[2]2023_10'!AD$19,FALSE)</f>
        <v>1</v>
      </c>
      <c r="Q24" s="13">
        <f>VLOOKUP(H24,'2023_09'!H:R,11,FALSE)</f>
        <v>64061</v>
      </c>
      <c r="R24" s="14">
        <f>VLOOKUP($H24,'[2]2023_10'!$D:$AD,'[2]2023_10'!J$19,FALSE)</f>
        <v>64480</v>
      </c>
      <c r="S24" s="15">
        <f t="shared" si="1"/>
        <v>419</v>
      </c>
      <c r="T24" s="12">
        <f>VLOOKUP($H24,'[2]2023_10'!$D:$AD,'[2]2023_10'!K$19,FALSE)</f>
        <v>419</v>
      </c>
      <c r="U24" s="16" t="str">
        <f>VLOOKUP($H24,'[2]2023_10'!$D:$AD,'[2]2023_10'!T$19,FALSE)</f>
        <v>LIDO/REVISÃO</v>
      </c>
      <c r="V24" s="17" t="str">
        <f>VLOOKUP($H24,'[2]2023_10'!$D:$AD,'[2]2023_10'!U$19,FALSE)</f>
        <v>CONSTRUIR ABRIGO</v>
      </c>
      <c r="W24" s="12">
        <f>VLOOKUP($H24,'[2]2023_10'!$D:$AD,'[2]2023_10'!L$19,FALSE)</f>
        <v>6394.9</v>
      </c>
      <c r="X24" s="12">
        <f>VLOOKUP($H24,'[2]2023_10'!$D:$AD,'[2]2023_10'!M$19,FALSE)</f>
        <v>6394.9</v>
      </c>
      <c r="Y24" s="18">
        <f>VLOOKUP($H24,'[2]2023_10'!$D:$AD,'[2]2023_10'!N$19,FALSE)</f>
        <v>-1208.6299999999992</v>
      </c>
      <c r="Z24" s="12">
        <f>VLOOKUP($H24,'[2]2023_10'!$D:$AD,'[2]2023_10'!O$19,FALSE)</f>
        <v>0</v>
      </c>
      <c r="AA24" s="12">
        <f>VLOOKUP($H24,'[2]2023_10'!$D:$AD,'[2]2023_10'!P$19,FALSE)</f>
        <v>0</v>
      </c>
      <c r="AB24" s="12">
        <f>VLOOKUP($H24,'[2]2023_10'!$D:$AD,'[2]2023_10'!Q$19,FALSE)</f>
        <v>11581.17</v>
      </c>
      <c r="AC24">
        <f t="shared" si="2"/>
        <v>11581.17</v>
      </c>
      <c r="AD24">
        <f t="shared" si="3"/>
        <v>0</v>
      </c>
    </row>
    <row r="25" spans="1:30" ht="15" customHeight="1" x14ac:dyDescent="0.25">
      <c r="A25" s="9" t="str">
        <f t="shared" si="0"/>
        <v>H028 2023 Outubro</v>
      </c>
      <c r="B25" s="9" t="str">
        <f>VLOOKUP(H25,[1]Auxiliar_referencia!E:F,2,FALSE)</f>
        <v>Medidor faturado pela UFSC</v>
      </c>
      <c r="C25" s="9">
        <v>2023</v>
      </c>
      <c r="D25" s="9" t="s">
        <v>119</v>
      </c>
      <c r="E25" s="9">
        <f>VLOOKUP(H25,[1]Auxiliar_referencia!$B:$X,3,FALSE)</f>
        <v>6205615</v>
      </c>
      <c r="F25" s="10"/>
      <c r="G25" s="9" t="str">
        <f>VLOOKUP(H25,[1]Auxiliar_referencia!$B:$X,16,FALSE)</f>
        <v>B10C017964</v>
      </c>
      <c r="H25" s="11" t="s">
        <v>54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Nativas do Horto Botânico</v>
      </c>
      <c r="L25" s="12">
        <f>VLOOKUP($H25,'[2]2023_10'!$D:$AD,'[2]2023_10'!Z$19,FALSE)</f>
        <v>1</v>
      </c>
      <c r="M25" s="12">
        <f>VLOOKUP($H25,'[2]2023_10'!$D:$AD,'[2]2023_10'!AA$19,FALSE)</f>
        <v>0</v>
      </c>
      <c r="N25" s="12">
        <f>VLOOKUP($H25,'[2]2023_10'!$D:$AD,'[2]2023_10'!AB$19,FALSE)</f>
        <v>0</v>
      </c>
      <c r="O25" s="12">
        <f>VLOOKUP($H25,'[2]2023_10'!$D:$AD,'[2]2023_10'!AC$19,FALSE)</f>
        <v>0</v>
      </c>
      <c r="P25" s="12">
        <f>VLOOKUP($H25,'[2]2023_10'!$D:$AD,'[2]2023_10'!AD$19,FALSE)</f>
        <v>1</v>
      </c>
      <c r="Q25" s="13">
        <f>VLOOKUP(H25,'2023_09'!H:R,11,FALSE)</f>
        <v>1652</v>
      </c>
      <c r="R25" s="14">
        <f>VLOOKUP($H25,'[2]2023_10'!$D:$AD,'[2]2023_10'!J$19,FALSE)</f>
        <v>1687</v>
      </c>
      <c r="S25" s="15">
        <f t="shared" si="1"/>
        <v>35</v>
      </c>
      <c r="T25" s="12">
        <f>VLOOKUP($H25,'[2]2023_10'!$D:$AD,'[2]2023_10'!K$19,FALSE)</f>
        <v>35</v>
      </c>
      <c r="U25" s="16" t="str">
        <f>VLOOKUP($H25,'[2]2023_10'!$D:$AD,'[2]2023_10'!T$19,FALSE)</f>
        <v>LIDO</v>
      </c>
      <c r="V25" s="17" t="str">
        <f>VLOOKUP($H25,'[2]2023_10'!$D:$AD,'[2]2023_10'!U$19,FALSE)</f>
        <v>HIDRÔMETRO RETIRADO</v>
      </c>
      <c r="W25" s="12">
        <f>VLOOKUP($H25,'[2]2023_10'!$D:$AD,'[2]2023_10'!L$19,FALSE)</f>
        <v>477.46</v>
      </c>
      <c r="X25" s="12">
        <f>VLOOKUP($H25,'[2]2023_10'!$D:$AD,'[2]2023_10'!M$19,FALSE)</f>
        <v>477.46</v>
      </c>
      <c r="Y25" s="18">
        <f>VLOOKUP($H25,'[2]2023_10'!$D:$AD,'[2]2023_10'!N$19,FALSE)</f>
        <v>-90.25</v>
      </c>
      <c r="Z25" s="12">
        <f>VLOOKUP($H25,'[2]2023_10'!$D:$AD,'[2]2023_10'!O$19,FALSE)</f>
        <v>-864.67</v>
      </c>
      <c r="AA25" s="12">
        <f>VLOOKUP($H25,'[2]2023_10'!$D:$AD,'[2]2023_10'!P$19,FALSE)</f>
        <v>0</v>
      </c>
      <c r="AB25" s="12">
        <f>VLOOKUP($H25,'[2]2023_10'!$D:$AD,'[2]2023_10'!Q$19,FALSE)</f>
        <v>0</v>
      </c>
      <c r="AC25">
        <f t="shared" si="2"/>
        <v>0</v>
      </c>
      <c r="AD25">
        <f t="shared" si="3"/>
        <v>0</v>
      </c>
    </row>
    <row r="26" spans="1:30" ht="15" customHeight="1" x14ac:dyDescent="0.25">
      <c r="A26" s="9" t="str">
        <f t="shared" si="0"/>
        <v>H029 2023 Outubro</v>
      </c>
      <c r="B26" s="9" t="str">
        <f>VLOOKUP(H26,[1]Auxiliar_referencia!E:F,2,FALSE)</f>
        <v>Medidor faturado pela UFSC</v>
      </c>
      <c r="C26" s="9">
        <v>2023</v>
      </c>
      <c r="D26" s="9" t="s">
        <v>119</v>
      </c>
      <c r="E26" s="9">
        <f>VLOOKUP(H26,[1]Auxiliar_referencia!$B:$X,3,FALSE)</f>
        <v>7297220</v>
      </c>
      <c r="F26" s="10"/>
      <c r="G26" s="9" t="str">
        <f>VLOOKUP(H26,[1]Auxiliar_referencia!$B:$X,16,FALSE)</f>
        <v>A08X051927</v>
      </c>
      <c r="H26" s="11" t="s">
        <v>55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 - Portaria</v>
      </c>
      <c r="L26" s="12">
        <f>VLOOKUP($H26,'[2]2023_10'!$D:$AD,'[2]2023_10'!Z$19,FALSE)</f>
        <v>1</v>
      </c>
      <c r="M26" s="12">
        <f>VLOOKUP($H26,'[2]2023_10'!$D:$AD,'[2]2023_10'!AA$19,FALSE)</f>
        <v>0</v>
      </c>
      <c r="N26" s="12">
        <f>VLOOKUP($H26,'[2]2023_10'!$D:$AD,'[2]2023_10'!AB$19,FALSE)</f>
        <v>0</v>
      </c>
      <c r="O26" s="12">
        <f>VLOOKUP($H26,'[2]2023_10'!$D:$AD,'[2]2023_10'!AC$19,FALSE)</f>
        <v>0</v>
      </c>
      <c r="P26" s="12">
        <f>VLOOKUP($H26,'[2]2023_10'!$D:$AD,'[2]2023_10'!AD$19,FALSE)</f>
        <v>1</v>
      </c>
      <c r="Q26" s="13">
        <f>VLOOKUP(H26,'2023_09'!H:R,11,FALSE)</f>
        <v>256</v>
      </c>
      <c r="R26" s="14">
        <f>VLOOKUP($H26,'[2]2023_10'!$D:$AD,'[2]2023_10'!J$19,FALSE)</f>
        <v>258</v>
      </c>
      <c r="S26" s="15">
        <f t="shared" si="1"/>
        <v>2</v>
      </c>
      <c r="T26" s="12">
        <f>VLOOKUP($H26,'[2]2023_10'!$D:$AD,'[2]2023_10'!K$19,FALSE)</f>
        <v>2</v>
      </c>
      <c r="U26" s="16" t="str">
        <f>VLOOKUP($H26,'[2]2023_10'!$D:$AD,'[2]2023_10'!T$19,FALSE)</f>
        <v>LIDO</v>
      </c>
      <c r="V26" s="17" t="str">
        <f>VLOOKUP($H26,'[2]2023_10'!$D:$AD,'[2]2023_10'!U$19,FALSE)</f>
        <v>OK</v>
      </c>
      <c r="W26" s="12">
        <f>VLOOKUP($H26,'[2]2023_10'!$D:$AD,'[2]2023_10'!L$19,FALSE)</f>
        <v>48.29</v>
      </c>
      <c r="X26" s="12">
        <f>VLOOKUP($H26,'[2]2023_10'!$D:$AD,'[2]2023_10'!M$19,FALSE)</f>
        <v>48.29</v>
      </c>
      <c r="Y26" s="18">
        <f>VLOOKUP($H26,'[2]2023_10'!$D:$AD,'[2]2023_10'!N$19,FALSE)</f>
        <v>-9.14</v>
      </c>
      <c r="Z26" s="12">
        <f>VLOOKUP($H26,'[2]2023_10'!$D:$AD,'[2]2023_10'!O$19,FALSE)</f>
        <v>0</v>
      </c>
      <c r="AA26" s="12">
        <f>VLOOKUP($H26,'[2]2023_10'!$D:$AD,'[2]2023_10'!P$19,FALSE)</f>
        <v>0</v>
      </c>
      <c r="AB26" s="12">
        <f>VLOOKUP($H26,'[2]2023_10'!$D:$AD,'[2]2023_10'!Q$19,FALSE)</f>
        <v>87.44</v>
      </c>
      <c r="AC26">
        <f t="shared" si="2"/>
        <v>87.44</v>
      </c>
      <c r="AD26">
        <f t="shared" si="3"/>
        <v>0</v>
      </c>
    </row>
    <row r="27" spans="1:30" ht="15" customHeight="1" x14ac:dyDescent="0.25">
      <c r="A27" s="9" t="str">
        <f t="shared" si="0"/>
        <v>H030 2023 Outubro</v>
      </c>
      <c r="B27" s="9" t="str">
        <f>VLOOKUP(H27,[1]Auxiliar_referencia!E:F,2,FALSE)</f>
        <v>Medidor faturado pela UFSC</v>
      </c>
      <c r="C27" s="9">
        <v>2023</v>
      </c>
      <c r="D27" s="9" t="s">
        <v>119</v>
      </c>
      <c r="E27" s="9">
        <f>VLOOKUP(H27,[1]Auxiliar_referencia!$B:$X,3,FALSE)</f>
        <v>2296276</v>
      </c>
      <c r="F27" s="10"/>
      <c r="G27" s="9" t="str">
        <f>VLOOKUP(H27,[1]Auxiliar_referencia!$B:$X,16,FALSE)</f>
        <v>E11C000101</v>
      </c>
      <c r="H27" s="11" t="s">
        <v>56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Moradia Estudantil</v>
      </c>
      <c r="L27" s="12">
        <f>VLOOKUP($H27,'[2]2023_10'!$D:$AD,'[2]2023_10'!Z$19,FALSE)</f>
        <v>0</v>
      </c>
      <c r="M27" s="12">
        <f>VLOOKUP($H27,'[2]2023_10'!$D:$AD,'[2]2023_10'!AA$19,FALSE)</f>
        <v>30</v>
      </c>
      <c r="N27" s="12">
        <f>VLOOKUP($H27,'[2]2023_10'!$D:$AD,'[2]2023_10'!AB$19,FALSE)</f>
        <v>0</v>
      </c>
      <c r="O27" s="12">
        <f>VLOOKUP($H27,'[2]2023_10'!$D:$AD,'[2]2023_10'!AC$19,FALSE)</f>
        <v>0</v>
      </c>
      <c r="P27" s="12">
        <f>VLOOKUP($H27,'[2]2023_10'!$D:$AD,'[2]2023_10'!AD$19,FALSE)</f>
        <v>30</v>
      </c>
      <c r="Q27" s="13">
        <f>VLOOKUP(H27,'2023_09'!H:R,11,FALSE)</f>
        <v>2813</v>
      </c>
      <c r="R27" s="14">
        <f>VLOOKUP($H27,'[2]2023_10'!$D:$AD,'[2]2023_10'!J$19,FALSE)</f>
        <v>3921</v>
      </c>
      <c r="S27" s="15">
        <f t="shared" si="1"/>
        <v>1108</v>
      </c>
      <c r="T27" s="12">
        <f>VLOOKUP($H27,'[2]2023_10'!$D:$AD,'[2]2023_10'!K$19,FALSE)</f>
        <v>1108</v>
      </c>
      <c r="U27" s="16" t="str">
        <f>VLOOKUP($H27,'[2]2023_10'!$D:$AD,'[2]2023_10'!T$19,FALSE)</f>
        <v>LIDO/REVISÃO</v>
      </c>
      <c r="V27" s="17" t="str">
        <f>VLOOKUP($H27,'[2]2023_10'!$D:$AD,'[2]2023_10'!U$19,FALSE)</f>
        <v>CONFIRMAÇÃO DE LEITURA</v>
      </c>
      <c r="W27" s="12">
        <f>VLOOKUP($H27,'[2]2023_10'!$D:$AD,'[2]2023_10'!L$19,FALSE)</f>
        <v>12568.58</v>
      </c>
      <c r="X27" s="12">
        <f>VLOOKUP($H27,'[2]2023_10'!$D:$AD,'[2]2023_10'!M$19,FALSE)</f>
        <v>12568.58</v>
      </c>
      <c r="Y27" s="18">
        <f>VLOOKUP($H27,'[2]2023_10'!$D:$AD,'[2]2023_10'!N$19,FALSE)</f>
        <v>-2375.4500000000007</v>
      </c>
      <c r="Z27" s="12">
        <f>VLOOKUP($H27,'[2]2023_10'!$D:$AD,'[2]2023_10'!O$19,FALSE)</f>
        <v>0</v>
      </c>
      <c r="AA27" s="12">
        <f>VLOOKUP($H27,'[2]2023_10'!$D:$AD,'[2]2023_10'!P$19,FALSE)</f>
        <v>0</v>
      </c>
      <c r="AB27" s="12">
        <f>VLOOKUP($H27,'[2]2023_10'!$D:$AD,'[2]2023_10'!Q$19,FALSE)</f>
        <v>22761.71</v>
      </c>
      <c r="AC27">
        <f t="shared" si="2"/>
        <v>22761.71</v>
      </c>
      <c r="AD27">
        <f t="shared" si="3"/>
        <v>0</v>
      </c>
    </row>
    <row r="28" spans="1:30" ht="15" customHeight="1" x14ac:dyDescent="0.25">
      <c r="A28" s="9" t="str">
        <f t="shared" si="0"/>
        <v>H032 2023 Outubro</v>
      </c>
      <c r="B28" s="9" t="str">
        <f>VLOOKUP(H28,[1]Auxiliar_referencia!E:F,2,FALSE)</f>
        <v>Medidor faturado pela UFSC</v>
      </c>
      <c r="C28" s="9">
        <v>2023</v>
      </c>
      <c r="D28" s="9" t="s">
        <v>119</v>
      </c>
      <c r="E28" s="9">
        <f>VLOOKUP(H28,[1]Auxiliar_referencia!$B:$X,3,FALSE)</f>
        <v>2296659</v>
      </c>
      <c r="F28" s="10"/>
      <c r="G28" s="9" t="str">
        <f>VLOOKUP(H28,[1]Auxiliar_referencia!$B:$X,16,FALSE)</f>
        <v>C11C001576</v>
      </c>
      <c r="H28" s="11" t="s">
        <v>57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>Biblioteca Central</v>
      </c>
      <c r="L28" s="12">
        <f>VLOOKUP($H28,'[2]2023_10'!$D:$AD,'[2]2023_10'!Z$19,FALSE)</f>
        <v>1</v>
      </c>
      <c r="M28" s="12">
        <f>VLOOKUP($H28,'[2]2023_10'!$D:$AD,'[2]2023_10'!AA$19,FALSE)</f>
        <v>0</v>
      </c>
      <c r="N28" s="12">
        <f>VLOOKUP($H28,'[2]2023_10'!$D:$AD,'[2]2023_10'!AB$19,FALSE)</f>
        <v>0</v>
      </c>
      <c r="O28" s="12">
        <f>VLOOKUP($H28,'[2]2023_10'!$D:$AD,'[2]2023_10'!AC$19,FALSE)</f>
        <v>0</v>
      </c>
      <c r="P28" s="12">
        <f>VLOOKUP($H28,'[2]2023_10'!$D:$AD,'[2]2023_10'!AD$19,FALSE)</f>
        <v>1</v>
      </c>
      <c r="Q28" s="13">
        <f>VLOOKUP(H28,'2023_09'!H:R,11,FALSE)</f>
        <v>33018</v>
      </c>
      <c r="R28" s="14">
        <f>VLOOKUP($H28,'[2]2023_10'!$D:$AD,'[2]2023_10'!J$19,FALSE)</f>
        <v>33522</v>
      </c>
      <c r="S28" s="15">
        <f t="shared" si="1"/>
        <v>504</v>
      </c>
      <c r="T28" s="12">
        <f>VLOOKUP($H28,'[2]2023_10'!$D:$AD,'[2]2023_10'!K$19,FALSE)</f>
        <v>504</v>
      </c>
      <c r="U28" s="16" t="str">
        <f>VLOOKUP($H28,'[2]2023_10'!$D:$AD,'[2]2023_10'!T$19,FALSE)</f>
        <v>LIDO</v>
      </c>
      <c r="V28" s="17" t="str">
        <f>VLOOKUP($H28,'[2]2023_10'!$D:$AD,'[2]2023_10'!U$19,FALSE)</f>
        <v>OK</v>
      </c>
      <c r="W28" s="12">
        <f>VLOOKUP($H28,'[2]2023_10'!$D:$AD,'[2]2023_10'!L$19,FALSE)</f>
        <v>7704.75</v>
      </c>
      <c r="X28" s="12">
        <f>VLOOKUP($H28,'[2]2023_10'!$D:$AD,'[2]2023_10'!M$19,FALSE)</f>
        <v>7704.75</v>
      </c>
      <c r="Y28" s="18">
        <f>VLOOKUP($H28,'[2]2023_10'!$D:$AD,'[2]2023_10'!N$19,FALSE)</f>
        <v>-1456.2099999999991</v>
      </c>
      <c r="Z28" s="12">
        <f>VLOOKUP($H28,'[2]2023_10'!$D:$AD,'[2]2023_10'!O$19,FALSE)</f>
        <v>0</v>
      </c>
      <c r="AA28" s="12">
        <f>VLOOKUP($H28,'[2]2023_10'!$D:$AD,'[2]2023_10'!P$19,FALSE)</f>
        <v>0</v>
      </c>
      <c r="AB28" s="12">
        <f>VLOOKUP($H28,'[2]2023_10'!$D:$AD,'[2]2023_10'!Q$19,FALSE)</f>
        <v>13953.29</v>
      </c>
      <c r="AC28">
        <f t="shared" si="2"/>
        <v>13953.29</v>
      </c>
      <c r="AD28">
        <f t="shared" si="3"/>
        <v>0</v>
      </c>
    </row>
    <row r="29" spans="1:30" ht="15" customHeight="1" x14ac:dyDescent="0.25">
      <c r="A29" s="9" t="str">
        <f t="shared" si="0"/>
        <v>H033 2023 Outubro</v>
      </c>
      <c r="B29" s="9" t="str">
        <f>VLOOKUP(H29,[1]Auxiliar_referencia!E:F,2,FALSE)</f>
        <v>Medidor faturado pela UFSC</v>
      </c>
      <c r="C29" s="9">
        <v>2023</v>
      </c>
      <c r="D29" s="9" t="s">
        <v>119</v>
      </c>
      <c r="E29" s="9">
        <f>VLOOKUP(H29,[1]Auxiliar_referencia!$B:$X,3,FALSE)</f>
        <v>2296667</v>
      </c>
      <c r="F29" s="10"/>
      <c r="G29" s="9" t="str">
        <f>VLOOKUP(H29,[1]Auxiliar_referencia!$B:$X,16,FALSE)</f>
        <v>B10C014063</v>
      </c>
      <c r="H29" s="11" t="s">
        <v>58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 xml:space="preserve">CTC - Salas de Aula, Eng. Elétrica, Produção - CTC 1 ao 5, </v>
      </c>
      <c r="L29" s="12">
        <f>VLOOKUP($H29,'[2]2023_10'!$D:$AD,'[2]2023_10'!Z$19,FALSE)</f>
        <v>1</v>
      </c>
      <c r="M29" s="12">
        <f>VLOOKUP($H29,'[2]2023_10'!$D:$AD,'[2]2023_10'!AA$19,FALSE)</f>
        <v>0</v>
      </c>
      <c r="N29" s="12">
        <f>VLOOKUP($H29,'[2]2023_10'!$D:$AD,'[2]2023_10'!AB$19,FALSE)</f>
        <v>1</v>
      </c>
      <c r="O29" s="12">
        <f>VLOOKUP($H29,'[2]2023_10'!$D:$AD,'[2]2023_10'!AC$19,FALSE)</f>
        <v>0</v>
      </c>
      <c r="P29" s="12">
        <f>VLOOKUP($H29,'[2]2023_10'!$D:$AD,'[2]2023_10'!AD$19,FALSE)</f>
        <v>2</v>
      </c>
      <c r="Q29" s="13">
        <f>VLOOKUP(H29,'2023_09'!H:R,11,FALSE)</f>
        <v>3113</v>
      </c>
      <c r="R29" s="14">
        <f>VLOOKUP($H29,'[2]2023_10'!$D:$AD,'[2]2023_10'!J$19,FALSE)</f>
        <v>3286</v>
      </c>
      <c r="S29" s="15">
        <f t="shared" si="1"/>
        <v>173</v>
      </c>
      <c r="T29" s="12">
        <f>VLOOKUP($H29,'[2]2023_10'!$D:$AD,'[2]2023_10'!K$19,FALSE)</f>
        <v>173</v>
      </c>
      <c r="U29" s="16" t="str">
        <f>VLOOKUP($H29,'[2]2023_10'!$D:$AD,'[2]2023_10'!T$19,FALSE)</f>
        <v>MÉDIO</v>
      </c>
      <c r="V29" s="17" t="str">
        <f>VLOOKUP($H29,'[2]2023_10'!$D:$AD,'[2]2023_10'!U$19,FALSE)</f>
        <v>CONSTRUIR ABRIGO</v>
      </c>
      <c r="W29" s="12">
        <f>VLOOKUP($H29,'[2]2023_10'!$D:$AD,'[2]2023_10'!L$19,FALSE)</f>
        <v>2687.43</v>
      </c>
      <c r="X29" s="12">
        <f>VLOOKUP($H29,'[2]2023_10'!$D:$AD,'[2]2023_10'!M$19,FALSE)</f>
        <v>2687.43</v>
      </c>
      <c r="Y29" s="18">
        <f>VLOOKUP($H29,'[2]2023_10'!$D:$AD,'[2]2023_10'!N$19,FALSE)</f>
        <v>-507.92999999999938</v>
      </c>
      <c r="Z29" s="12">
        <f>VLOOKUP($H29,'[2]2023_10'!$D:$AD,'[2]2023_10'!O$19,FALSE)</f>
        <v>0</v>
      </c>
      <c r="AA29" s="12">
        <f>VLOOKUP($H29,'[2]2023_10'!$D:$AD,'[2]2023_10'!P$19,FALSE)</f>
        <v>0</v>
      </c>
      <c r="AB29" s="12">
        <f>VLOOKUP($H29,'[2]2023_10'!$D:$AD,'[2]2023_10'!Q$19,FALSE)</f>
        <v>4866.93</v>
      </c>
      <c r="AC29">
        <f t="shared" si="2"/>
        <v>4866.93</v>
      </c>
      <c r="AD29">
        <f t="shared" si="3"/>
        <v>0</v>
      </c>
    </row>
    <row r="30" spans="1:30" ht="15" customHeight="1" x14ac:dyDescent="0.25">
      <c r="A30" s="9" t="str">
        <f t="shared" si="0"/>
        <v>H034 2023 Outubro</v>
      </c>
      <c r="B30" s="9" t="str">
        <f>VLOOKUP(H30,[1]Auxiliar_referencia!E:F,2,FALSE)</f>
        <v>Medidor faturado pela UFSC</v>
      </c>
      <c r="C30" s="9">
        <v>2023</v>
      </c>
      <c r="D30" s="9" t="s">
        <v>119</v>
      </c>
      <c r="E30" s="9">
        <f>VLOOKUP(H30,[1]Auxiliar_referencia!$B:$X,3,FALSE)</f>
        <v>8416621</v>
      </c>
      <c r="F30" s="10"/>
      <c r="G30" s="9" t="str">
        <f>VLOOKUP(H30,[1]Auxiliar_referencia!$B:$X,16,FALSE)</f>
        <v>B10C014069</v>
      </c>
      <c r="H30" s="11" t="s">
        <v>59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Sanitária e Amb. - CTC 12 e 37</v>
      </c>
      <c r="L30" s="12">
        <f>VLOOKUP($H30,'[2]2023_10'!$D:$AD,'[2]2023_10'!Z$19,FALSE)</f>
        <v>1</v>
      </c>
      <c r="M30" s="12">
        <f>VLOOKUP($H30,'[2]2023_10'!$D:$AD,'[2]2023_10'!AA$19,FALSE)</f>
        <v>0</v>
      </c>
      <c r="N30" s="12">
        <f>VLOOKUP($H30,'[2]2023_10'!$D:$AD,'[2]2023_10'!AB$19,FALSE)</f>
        <v>0</v>
      </c>
      <c r="O30" s="12">
        <f>VLOOKUP($H30,'[2]2023_10'!$D:$AD,'[2]2023_10'!AC$19,FALSE)</f>
        <v>0</v>
      </c>
      <c r="P30" s="12">
        <f>VLOOKUP($H30,'[2]2023_10'!$D:$AD,'[2]2023_10'!AD$19,FALSE)</f>
        <v>1</v>
      </c>
      <c r="Q30" s="13">
        <f>VLOOKUP(H30,'2023_09'!H:R,11,FALSE)</f>
        <v>4146</v>
      </c>
      <c r="R30" s="14">
        <f>VLOOKUP($H30,'[2]2023_10'!$D:$AD,'[2]2023_10'!J$19,FALSE)</f>
        <v>4357</v>
      </c>
      <c r="S30" s="15">
        <f t="shared" si="1"/>
        <v>211</v>
      </c>
      <c r="T30" s="12">
        <f>VLOOKUP($H30,'[2]2023_10'!$D:$AD,'[2]2023_10'!K$19,FALSE)</f>
        <v>211</v>
      </c>
      <c r="U30" s="16" t="str">
        <f>VLOOKUP($H30,'[2]2023_10'!$D:$AD,'[2]2023_10'!T$19,FALSE)</f>
        <v>MÉDIO</v>
      </c>
      <c r="V30" s="17" t="str">
        <f>VLOOKUP($H30,'[2]2023_10'!$D:$AD,'[2]2023_10'!U$19,FALSE)</f>
        <v>CONSTRUIR ABRIGO</v>
      </c>
      <c r="W30" s="12">
        <f>VLOOKUP($H30,'[2]2023_10'!$D:$AD,'[2]2023_10'!L$19,FALSE)</f>
        <v>3189.62</v>
      </c>
      <c r="X30" s="12">
        <f>VLOOKUP($H30,'[2]2023_10'!$D:$AD,'[2]2023_10'!M$19,FALSE)</f>
        <v>3189.62</v>
      </c>
      <c r="Y30" s="18">
        <f>VLOOKUP($H30,'[2]2023_10'!$D:$AD,'[2]2023_10'!N$19,FALSE)</f>
        <v>-602.84000000000015</v>
      </c>
      <c r="Z30" s="12">
        <f>VLOOKUP($H30,'[2]2023_10'!$D:$AD,'[2]2023_10'!O$19,FALSE)</f>
        <v>0</v>
      </c>
      <c r="AA30" s="12">
        <f>VLOOKUP($H30,'[2]2023_10'!$D:$AD,'[2]2023_10'!P$19,FALSE)</f>
        <v>0</v>
      </c>
      <c r="AB30" s="12">
        <f>VLOOKUP($H30,'[2]2023_10'!$D:$AD,'[2]2023_10'!Q$19,FALSE)</f>
        <v>5776.4</v>
      </c>
      <c r="AC30">
        <f t="shared" si="2"/>
        <v>5776.4</v>
      </c>
      <c r="AD30">
        <f t="shared" si="3"/>
        <v>0</v>
      </c>
    </row>
    <row r="31" spans="1:30" ht="15" customHeight="1" x14ac:dyDescent="0.25">
      <c r="A31" s="9" t="str">
        <f t="shared" si="0"/>
        <v>H035 2023 Outubro</v>
      </c>
      <c r="B31" s="9" t="str">
        <f>VLOOKUP(H31,[1]Auxiliar_referencia!E:F,2,FALSE)</f>
        <v>Medidor faturado pela UFSC</v>
      </c>
      <c r="C31" s="9">
        <v>2023</v>
      </c>
      <c r="D31" s="9" t="s">
        <v>119</v>
      </c>
      <c r="E31" s="9">
        <f>VLOOKUP(H31,[1]Auxiliar_referencia!$B:$X,3,FALSE)</f>
        <v>2296845</v>
      </c>
      <c r="F31" s="10"/>
      <c r="G31" s="9" t="str">
        <f>VLOOKUP(H31,[1]Auxiliar_referencia!$B:$X,16,FALSE)</f>
        <v>B10C022164</v>
      </c>
      <c r="H31" s="11" t="s">
        <v>60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Elétrica INEP - CTC 06</v>
      </c>
      <c r="L31" s="12">
        <f>VLOOKUP($H31,'[2]2023_10'!$D:$AD,'[2]2023_10'!Z$19,FALSE)</f>
        <v>1</v>
      </c>
      <c r="M31" s="12">
        <f>VLOOKUP($H31,'[2]2023_10'!$D:$AD,'[2]2023_10'!AA$19,FALSE)</f>
        <v>0</v>
      </c>
      <c r="N31" s="12">
        <f>VLOOKUP($H31,'[2]2023_10'!$D:$AD,'[2]2023_10'!AB$19,FALSE)</f>
        <v>0</v>
      </c>
      <c r="O31" s="12">
        <f>VLOOKUP($H31,'[2]2023_10'!$D:$AD,'[2]2023_10'!AC$19,FALSE)</f>
        <v>0</v>
      </c>
      <c r="P31" s="12">
        <f>VLOOKUP($H31,'[2]2023_10'!$D:$AD,'[2]2023_10'!AD$19,FALSE)</f>
        <v>1</v>
      </c>
      <c r="Q31" s="13">
        <f>VLOOKUP(H31,'2023_09'!H:R,11,FALSE)</f>
        <v>330</v>
      </c>
      <c r="R31" s="14">
        <f>VLOOKUP($H31,'[2]2023_10'!$D:$AD,'[2]2023_10'!J$19,FALSE)</f>
        <v>341</v>
      </c>
      <c r="S31" s="15">
        <f t="shared" si="1"/>
        <v>11</v>
      </c>
      <c r="T31" s="12">
        <f>VLOOKUP($H31,'[2]2023_10'!$D:$AD,'[2]2023_10'!K$19,FALSE)</f>
        <v>11</v>
      </c>
      <c r="U31" s="16" t="str">
        <f>VLOOKUP($H31,'[2]2023_10'!$D:$AD,'[2]2023_10'!T$19,FALSE)</f>
        <v>LIDO</v>
      </c>
      <c r="V31" s="17" t="str">
        <f>VLOOKUP($H31,'[2]2023_10'!$D:$AD,'[2]2023_10'!U$19,FALSE)</f>
        <v>OK</v>
      </c>
      <c r="W31" s="12">
        <f>VLOOKUP($H31,'[2]2023_10'!$D:$AD,'[2]2023_10'!L$19,FALSE)</f>
        <v>107.62</v>
      </c>
      <c r="X31" s="12">
        <f>VLOOKUP($H31,'[2]2023_10'!$D:$AD,'[2]2023_10'!M$19,FALSE)</f>
        <v>107.62</v>
      </c>
      <c r="Y31" s="18">
        <f>VLOOKUP($H31,'[2]2023_10'!$D:$AD,'[2]2023_10'!N$19,FALSE)</f>
        <v>-20.340000000000003</v>
      </c>
      <c r="Z31" s="12">
        <f>VLOOKUP($H31,'[2]2023_10'!$D:$AD,'[2]2023_10'!O$19,FALSE)</f>
        <v>0</v>
      </c>
      <c r="AA31" s="12">
        <f>VLOOKUP($H31,'[2]2023_10'!$D:$AD,'[2]2023_10'!P$19,FALSE)</f>
        <v>0</v>
      </c>
      <c r="AB31" s="12">
        <f>VLOOKUP($H31,'[2]2023_10'!$D:$AD,'[2]2023_10'!Q$19,FALSE)</f>
        <v>194.9</v>
      </c>
      <c r="AC31">
        <f t="shared" si="2"/>
        <v>194.9</v>
      </c>
      <c r="AD31">
        <f t="shared" si="3"/>
        <v>0</v>
      </c>
    </row>
    <row r="32" spans="1:30" ht="15" customHeight="1" x14ac:dyDescent="0.25">
      <c r="A32" s="9" t="str">
        <f t="shared" si="0"/>
        <v>H037 2023 Outubro</v>
      </c>
      <c r="B32" s="9" t="str">
        <f>VLOOKUP(H32,[1]Auxiliar_referencia!E:F,2,FALSE)</f>
        <v>Medidor faturado pela UFSC</v>
      </c>
      <c r="C32" s="9">
        <v>2023</v>
      </c>
      <c r="D32" s="9" t="s">
        <v>119</v>
      </c>
      <c r="E32" s="9">
        <f>VLOOKUP(H32,[1]Auxiliar_referencia!$B:$X,3,FALSE)</f>
        <v>6435548</v>
      </c>
      <c r="F32" s="10"/>
      <c r="G32" s="9" t="str">
        <f>VLOOKUP(H32,[1]Auxiliar_referencia!$B:$X,16,FALSE)</f>
        <v>Y13F347112</v>
      </c>
      <c r="H32" s="11" t="s">
        <v>61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- CTC 9, 10 e 37</v>
      </c>
      <c r="L32" s="12">
        <f>VLOOKUP($H32,'[2]2023_10'!$D:$AD,'[2]2023_10'!Z$19,FALSE)</f>
        <v>1</v>
      </c>
      <c r="M32" s="12">
        <f>VLOOKUP($H32,'[2]2023_10'!$D:$AD,'[2]2023_10'!AA$19,FALSE)</f>
        <v>0</v>
      </c>
      <c r="N32" s="12">
        <f>VLOOKUP($H32,'[2]2023_10'!$D:$AD,'[2]2023_10'!AB$19,FALSE)</f>
        <v>0</v>
      </c>
      <c r="O32" s="12">
        <f>VLOOKUP($H32,'[2]2023_10'!$D:$AD,'[2]2023_10'!AC$19,FALSE)</f>
        <v>0</v>
      </c>
      <c r="P32" s="12">
        <f>VLOOKUP($H32,'[2]2023_10'!$D:$AD,'[2]2023_10'!AD$19,FALSE)</f>
        <v>1</v>
      </c>
      <c r="Q32" s="13">
        <f>VLOOKUP(H32,'2023_09'!H:R,11,FALSE)</f>
        <v>2357</v>
      </c>
      <c r="R32" s="14">
        <f>VLOOKUP($H32,'[2]2023_10'!$D:$AD,'[2]2023_10'!J$19,FALSE)</f>
        <v>2437</v>
      </c>
      <c r="S32" s="15">
        <f t="shared" si="1"/>
        <v>80</v>
      </c>
      <c r="T32" s="12">
        <f>VLOOKUP($H32,'[2]2023_10'!$D:$AD,'[2]2023_10'!K$19,FALSE)</f>
        <v>80</v>
      </c>
      <c r="U32" s="16" t="str">
        <f>VLOOKUP($H32,'[2]2023_10'!$D:$AD,'[2]2023_10'!T$19,FALSE)</f>
        <v>LIDO</v>
      </c>
      <c r="V32" s="17" t="str">
        <f>VLOOKUP($H32,'[2]2023_10'!$D:$AD,'[2]2023_10'!U$19,FALSE)</f>
        <v>OK</v>
      </c>
      <c r="W32" s="12">
        <f>VLOOKUP($H32,'[2]2023_10'!$D:$AD,'[2]2023_10'!L$19,FALSE)</f>
        <v>1170.9100000000001</v>
      </c>
      <c r="X32" s="12">
        <f>VLOOKUP($H32,'[2]2023_10'!$D:$AD,'[2]2023_10'!M$19,FALSE)</f>
        <v>1170.9100000000001</v>
      </c>
      <c r="Y32" s="18">
        <f>VLOOKUP($H32,'[2]2023_10'!$D:$AD,'[2]2023_10'!N$19,FALSE)</f>
        <v>-221.30000000000018</v>
      </c>
      <c r="Z32" s="12">
        <f>VLOOKUP($H32,'[2]2023_10'!$D:$AD,'[2]2023_10'!O$19,FALSE)</f>
        <v>0</v>
      </c>
      <c r="AA32" s="12">
        <f>VLOOKUP($H32,'[2]2023_10'!$D:$AD,'[2]2023_10'!P$19,FALSE)</f>
        <v>0</v>
      </c>
      <c r="AB32" s="12">
        <f>VLOOKUP($H32,'[2]2023_10'!$D:$AD,'[2]2023_10'!Q$19,FALSE)</f>
        <v>2120.52</v>
      </c>
      <c r="AC32">
        <f t="shared" si="2"/>
        <v>2120.52</v>
      </c>
      <c r="AD32">
        <f t="shared" si="3"/>
        <v>0</v>
      </c>
    </row>
    <row r="33" spans="1:30" x14ac:dyDescent="0.25">
      <c r="A33" s="9" t="str">
        <f t="shared" si="0"/>
        <v>H038 2023 Outubro</v>
      </c>
      <c r="B33" s="9" t="str">
        <f>VLOOKUP(H33,[1]Auxiliar_referencia!E:F,2,FALSE)</f>
        <v>Medidor faturado pela UFSC</v>
      </c>
      <c r="C33" s="9">
        <v>2023</v>
      </c>
      <c r="D33" s="9" t="s">
        <v>119</v>
      </c>
      <c r="E33" s="9">
        <f>VLOOKUP(H33,[1]Auxiliar_referencia!$B:$X,3,FALSE)</f>
        <v>2296683</v>
      </c>
      <c r="F33" s="10"/>
      <c r="G33" s="9" t="str">
        <f>VLOOKUP(H33,[1]Auxiliar_referencia!$B:$X,16,FALSE)</f>
        <v>B10C014806</v>
      </c>
      <c r="H33" s="11" t="s">
        <v>62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CTC - Eng. Mecânica CTC 11 Bloco B (Pavilhão) e CTC 31 INE</v>
      </c>
      <c r="L33" s="12">
        <f>VLOOKUP($H33,'[2]2023_10'!$D:$AD,'[2]2023_10'!Z$19,FALSE)</f>
        <v>1</v>
      </c>
      <c r="M33" s="12">
        <f>VLOOKUP($H33,'[2]2023_10'!$D:$AD,'[2]2023_10'!AA$19,FALSE)</f>
        <v>0</v>
      </c>
      <c r="N33" s="12">
        <f>VLOOKUP($H33,'[2]2023_10'!$D:$AD,'[2]2023_10'!AB$19,FALSE)</f>
        <v>0</v>
      </c>
      <c r="O33" s="12">
        <f>VLOOKUP($H33,'[2]2023_10'!$D:$AD,'[2]2023_10'!AC$19,FALSE)</f>
        <v>0</v>
      </c>
      <c r="P33" s="12">
        <f>VLOOKUP($H33,'[2]2023_10'!$D:$AD,'[2]2023_10'!AD$19,FALSE)</f>
        <v>1</v>
      </c>
      <c r="Q33" s="13">
        <f>VLOOKUP(H33,'2023_09'!H:R,11,FALSE)</f>
        <v>7624</v>
      </c>
      <c r="R33" s="14">
        <f>VLOOKUP($H33,'[2]2023_10'!$D:$AD,'[2]2023_10'!J$19,FALSE)</f>
        <v>7748</v>
      </c>
      <c r="S33" s="15">
        <f t="shared" si="1"/>
        <v>124</v>
      </c>
      <c r="T33" s="12">
        <f>VLOOKUP($H33,'[2]2023_10'!$D:$AD,'[2]2023_10'!K$19,FALSE)</f>
        <v>124</v>
      </c>
      <c r="U33" s="16" t="str">
        <f>VLOOKUP($H33,'[2]2023_10'!$D:$AD,'[2]2023_10'!T$19,FALSE)</f>
        <v>LIDO/REVISÃO</v>
      </c>
      <c r="V33" s="17" t="str">
        <f>VLOOKUP($H33,'[2]2023_10'!$D:$AD,'[2]2023_10'!U$19,FALSE)</f>
        <v>CONSTRUIR ABRIGO</v>
      </c>
      <c r="W33" s="12">
        <f>VLOOKUP($H33,'[2]2023_10'!$D:$AD,'[2]2023_10'!L$19,FALSE)</f>
        <v>1848.95</v>
      </c>
      <c r="X33" s="12">
        <f>VLOOKUP($H33,'[2]2023_10'!$D:$AD,'[2]2023_10'!M$19,FALSE)</f>
        <v>1848.95</v>
      </c>
      <c r="Y33" s="18">
        <f>VLOOKUP($H33,'[2]2023_10'!$D:$AD,'[2]2023_10'!N$19,FALSE)</f>
        <v>-349.46000000000004</v>
      </c>
      <c r="Z33" s="12">
        <f>VLOOKUP($H33,'[2]2023_10'!$D:$AD,'[2]2023_10'!O$19,FALSE)</f>
        <v>0</v>
      </c>
      <c r="AA33" s="12">
        <f>VLOOKUP($H33,'[2]2023_10'!$D:$AD,'[2]2023_10'!P$19,FALSE)</f>
        <v>0</v>
      </c>
      <c r="AB33" s="12">
        <f>VLOOKUP($H33,'[2]2023_10'!$D:$AD,'[2]2023_10'!Q$19,FALSE)</f>
        <v>3348.44</v>
      </c>
      <c r="AC33">
        <f t="shared" si="2"/>
        <v>3348.44</v>
      </c>
      <c r="AD33">
        <f t="shared" si="3"/>
        <v>0</v>
      </c>
    </row>
    <row r="34" spans="1:30" x14ac:dyDescent="0.25">
      <c r="A34" s="9" t="str">
        <f t="shared" si="0"/>
        <v>H040 2023 Outubro</v>
      </c>
      <c r="B34" s="9" t="str">
        <f>VLOOKUP(H34,[1]Auxiliar_referencia!E:F,2,FALSE)</f>
        <v>Medidor faturado pela UFSC</v>
      </c>
      <c r="C34" s="9">
        <v>2023</v>
      </c>
      <c r="D34" s="9" t="s">
        <v>119</v>
      </c>
      <c r="E34" s="9">
        <f>VLOOKUP(H34,[1]Auxiliar_referencia!$B:$X,3,FALSE)</f>
        <v>2296691</v>
      </c>
      <c r="F34" s="10"/>
      <c r="G34" s="9" t="str">
        <f>VLOOKUP(H34,[1]Auxiliar_referencia!$B:$X,16,FALSE)</f>
        <v>C11C000642</v>
      </c>
      <c r="H34" s="11" t="s">
        <v>63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Reitoria I</v>
      </c>
      <c r="L34" s="12">
        <f>VLOOKUP($H34,'[2]2023_10'!$D:$AD,'[2]2023_10'!Z$19,FALSE)</f>
        <v>1</v>
      </c>
      <c r="M34" s="12">
        <f>VLOOKUP($H34,'[2]2023_10'!$D:$AD,'[2]2023_10'!AA$19,FALSE)</f>
        <v>0</v>
      </c>
      <c r="N34" s="12">
        <f>VLOOKUP($H34,'[2]2023_10'!$D:$AD,'[2]2023_10'!AB$19,FALSE)</f>
        <v>0</v>
      </c>
      <c r="O34" s="12">
        <f>VLOOKUP($H34,'[2]2023_10'!$D:$AD,'[2]2023_10'!AC$19,FALSE)</f>
        <v>1</v>
      </c>
      <c r="P34" s="12">
        <f>VLOOKUP($H34,'[2]2023_10'!$D:$AD,'[2]2023_10'!AD$19,FALSE)</f>
        <v>2</v>
      </c>
      <c r="Q34" s="13">
        <f>VLOOKUP(H34,'2023_09'!H:R,11,FALSE)</f>
        <v>47344</v>
      </c>
      <c r="R34" s="14">
        <f>VLOOKUP($H34,'[2]2023_10'!$D:$AD,'[2]2023_10'!J$19,FALSE)</f>
        <v>47578</v>
      </c>
      <c r="S34" s="15">
        <f t="shared" si="1"/>
        <v>234</v>
      </c>
      <c r="T34" s="12">
        <f>VLOOKUP($H34,'[2]2023_10'!$D:$AD,'[2]2023_10'!K$19,FALSE)</f>
        <v>234</v>
      </c>
      <c r="U34" s="16" t="str">
        <f>VLOOKUP($H34,'[2]2023_10'!$D:$AD,'[2]2023_10'!T$19,FALSE)</f>
        <v>LIDO</v>
      </c>
      <c r="V34" s="17" t="str">
        <f>VLOOKUP($H34,'[2]2023_10'!$D:$AD,'[2]2023_10'!U$19,FALSE)</f>
        <v>OK</v>
      </c>
      <c r="W34" s="12">
        <f>VLOOKUP($H34,'[2]2023_10'!$D:$AD,'[2]2023_10'!L$19,FALSE)</f>
        <v>3482.16</v>
      </c>
      <c r="X34" s="12">
        <f>VLOOKUP($H34,'[2]2023_10'!$D:$AD,'[2]2023_10'!M$19,FALSE)</f>
        <v>3482.16</v>
      </c>
      <c r="Y34" s="18">
        <f>VLOOKUP($H34,'[2]2023_10'!$D:$AD,'[2]2023_10'!N$19,FALSE)</f>
        <v>-658.13000000000011</v>
      </c>
      <c r="Z34" s="12">
        <f>VLOOKUP($H34,'[2]2023_10'!$D:$AD,'[2]2023_10'!O$19,FALSE)</f>
        <v>0</v>
      </c>
      <c r="AA34" s="12">
        <f>VLOOKUP($H34,'[2]2023_10'!$D:$AD,'[2]2023_10'!P$19,FALSE)</f>
        <v>0</v>
      </c>
      <c r="AB34" s="12">
        <f>VLOOKUP($H34,'[2]2023_10'!$D:$AD,'[2]2023_10'!Q$19,FALSE)</f>
        <v>6306.19</v>
      </c>
      <c r="AC34">
        <f t="shared" si="2"/>
        <v>6306.19</v>
      </c>
      <c r="AD34">
        <f t="shared" si="3"/>
        <v>0</v>
      </c>
    </row>
    <row r="35" spans="1:30" x14ac:dyDescent="0.25">
      <c r="A35" s="9" t="str">
        <f t="shared" si="0"/>
        <v>H041 2023 Outubro</v>
      </c>
      <c r="B35" s="9" t="str">
        <f>VLOOKUP(H35,[1]Auxiliar_referencia!E:F,2,FALSE)</f>
        <v>Medidor faturado pela UFSC</v>
      </c>
      <c r="C35" s="9">
        <v>2023</v>
      </c>
      <c r="D35" s="9" t="s">
        <v>119</v>
      </c>
      <c r="E35" s="9">
        <f>VLOOKUP(H35,[1]Auxiliar_referencia!$B:$X,3,FALSE)</f>
        <v>2296810</v>
      </c>
      <c r="F35" s="10"/>
      <c r="G35" s="9" t="str">
        <f>VLOOKUP(H35,[1]Auxiliar_referencia!$B:$X,16,FALSE)</f>
        <v>C11C010608</v>
      </c>
      <c r="H35" s="11" t="s">
        <v>64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1  Básico</v>
      </c>
      <c r="L35" s="12">
        <f>VLOOKUP($H35,'[2]2023_10'!$D:$AD,'[2]2023_10'!Z$19,FALSE)</f>
        <v>1</v>
      </c>
      <c r="M35" s="12">
        <f>VLOOKUP($H35,'[2]2023_10'!$D:$AD,'[2]2023_10'!AA$19,FALSE)</f>
        <v>0</v>
      </c>
      <c r="N35" s="12">
        <f>VLOOKUP($H35,'[2]2023_10'!$D:$AD,'[2]2023_10'!AB$19,FALSE)</f>
        <v>1</v>
      </c>
      <c r="O35" s="12">
        <f>VLOOKUP($H35,'[2]2023_10'!$D:$AD,'[2]2023_10'!AC$19,FALSE)</f>
        <v>0</v>
      </c>
      <c r="P35" s="12">
        <f>VLOOKUP($H35,'[2]2023_10'!$D:$AD,'[2]2023_10'!AD$19,FALSE)</f>
        <v>2</v>
      </c>
      <c r="Q35" s="13">
        <f>VLOOKUP(H35,'2023_09'!H:R,11,FALSE)</f>
        <v>280</v>
      </c>
      <c r="R35" s="14">
        <f>VLOOKUP($H35,'[2]2023_10'!$D:$AD,'[2]2023_10'!J$19,FALSE)</f>
        <v>469</v>
      </c>
      <c r="S35" s="15">
        <f t="shared" si="1"/>
        <v>189</v>
      </c>
      <c r="T35" s="12">
        <f>VLOOKUP($H35,'[2]2023_10'!$D:$AD,'[2]2023_10'!K$19,FALSE)</f>
        <v>189</v>
      </c>
      <c r="U35" s="16" t="str">
        <f>VLOOKUP($H35,'[2]2023_10'!$D:$AD,'[2]2023_10'!T$19,FALSE)</f>
        <v>LIDO</v>
      </c>
      <c r="V35" s="17" t="str">
        <f>VLOOKUP($H35,'[2]2023_10'!$D:$AD,'[2]2023_10'!U$19,FALSE)</f>
        <v>ALTO CONSUMO</v>
      </c>
      <c r="W35" s="12">
        <f>VLOOKUP($H35,'[2]2023_10'!$D:$AD,'[2]2023_10'!L$19,FALSE)</f>
        <v>2965.83</v>
      </c>
      <c r="X35" s="12">
        <f>VLOOKUP($H35,'[2]2023_10'!$D:$AD,'[2]2023_10'!M$19,FALSE)</f>
        <v>2965.83</v>
      </c>
      <c r="Y35" s="18">
        <f>VLOOKUP($H35,'[2]2023_10'!$D:$AD,'[2]2023_10'!N$19,FALSE)</f>
        <v>-560.55000000000018</v>
      </c>
      <c r="Z35" s="12">
        <f>VLOOKUP($H35,'[2]2023_10'!$D:$AD,'[2]2023_10'!O$19,FALSE)</f>
        <v>0</v>
      </c>
      <c r="AA35" s="12">
        <f>VLOOKUP($H35,'[2]2023_10'!$D:$AD,'[2]2023_10'!P$19,FALSE)</f>
        <v>0</v>
      </c>
      <c r="AB35" s="12">
        <f>VLOOKUP($H35,'[2]2023_10'!$D:$AD,'[2]2023_10'!Q$19,FALSE)</f>
        <v>5371.11</v>
      </c>
      <c r="AC35">
        <f t="shared" si="2"/>
        <v>5371.11</v>
      </c>
      <c r="AD35">
        <f t="shared" si="3"/>
        <v>0</v>
      </c>
    </row>
    <row r="36" spans="1:30" x14ac:dyDescent="0.25">
      <c r="A36" s="9" t="str">
        <f t="shared" si="0"/>
        <v>H042 2023 Outubro</v>
      </c>
      <c r="B36" s="9" t="str">
        <f>VLOOKUP(H36,[1]Auxiliar_referencia!E:F,2,FALSE)</f>
        <v>Medidor faturado pela UFSC</v>
      </c>
      <c r="C36" s="9">
        <v>2023</v>
      </c>
      <c r="D36" s="9" t="s">
        <v>119</v>
      </c>
      <c r="E36" s="9">
        <f>VLOOKUP(H36,[1]Auxiliar_referencia!$B:$X,3,FALSE)</f>
        <v>2296802</v>
      </c>
      <c r="F36" s="10"/>
      <c r="G36" s="9" t="str">
        <f>VLOOKUP(H36,[1]Auxiliar_referencia!$B:$X,16,FALSE)</f>
        <v>C11C001909</v>
      </c>
      <c r="H36" s="11" t="s">
        <v>65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CCE 2  R. Eng. Andrey C. Ferreira</v>
      </c>
      <c r="L36" s="12">
        <f>VLOOKUP($H36,'[2]2023_10'!$D:$AD,'[2]2023_10'!Z$19,FALSE)</f>
        <v>1</v>
      </c>
      <c r="M36" s="12">
        <f>VLOOKUP($H36,'[2]2023_10'!$D:$AD,'[2]2023_10'!AA$19,FALSE)</f>
        <v>0</v>
      </c>
      <c r="N36" s="12">
        <f>VLOOKUP($H36,'[2]2023_10'!$D:$AD,'[2]2023_10'!AB$19,FALSE)</f>
        <v>0</v>
      </c>
      <c r="O36" s="12">
        <f>VLOOKUP($H36,'[2]2023_10'!$D:$AD,'[2]2023_10'!AC$19,FALSE)</f>
        <v>0</v>
      </c>
      <c r="P36" s="12">
        <f>VLOOKUP($H36,'[2]2023_10'!$D:$AD,'[2]2023_10'!AD$19,FALSE)</f>
        <v>1</v>
      </c>
      <c r="Q36" s="13">
        <f>VLOOKUP(H36,'2023_09'!H:R,11,FALSE)</f>
        <v>9288</v>
      </c>
      <c r="R36" s="14">
        <f>VLOOKUP($H36,'[2]2023_10'!$D:$AD,'[2]2023_10'!J$19,FALSE)</f>
        <v>9288</v>
      </c>
      <c r="S36" s="15">
        <f t="shared" si="1"/>
        <v>0</v>
      </c>
      <c r="T36" s="12">
        <f>VLOOKUP($H36,'[2]2023_10'!$D:$AD,'[2]2023_10'!K$19,FALSE)</f>
        <v>0</v>
      </c>
      <c r="U36" s="16" t="str">
        <f>VLOOKUP($H36,'[2]2023_10'!$D:$AD,'[2]2023_10'!T$19,FALSE)</f>
        <v>LIDO</v>
      </c>
      <c r="V36" s="17" t="str">
        <f>VLOOKUP($H36,'[2]2023_10'!$D:$AD,'[2]2023_10'!U$19,FALSE)</f>
        <v>HIDRÔMETRO PARADO</v>
      </c>
      <c r="W36" s="12">
        <f>VLOOKUP($H36,'[2]2023_10'!$D:$AD,'[2]2023_10'!L$19,FALSE)</f>
        <v>37.31</v>
      </c>
      <c r="X36" s="12">
        <f>VLOOKUP($H36,'[2]2023_10'!$D:$AD,'[2]2023_10'!M$19,FALSE)</f>
        <v>37.31</v>
      </c>
      <c r="Y36" s="18">
        <f>VLOOKUP($H36,'[2]2023_10'!$D:$AD,'[2]2023_10'!N$19,FALSE)</f>
        <v>-7.0600000000000023</v>
      </c>
      <c r="Z36" s="12">
        <f>VLOOKUP($H36,'[2]2023_10'!$D:$AD,'[2]2023_10'!O$19,FALSE)</f>
        <v>0</v>
      </c>
      <c r="AA36" s="12">
        <f>VLOOKUP($H36,'[2]2023_10'!$D:$AD,'[2]2023_10'!P$19,FALSE)</f>
        <v>0</v>
      </c>
      <c r="AB36" s="12">
        <f>VLOOKUP($H36,'[2]2023_10'!$D:$AD,'[2]2023_10'!Q$19,FALSE)</f>
        <v>67.56</v>
      </c>
      <c r="AC36">
        <f t="shared" si="2"/>
        <v>67.56</v>
      </c>
      <c r="AD36">
        <f t="shared" si="3"/>
        <v>0</v>
      </c>
    </row>
    <row r="37" spans="1:30" x14ac:dyDescent="0.25">
      <c r="A37" s="9" t="str">
        <f t="shared" si="0"/>
        <v>H043 2023 Outubro</v>
      </c>
      <c r="B37" s="9" t="str">
        <f>VLOOKUP(H37,[1]Auxiliar_referencia!E:F,2,FALSE)</f>
        <v>Medidor faturado pela UFSC</v>
      </c>
      <c r="C37" s="9">
        <v>2023</v>
      </c>
      <c r="D37" s="9" t="s">
        <v>119</v>
      </c>
      <c r="E37" s="9">
        <f>VLOOKUP(H37,[1]Auxiliar_referencia!$B:$X,3,FALSE)</f>
        <v>6816860</v>
      </c>
      <c r="F37" s="10"/>
      <c r="G37" s="9" t="str">
        <f>VLOOKUP(H37,[1]Auxiliar_referencia!$B:$X,16,FALSE)</f>
        <v>A94S171408</v>
      </c>
      <c r="H37" s="11" t="s">
        <v>66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Casa de Veg.  Depto. de Microbiologia</v>
      </c>
      <c r="L37" s="12">
        <f>VLOOKUP($H37,'[2]2023_10'!$D:$AD,'[2]2023_10'!Z$19,FALSE)</f>
        <v>1</v>
      </c>
      <c r="M37" s="12">
        <f>VLOOKUP($H37,'[2]2023_10'!$D:$AD,'[2]2023_10'!AA$19,FALSE)</f>
        <v>0</v>
      </c>
      <c r="N37" s="12">
        <f>VLOOKUP($H37,'[2]2023_10'!$D:$AD,'[2]2023_10'!AB$19,FALSE)</f>
        <v>0</v>
      </c>
      <c r="O37" s="12">
        <f>VLOOKUP($H37,'[2]2023_10'!$D:$AD,'[2]2023_10'!AC$19,FALSE)</f>
        <v>0</v>
      </c>
      <c r="P37" s="12">
        <f>VLOOKUP($H37,'[2]2023_10'!$D:$AD,'[2]2023_10'!AD$19,FALSE)</f>
        <v>1</v>
      </c>
      <c r="Q37" s="13">
        <f>VLOOKUP(H37,'2023_09'!H:R,11,FALSE)</f>
        <v>59</v>
      </c>
      <c r="R37" s="14">
        <f>VLOOKUP($H37,'[2]2023_10'!$D:$AD,'[2]2023_10'!J$19,FALSE)</f>
        <v>67</v>
      </c>
      <c r="S37" s="15">
        <f t="shared" si="1"/>
        <v>8</v>
      </c>
      <c r="T37" s="12">
        <f>VLOOKUP($H37,'[2]2023_10'!$D:$AD,'[2]2023_10'!K$19,FALSE)</f>
        <v>8</v>
      </c>
      <c r="U37" s="16" t="str">
        <f>VLOOKUP($H37,'[2]2023_10'!$D:$AD,'[2]2023_10'!T$19,FALSE)</f>
        <v>LIDO</v>
      </c>
      <c r="V37" s="17" t="str">
        <f>VLOOKUP($H37,'[2]2023_10'!$D:$AD,'[2]2023_10'!U$19,FALSE)</f>
        <v>ALTO CONSUMO</v>
      </c>
      <c r="W37" s="12">
        <f>VLOOKUP($H37,'[2]2023_10'!$D:$AD,'[2]2023_10'!L$19,FALSE)</f>
        <v>81.23</v>
      </c>
      <c r="X37" s="12">
        <f>VLOOKUP($H37,'[2]2023_10'!$D:$AD,'[2]2023_10'!M$19,FALSE)</f>
        <v>81.23</v>
      </c>
      <c r="Y37" s="18">
        <f>VLOOKUP($H37,'[2]2023_10'!$D:$AD,'[2]2023_10'!N$19,FALSE)</f>
        <v>-15.349999999999994</v>
      </c>
      <c r="Z37" s="12">
        <f>VLOOKUP($H37,'[2]2023_10'!$D:$AD,'[2]2023_10'!O$19,FALSE)</f>
        <v>0</v>
      </c>
      <c r="AA37" s="12">
        <f>VLOOKUP($H37,'[2]2023_10'!$D:$AD,'[2]2023_10'!P$19,FALSE)</f>
        <v>0</v>
      </c>
      <c r="AB37" s="12">
        <f>VLOOKUP($H37,'[2]2023_10'!$D:$AD,'[2]2023_10'!Q$19,FALSE)</f>
        <v>147.11000000000001</v>
      </c>
      <c r="AC37">
        <f t="shared" si="2"/>
        <v>147.11000000000001</v>
      </c>
      <c r="AD37">
        <f t="shared" si="3"/>
        <v>0</v>
      </c>
    </row>
    <row r="38" spans="1:30" x14ac:dyDescent="0.25">
      <c r="A38" s="9" t="str">
        <f t="shared" si="0"/>
        <v>H044 2023 Outubro</v>
      </c>
      <c r="B38" s="9" t="str">
        <f>VLOOKUP(H38,[1]Auxiliar_referencia!E:F,2,FALSE)</f>
        <v>Medidor faturado pela UFSC</v>
      </c>
      <c r="C38" s="9">
        <v>2023</v>
      </c>
      <c r="D38" s="9" t="s">
        <v>119</v>
      </c>
      <c r="E38" s="9">
        <f>VLOOKUP(H38,[1]Auxiliar_referencia!$B:$X,3,FALSE)</f>
        <v>2296896</v>
      </c>
      <c r="F38" s="10"/>
      <c r="G38" s="9" t="str">
        <f>VLOOKUP(H38,[1]Auxiliar_referencia!$B:$X,16,FALSE)</f>
        <v>C11C001908</v>
      </c>
      <c r="H38" s="11" t="s">
        <v>67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CFM Oceanografia e entorno</v>
      </c>
      <c r="L38" s="12">
        <f>VLOOKUP($H38,'[2]2023_10'!$D:$AD,'[2]2023_10'!Z$19,FALSE)</f>
        <v>1</v>
      </c>
      <c r="M38" s="12">
        <f>VLOOKUP($H38,'[2]2023_10'!$D:$AD,'[2]2023_10'!AA$19,FALSE)</f>
        <v>0</v>
      </c>
      <c r="N38" s="12">
        <f>VLOOKUP($H38,'[2]2023_10'!$D:$AD,'[2]2023_10'!AB$19,FALSE)</f>
        <v>0</v>
      </c>
      <c r="O38" s="12">
        <f>VLOOKUP($H38,'[2]2023_10'!$D:$AD,'[2]2023_10'!AC$19,FALSE)</f>
        <v>0</v>
      </c>
      <c r="P38" s="12">
        <f>VLOOKUP($H38,'[2]2023_10'!$D:$AD,'[2]2023_10'!AD$19,FALSE)</f>
        <v>1</v>
      </c>
      <c r="Q38" s="13">
        <f>VLOOKUP(H38,'2023_09'!H:R,11,FALSE)</f>
        <v>329</v>
      </c>
      <c r="R38" s="14">
        <f>VLOOKUP($H38,'[2]2023_10'!$D:$AD,'[2]2023_10'!J$19,FALSE)</f>
        <v>376</v>
      </c>
      <c r="S38" s="15">
        <f t="shared" si="1"/>
        <v>47</v>
      </c>
      <c r="T38" s="12">
        <f>VLOOKUP($H38,'[2]2023_10'!$D:$AD,'[2]2023_10'!K$19,FALSE)</f>
        <v>47</v>
      </c>
      <c r="U38" s="16" t="str">
        <f>VLOOKUP($H38,'[2]2023_10'!$D:$AD,'[2]2023_10'!T$19,FALSE)</f>
        <v>MÉDIO</v>
      </c>
      <c r="V38" s="17" t="str">
        <f>VLOOKUP($H38,'[2]2023_10'!$D:$AD,'[2]2023_10'!U$19,FALSE)</f>
        <v>CONSTRUIR ABRIGO</v>
      </c>
      <c r="W38" s="12">
        <f>VLOOKUP($H38,'[2]2023_10'!$D:$AD,'[2]2023_10'!L$19,FALSE)</f>
        <v>662.38</v>
      </c>
      <c r="X38" s="12">
        <f>VLOOKUP($H38,'[2]2023_10'!$D:$AD,'[2]2023_10'!M$19,FALSE)</f>
        <v>662.38</v>
      </c>
      <c r="Y38" s="18">
        <f>VLOOKUP($H38,'[2]2023_10'!$D:$AD,'[2]2023_10'!N$19,FALSE)</f>
        <v>-125.19000000000005</v>
      </c>
      <c r="Z38" s="12">
        <f>VLOOKUP($H38,'[2]2023_10'!$D:$AD,'[2]2023_10'!O$19,FALSE)</f>
        <v>0</v>
      </c>
      <c r="AA38" s="12">
        <f>VLOOKUP($H38,'[2]2023_10'!$D:$AD,'[2]2023_10'!P$19,FALSE)</f>
        <v>0</v>
      </c>
      <c r="AB38" s="12">
        <f>VLOOKUP($H38,'[2]2023_10'!$D:$AD,'[2]2023_10'!Q$19,FALSE)</f>
        <v>1199.57</v>
      </c>
      <c r="AC38">
        <f t="shared" si="2"/>
        <v>1199.57</v>
      </c>
      <c r="AD38">
        <f t="shared" si="3"/>
        <v>0</v>
      </c>
    </row>
    <row r="39" spans="1:30" x14ac:dyDescent="0.25">
      <c r="A39" s="9" t="str">
        <f t="shared" si="0"/>
        <v>H045 2023 Outubro</v>
      </c>
      <c r="B39" s="9" t="str">
        <f>VLOOKUP(H39,[1]Auxiliar_referencia!E:F,2,FALSE)</f>
        <v>Medidor faturado pela UFSC</v>
      </c>
      <c r="C39" s="9">
        <v>2023</v>
      </c>
      <c r="D39" s="9" t="s">
        <v>119</v>
      </c>
      <c r="E39" s="9">
        <f>VLOOKUP(H39,[1]Auxiliar_referencia!$B:$X,3,FALSE)</f>
        <v>2296772</v>
      </c>
      <c r="F39" s="10"/>
      <c r="G39" s="9" t="str">
        <f>VLOOKUP(H39,[1]Auxiliar_referencia!$B:$X,16,FALSE)</f>
        <v/>
      </c>
      <c r="H39" s="11" t="s">
        <v>68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Museologia e MArquE (MU01, MU10 e CFH09)</v>
      </c>
      <c r="L39" s="12">
        <f>VLOOKUP($H39,'[2]2023_10'!$D:$AD,'[2]2023_10'!Z$19,FALSE)</f>
        <v>1</v>
      </c>
      <c r="M39" s="12">
        <f>VLOOKUP($H39,'[2]2023_10'!$D:$AD,'[2]2023_10'!AA$19,FALSE)</f>
        <v>0</v>
      </c>
      <c r="N39" s="12">
        <f>VLOOKUP($H39,'[2]2023_10'!$D:$AD,'[2]2023_10'!AB$19,FALSE)</f>
        <v>0</v>
      </c>
      <c r="O39" s="12">
        <f>VLOOKUP($H39,'[2]2023_10'!$D:$AD,'[2]2023_10'!AC$19,FALSE)</f>
        <v>0</v>
      </c>
      <c r="P39" s="12">
        <f>VLOOKUP($H39,'[2]2023_10'!$D:$AD,'[2]2023_10'!AD$19,FALSE)</f>
        <v>1</v>
      </c>
      <c r="Q39" s="13">
        <f>VLOOKUP(H39,'2023_09'!H:R,11,FALSE)</f>
        <v>1769</v>
      </c>
      <c r="R39" s="14">
        <f>VLOOKUP($H39,'[2]2023_10'!$D:$AD,'[2]2023_10'!J$19,FALSE)</f>
        <v>2125</v>
      </c>
      <c r="S39" s="15">
        <f t="shared" si="1"/>
        <v>356</v>
      </c>
      <c r="T39" s="12">
        <f>VLOOKUP($H39,'[2]2023_10'!$D:$AD,'[2]2023_10'!K$19,FALSE)</f>
        <v>356</v>
      </c>
      <c r="U39" s="16" t="str">
        <f>VLOOKUP($H39,'[2]2023_10'!$D:$AD,'[2]2023_10'!T$19,FALSE)</f>
        <v>LIDO/REVISÃO</v>
      </c>
      <c r="V39" s="17" t="str">
        <f>VLOOKUP($H39,'[2]2023_10'!$D:$AD,'[2]2023_10'!U$19,FALSE)</f>
        <v>ALTO CONSUMO</v>
      </c>
      <c r="W39" s="12">
        <f>VLOOKUP($H39,'[2]2023_10'!$D:$AD,'[2]2023_10'!L$19,FALSE)</f>
        <v>5424.07</v>
      </c>
      <c r="X39" s="12">
        <f>VLOOKUP($H39,'[2]2023_10'!$D:$AD,'[2]2023_10'!M$19,FALSE)</f>
        <v>5424.07</v>
      </c>
      <c r="Y39" s="18">
        <f>VLOOKUP($H39,'[2]2023_10'!$D:$AD,'[2]2023_10'!N$19,FALSE)</f>
        <v>-1025.1399999999994</v>
      </c>
      <c r="Z39" s="12">
        <f>VLOOKUP($H39,'[2]2023_10'!$D:$AD,'[2]2023_10'!O$19,FALSE)</f>
        <v>0</v>
      </c>
      <c r="AA39" s="12">
        <f>VLOOKUP($H39,'[2]2023_10'!$D:$AD,'[2]2023_10'!P$19,FALSE)</f>
        <v>0</v>
      </c>
      <c r="AB39" s="12">
        <f>VLOOKUP($H39,'[2]2023_10'!$D:$AD,'[2]2023_10'!Q$19,FALSE)</f>
        <v>9823</v>
      </c>
      <c r="AC39">
        <f t="shared" si="2"/>
        <v>9823</v>
      </c>
      <c r="AD39">
        <f t="shared" si="3"/>
        <v>0</v>
      </c>
    </row>
    <row r="40" spans="1:30" x14ac:dyDescent="0.25">
      <c r="A40" s="9" t="str">
        <f t="shared" si="0"/>
        <v>H046 2023 Outubro</v>
      </c>
      <c r="B40" s="9" t="str">
        <f>VLOOKUP(H40,[1]Auxiliar_referencia!E:F,2,FALSE)</f>
        <v>Medidor faturado pela UFSC</v>
      </c>
      <c r="C40" s="9">
        <v>2023</v>
      </c>
      <c r="D40" s="9" t="s">
        <v>119</v>
      </c>
      <c r="E40" s="9">
        <f>VLOOKUP(H40,[1]Auxiliar_referencia!$B:$X,3,FALSE)</f>
        <v>2296780</v>
      </c>
      <c r="F40" s="10"/>
      <c r="G40" s="9" t="str">
        <f>VLOOKUP(H40,[1]Auxiliar_referencia!$B:$X,16,FALSE)</f>
        <v>B10C017966</v>
      </c>
      <c r="H40" s="11" t="s">
        <v>69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CCB Botânica</v>
      </c>
      <c r="L40" s="12">
        <f>VLOOKUP($H40,'[2]2023_10'!$D:$AD,'[2]2023_10'!Z$19,FALSE)</f>
        <v>1</v>
      </c>
      <c r="M40" s="12">
        <f>VLOOKUP($H40,'[2]2023_10'!$D:$AD,'[2]2023_10'!AA$19,FALSE)</f>
        <v>0</v>
      </c>
      <c r="N40" s="12">
        <f>VLOOKUP($H40,'[2]2023_10'!$D:$AD,'[2]2023_10'!AB$19,FALSE)</f>
        <v>0</v>
      </c>
      <c r="O40" s="12">
        <f>VLOOKUP($H40,'[2]2023_10'!$D:$AD,'[2]2023_10'!AC$19,FALSE)</f>
        <v>0</v>
      </c>
      <c r="P40" s="12">
        <f>VLOOKUP($H40,'[2]2023_10'!$D:$AD,'[2]2023_10'!AD$19,FALSE)</f>
        <v>1</v>
      </c>
      <c r="Q40" s="13">
        <f>VLOOKUP(H40,'2023_09'!H:R,11,FALSE)</f>
        <v>1155</v>
      </c>
      <c r="R40" s="14">
        <f>VLOOKUP($H40,'[2]2023_10'!$D:$AD,'[2]2023_10'!J$19,FALSE)</f>
        <v>1270</v>
      </c>
      <c r="S40" s="15">
        <f t="shared" si="1"/>
        <v>115</v>
      </c>
      <c r="T40" s="12">
        <f>VLOOKUP($H40,'[2]2023_10'!$D:$AD,'[2]2023_10'!K$19,FALSE)</f>
        <v>115</v>
      </c>
      <c r="U40" s="16" t="str">
        <f>VLOOKUP($H40,'[2]2023_10'!$D:$AD,'[2]2023_10'!T$19,FALSE)</f>
        <v>LIDO</v>
      </c>
      <c r="V40" s="17" t="str">
        <f>VLOOKUP($H40,'[2]2023_10'!$D:$AD,'[2]2023_10'!U$19,FALSE)</f>
        <v>OK</v>
      </c>
      <c r="W40" s="12">
        <f>VLOOKUP($H40,'[2]2023_10'!$D:$AD,'[2]2023_10'!L$19,FALSE)</f>
        <v>1710.26</v>
      </c>
      <c r="X40" s="12">
        <f>VLOOKUP($H40,'[2]2023_10'!$D:$AD,'[2]2023_10'!M$19,FALSE)</f>
        <v>1710.26</v>
      </c>
      <c r="Y40" s="18">
        <f>VLOOKUP($H40,'[2]2023_10'!$D:$AD,'[2]2023_10'!N$19,FALSE)</f>
        <v>-323.23999999999978</v>
      </c>
      <c r="Z40" s="12">
        <f>VLOOKUP($H40,'[2]2023_10'!$D:$AD,'[2]2023_10'!O$19,FALSE)</f>
        <v>0</v>
      </c>
      <c r="AA40" s="12">
        <f>VLOOKUP($H40,'[2]2023_10'!$D:$AD,'[2]2023_10'!P$19,FALSE)</f>
        <v>0</v>
      </c>
      <c r="AB40" s="12">
        <f>VLOOKUP($H40,'[2]2023_10'!$D:$AD,'[2]2023_10'!Q$19,FALSE)</f>
        <v>3097.28</v>
      </c>
      <c r="AC40">
        <f t="shared" si="2"/>
        <v>3097.28</v>
      </c>
      <c r="AD40">
        <f t="shared" si="3"/>
        <v>0</v>
      </c>
    </row>
    <row r="41" spans="1:30" x14ac:dyDescent="0.25">
      <c r="A41" s="9" t="str">
        <f t="shared" si="0"/>
        <v>H047 2023 Outubro</v>
      </c>
      <c r="B41" s="9" t="str">
        <f>VLOOKUP(H41,[1]Auxiliar_referencia!E:F,2,FALSE)</f>
        <v>Medidor faturado pela UFSC</v>
      </c>
      <c r="C41" s="9">
        <v>2023</v>
      </c>
      <c r="D41" s="9" t="s">
        <v>119</v>
      </c>
      <c r="E41" s="9">
        <f>VLOOKUP(H41,[1]Auxiliar_referencia!$B:$X,3,FALSE)</f>
        <v>2296837</v>
      </c>
      <c r="F41" s="10"/>
      <c r="G41" s="9" t="str">
        <f>VLOOKUP(H41,[1]Auxiliar_referencia!$B:$X,16,FALSE)</f>
        <v>C11C009598</v>
      </c>
      <c r="H41" s="11" t="s">
        <v>70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NDI e MArquE</v>
      </c>
      <c r="L41" s="12">
        <f>VLOOKUP($H41,'[2]2023_10'!$D:$AD,'[2]2023_10'!Z$19,FALSE)</f>
        <v>1</v>
      </c>
      <c r="M41" s="12">
        <f>VLOOKUP($H41,'[2]2023_10'!$D:$AD,'[2]2023_10'!AA$19,FALSE)</f>
        <v>0</v>
      </c>
      <c r="N41" s="12">
        <f>VLOOKUP($H41,'[2]2023_10'!$D:$AD,'[2]2023_10'!AB$19,FALSE)</f>
        <v>0</v>
      </c>
      <c r="O41" s="12">
        <f>VLOOKUP($H41,'[2]2023_10'!$D:$AD,'[2]2023_10'!AC$19,FALSE)</f>
        <v>0</v>
      </c>
      <c r="P41" s="12">
        <f>VLOOKUP($H41,'[2]2023_10'!$D:$AD,'[2]2023_10'!AD$19,FALSE)</f>
        <v>1</v>
      </c>
      <c r="Q41" s="13">
        <f>VLOOKUP(H41,'2023_09'!H:R,11,FALSE)</f>
        <v>16481</v>
      </c>
      <c r="R41" s="14">
        <f>VLOOKUP($H41,'[2]2023_10'!$D:$AD,'[2]2023_10'!J$19,FALSE)</f>
        <v>16700</v>
      </c>
      <c r="S41" s="15">
        <f t="shared" si="1"/>
        <v>219</v>
      </c>
      <c r="T41" s="12">
        <f>VLOOKUP($H41,'[2]2023_10'!$D:$AD,'[2]2023_10'!K$19,FALSE)</f>
        <v>219</v>
      </c>
      <c r="U41" s="16" t="str">
        <f>VLOOKUP($H41,'[2]2023_10'!$D:$AD,'[2]2023_10'!T$19,FALSE)</f>
        <v>MÉDIO</v>
      </c>
      <c r="V41" s="17" t="str">
        <f>VLOOKUP($H41,'[2]2023_10'!$D:$AD,'[2]2023_10'!U$19,FALSE)</f>
        <v>CONSTRUIR ABRIGO</v>
      </c>
      <c r="W41" s="12">
        <f>VLOOKUP($H41,'[2]2023_10'!$D:$AD,'[2]2023_10'!L$19,FALSE)</f>
        <v>3312.9</v>
      </c>
      <c r="X41" s="12">
        <f>VLOOKUP($H41,'[2]2023_10'!$D:$AD,'[2]2023_10'!M$19,FALSE)</f>
        <v>3312.9</v>
      </c>
      <c r="Y41" s="18">
        <f>VLOOKUP($H41,'[2]2023_10'!$D:$AD,'[2]2023_10'!N$19,FALSE)</f>
        <v>-626.14000000000033</v>
      </c>
      <c r="Z41" s="12">
        <f>VLOOKUP($H41,'[2]2023_10'!$D:$AD,'[2]2023_10'!O$19,FALSE)</f>
        <v>0</v>
      </c>
      <c r="AA41" s="12">
        <f>VLOOKUP($H41,'[2]2023_10'!$D:$AD,'[2]2023_10'!P$19,FALSE)</f>
        <v>0</v>
      </c>
      <c r="AB41" s="12">
        <f>VLOOKUP($H41,'[2]2023_10'!$D:$AD,'[2]2023_10'!Q$19,FALSE)</f>
        <v>5999.66</v>
      </c>
      <c r="AC41">
        <f t="shared" si="2"/>
        <v>5999.66</v>
      </c>
      <c r="AD41">
        <f t="shared" si="3"/>
        <v>0</v>
      </c>
    </row>
    <row r="42" spans="1:30" x14ac:dyDescent="0.25">
      <c r="A42" s="9" t="str">
        <f t="shared" si="0"/>
        <v>H048 2023 Outubro</v>
      </c>
      <c r="B42" s="9" t="str">
        <f>VLOOKUP(H42,[1]Auxiliar_referencia!E:F,2,FALSE)</f>
        <v>Medidor faturado pela UFSC</v>
      </c>
      <c r="C42" s="9">
        <v>2023</v>
      </c>
      <c r="D42" s="9" t="s">
        <v>119</v>
      </c>
      <c r="E42" s="9">
        <f>VLOOKUP(H42,[1]Auxiliar_referencia!$B:$X,3,FALSE)</f>
        <v>2296764</v>
      </c>
      <c r="F42" s="10"/>
      <c r="G42" s="9" t="str">
        <f>VLOOKUP(H42,[1]Auxiliar_referencia!$B:$X,16,FALSE)</f>
        <v>C11C001910</v>
      </c>
      <c r="H42" s="11" t="s">
        <v>71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Filosofia e Humanas 1</v>
      </c>
      <c r="L42" s="12">
        <f>VLOOKUP($H42,'[2]2023_10'!$D:$AD,'[2]2023_10'!Z$19,FALSE)</f>
        <v>1</v>
      </c>
      <c r="M42" s="12">
        <f>VLOOKUP($H42,'[2]2023_10'!$D:$AD,'[2]2023_10'!AA$19,FALSE)</f>
        <v>0</v>
      </c>
      <c r="N42" s="12">
        <f>VLOOKUP($H42,'[2]2023_10'!$D:$AD,'[2]2023_10'!AB$19,FALSE)</f>
        <v>0</v>
      </c>
      <c r="O42" s="12">
        <f>VLOOKUP($H42,'[2]2023_10'!$D:$AD,'[2]2023_10'!AC$19,FALSE)</f>
        <v>0</v>
      </c>
      <c r="P42" s="12">
        <f>VLOOKUP($H42,'[2]2023_10'!$D:$AD,'[2]2023_10'!AD$19,FALSE)</f>
        <v>1</v>
      </c>
      <c r="Q42" s="13">
        <f>VLOOKUP(H42,'2023_09'!H:R,11,FALSE)</f>
        <v>34072</v>
      </c>
      <c r="R42" s="14">
        <f>VLOOKUP($H42,'[2]2023_10'!$D:$AD,'[2]2023_10'!J$19,FALSE)</f>
        <v>34592</v>
      </c>
      <c r="S42" s="15">
        <f t="shared" si="1"/>
        <v>520</v>
      </c>
      <c r="T42" s="12">
        <f>VLOOKUP($H42,'[2]2023_10'!$D:$AD,'[2]2023_10'!K$19,FALSE)</f>
        <v>520</v>
      </c>
      <c r="U42" s="16" t="str">
        <f>VLOOKUP($H42,'[2]2023_10'!$D:$AD,'[2]2023_10'!T$19,FALSE)</f>
        <v>LIDO/REVISÃO</v>
      </c>
      <c r="V42" s="17" t="str">
        <f>VLOOKUP($H42,'[2]2023_10'!$D:$AD,'[2]2023_10'!U$19,FALSE)</f>
        <v>CONFIRMAÇÃO DE LEITURA</v>
      </c>
      <c r="W42" s="12">
        <f>VLOOKUP($H42,'[2]2023_10'!$D:$AD,'[2]2023_10'!L$19,FALSE)</f>
        <v>7951.31</v>
      </c>
      <c r="X42" s="12">
        <f>VLOOKUP($H42,'[2]2023_10'!$D:$AD,'[2]2023_10'!M$19,FALSE)</f>
        <v>7951.31</v>
      </c>
      <c r="Y42" s="18">
        <f>VLOOKUP($H42,'[2]2023_10'!$D:$AD,'[2]2023_10'!N$19,FALSE)</f>
        <v>-1502.8100000000013</v>
      </c>
      <c r="Z42" s="12">
        <f>VLOOKUP($H42,'[2]2023_10'!$D:$AD,'[2]2023_10'!O$19,FALSE)</f>
        <v>0</v>
      </c>
      <c r="AA42" s="12">
        <f>VLOOKUP($H42,'[2]2023_10'!$D:$AD,'[2]2023_10'!P$19,FALSE)</f>
        <v>0</v>
      </c>
      <c r="AB42" s="12">
        <f>VLOOKUP($H42,'[2]2023_10'!$D:$AD,'[2]2023_10'!Q$19,FALSE)</f>
        <v>14399.81</v>
      </c>
      <c r="AC42">
        <f t="shared" si="2"/>
        <v>14399.81</v>
      </c>
      <c r="AD42">
        <f t="shared" si="3"/>
        <v>0</v>
      </c>
    </row>
    <row r="43" spans="1:30" x14ac:dyDescent="0.25">
      <c r="A43" s="9" t="str">
        <f t="shared" si="0"/>
        <v>H049 2023 Outubro</v>
      </c>
      <c r="B43" s="9" t="str">
        <f>VLOOKUP(H43,[1]Auxiliar_referencia!E:F,2,FALSE)</f>
        <v>Medidor faturado pela UFSC</v>
      </c>
      <c r="C43" s="9">
        <v>2023</v>
      </c>
      <c r="D43" s="9" t="s">
        <v>119</v>
      </c>
      <c r="E43" s="9">
        <f>VLOOKUP(H43,[1]Auxiliar_referencia!$B:$X,3,FALSE)</f>
        <v>9197478</v>
      </c>
      <c r="F43" s="10"/>
      <c r="G43" s="9" t="str">
        <f>VLOOKUP(H43,[1]Auxiliar_referencia!$B:$X,16,FALSE)</f>
        <v>B10C019220</v>
      </c>
      <c r="H43" s="11" t="s">
        <v>72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1</v>
      </c>
      <c r="L43" s="12">
        <f>VLOOKUP($H43,'[2]2023_10'!$D:$AD,'[2]2023_10'!Z$19,FALSE)</f>
        <v>1</v>
      </c>
      <c r="M43" s="12">
        <f>VLOOKUP($H43,'[2]2023_10'!$D:$AD,'[2]2023_10'!AA$19,FALSE)</f>
        <v>0</v>
      </c>
      <c r="N43" s="12">
        <f>VLOOKUP($H43,'[2]2023_10'!$D:$AD,'[2]2023_10'!AB$19,FALSE)</f>
        <v>0</v>
      </c>
      <c r="O43" s="12">
        <f>VLOOKUP($H43,'[2]2023_10'!$D:$AD,'[2]2023_10'!AC$19,FALSE)</f>
        <v>0</v>
      </c>
      <c r="P43" s="12">
        <f>VLOOKUP($H43,'[2]2023_10'!$D:$AD,'[2]2023_10'!AD$19,FALSE)</f>
        <v>1</v>
      </c>
      <c r="Q43" s="13">
        <f>VLOOKUP(H43,'2023_09'!H:R,11,FALSE)</f>
        <v>2154</v>
      </c>
      <c r="R43" s="14">
        <f>VLOOKUP($H43,'[2]2023_10'!$D:$AD,'[2]2023_10'!J$19,FALSE)</f>
        <v>2303</v>
      </c>
      <c r="S43" s="15">
        <f t="shared" si="1"/>
        <v>149</v>
      </c>
      <c r="T43" s="12">
        <f>VLOOKUP($H43,'[2]2023_10'!$D:$AD,'[2]2023_10'!K$19,FALSE)</f>
        <v>149</v>
      </c>
      <c r="U43" s="16" t="str">
        <f>VLOOKUP($H43,'[2]2023_10'!$D:$AD,'[2]2023_10'!T$19,FALSE)</f>
        <v>LIDO/REVISÃO</v>
      </c>
      <c r="V43" s="17" t="str">
        <f>VLOOKUP($H43,'[2]2023_10'!$D:$AD,'[2]2023_10'!U$19,FALSE)</f>
        <v>CONSTRUIR ABRIGO</v>
      </c>
      <c r="W43" s="12">
        <f>VLOOKUP($H43,'[2]2023_10'!$D:$AD,'[2]2023_10'!L$19,FALSE)</f>
        <v>2234.1999999999998</v>
      </c>
      <c r="X43" s="12">
        <f>VLOOKUP($H43,'[2]2023_10'!$D:$AD,'[2]2023_10'!M$19,FALSE)</f>
        <v>2234.1999999999998</v>
      </c>
      <c r="Y43" s="18">
        <f>VLOOKUP($H43,'[2]2023_10'!$D:$AD,'[2]2023_10'!N$19,FALSE)</f>
        <v>-422.24999999999955</v>
      </c>
      <c r="Z43" s="12">
        <f>VLOOKUP($H43,'[2]2023_10'!$D:$AD,'[2]2023_10'!O$19,FALSE)</f>
        <v>0</v>
      </c>
      <c r="AA43" s="12">
        <f>VLOOKUP($H43,'[2]2023_10'!$D:$AD,'[2]2023_10'!P$19,FALSE)</f>
        <v>0</v>
      </c>
      <c r="AB43" s="12">
        <f>VLOOKUP($H43,'[2]2023_10'!$D:$AD,'[2]2023_10'!Q$19,FALSE)</f>
        <v>4046.15</v>
      </c>
      <c r="AC43">
        <f t="shared" si="2"/>
        <v>4046.15</v>
      </c>
      <c r="AD43">
        <f t="shared" si="3"/>
        <v>0</v>
      </c>
    </row>
    <row r="44" spans="1:30" x14ac:dyDescent="0.25">
      <c r="A44" s="9" t="str">
        <f t="shared" si="0"/>
        <v>H050 2023 Outubro</v>
      </c>
      <c r="B44" s="9" t="str">
        <f>VLOOKUP(H44,[1]Auxiliar_referencia!E:F,2,FALSE)</f>
        <v>Medidor faturado pela UFSC</v>
      </c>
      <c r="C44" s="9">
        <v>2023</v>
      </c>
      <c r="D44" s="9" t="s">
        <v>119</v>
      </c>
      <c r="E44" s="9">
        <f>VLOOKUP(H44,[1]Auxiliar_referencia!$B:$X,3,FALSE)</f>
        <v>2296748</v>
      </c>
      <c r="F44" s="10"/>
      <c r="G44" s="9" t="str">
        <f>VLOOKUP(H44,[1]Auxiliar_referencia!$B:$X,16,FALSE)</f>
        <v>A13C020929</v>
      </c>
      <c r="H44" s="11" t="s">
        <v>73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Educação 2</v>
      </c>
      <c r="L44" s="12">
        <f>VLOOKUP($H44,'[2]2023_10'!$D:$AD,'[2]2023_10'!Z$19,FALSE)</f>
        <v>1</v>
      </c>
      <c r="M44" s="12">
        <f>VLOOKUP($H44,'[2]2023_10'!$D:$AD,'[2]2023_10'!AA$19,FALSE)</f>
        <v>0</v>
      </c>
      <c r="N44" s="12">
        <f>VLOOKUP($H44,'[2]2023_10'!$D:$AD,'[2]2023_10'!AB$19,FALSE)</f>
        <v>0</v>
      </c>
      <c r="O44" s="12">
        <f>VLOOKUP($H44,'[2]2023_10'!$D:$AD,'[2]2023_10'!AC$19,FALSE)</f>
        <v>0</v>
      </c>
      <c r="P44" s="12">
        <f>VLOOKUP($H44,'[2]2023_10'!$D:$AD,'[2]2023_10'!AD$19,FALSE)</f>
        <v>1</v>
      </c>
      <c r="Q44" s="13">
        <f>VLOOKUP(H44,'2023_09'!H:R,11,FALSE)</f>
        <v>5637</v>
      </c>
      <c r="R44" s="14">
        <f>VLOOKUP($H44,'[2]2023_10'!$D:$AD,'[2]2023_10'!J$19,FALSE)</f>
        <v>5743</v>
      </c>
      <c r="S44" s="15">
        <f t="shared" si="1"/>
        <v>106</v>
      </c>
      <c r="T44" s="12">
        <f>VLOOKUP($H44,'[2]2023_10'!$D:$AD,'[2]2023_10'!K$19,FALSE)</f>
        <v>106</v>
      </c>
      <c r="U44" s="16" t="str">
        <f>VLOOKUP($H44,'[2]2023_10'!$D:$AD,'[2]2023_10'!T$19,FALSE)</f>
        <v>LIDO/REVISÃO</v>
      </c>
      <c r="V44" s="17" t="str">
        <f>VLOOKUP($H44,'[2]2023_10'!$D:$AD,'[2]2023_10'!U$19,FALSE)</f>
        <v>CONSTRUIR ABRIGO</v>
      </c>
      <c r="W44" s="12">
        <f>VLOOKUP($H44,'[2]2023_10'!$D:$AD,'[2]2023_10'!L$19,FALSE)</f>
        <v>1571.57</v>
      </c>
      <c r="X44" s="12">
        <f>VLOOKUP($H44,'[2]2023_10'!$D:$AD,'[2]2023_10'!M$19,FALSE)</f>
        <v>1571.57</v>
      </c>
      <c r="Y44" s="18">
        <f>VLOOKUP($H44,'[2]2023_10'!$D:$AD,'[2]2023_10'!N$19,FALSE)</f>
        <v>-297.02</v>
      </c>
      <c r="Z44" s="12">
        <f>VLOOKUP($H44,'[2]2023_10'!$D:$AD,'[2]2023_10'!O$19,FALSE)</f>
        <v>0</v>
      </c>
      <c r="AA44" s="12">
        <f>VLOOKUP($H44,'[2]2023_10'!$D:$AD,'[2]2023_10'!P$19,FALSE)</f>
        <v>0</v>
      </c>
      <c r="AB44" s="12">
        <f>VLOOKUP($H44,'[2]2023_10'!$D:$AD,'[2]2023_10'!Q$19,FALSE)</f>
        <v>2846.12</v>
      </c>
      <c r="AC44">
        <f t="shared" si="2"/>
        <v>2846.12</v>
      </c>
      <c r="AD44">
        <f t="shared" si="3"/>
        <v>0</v>
      </c>
    </row>
    <row r="45" spans="1:30" x14ac:dyDescent="0.25">
      <c r="A45" s="9" t="str">
        <f t="shared" si="0"/>
        <v>H051 2023 Outubro</v>
      </c>
      <c r="B45" s="9" t="str">
        <f>VLOOKUP(H45,[1]Auxiliar_referencia!E:F,2,FALSE)</f>
        <v>Medidor faturado pela UFSC</v>
      </c>
      <c r="C45" s="9">
        <v>2023</v>
      </c>
      <c r="D45" s="9" t="s">
        <v>119</v>
      </c>
      <c r="E45" s="9">
        <f>VLOOKUP(H45,[1]Auxiliar_referencia!$B:$X,3,FALSE)</f>
        <v>2296756</v>
      </c>
      <c r="F45" s="10"/>
      <c r="G45" s="9" t="str">
        <f>VLOOKUP(H45,[1]Auxiliar_referencia!$B:$X,16,FALSE)</f>
        <v>A13C043944</v>
      </c>
      <c r="H45" s="11" t="s">
        <v>74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Convivência</v>
      </c>
      <c r="L45" s="12">
        <f>VLOOKUP($H45,'[2]2023_10'!$D:$AD,'[2]2023_10'!Z$19,FALSE)</f>
        <v>1</v>
      </c>
      <c r="M45" s="12">
        <f>VLOOKUP($H45,'[2]2023_10'!$D:$AD,'[2]2023_10'!AA$19,FALSE)</f>
        <v>0</v>
      </c>
      <c r="N45" s="12">
        <f>VLOOKUP($H45,'[2]2023_10'!$D:$AD,'[2]2023_10'!AB$19,FALSE)</f>
        <v>4</v>
      </c>
      <c r="O45" s="12">
        <f>VLOOKUP($H45,'[2]2023_10'!$D:$AD,'[2]2023_10'!AC$19,FALSE)</f>
        <v>0</v>
      </c>
      <c r="P45" s="12">
        <f>VLOOKUP($H45,'[2]2023_10'!$D:$AD,'[2]2023_10'!AD$19,FALSE)</f>
        <v>5</v>
      </c>
      <c r="Q45" s="13">
        <f>VLOOKUP(H45,'2023_09'!H:R,11,FALSE)</f>
        <v>730</v>
      </c>
      <c r="R45" s="14">
        <f>VLOOKUP($H45,'[2]2023_10'!$D:$AD,'[2]2023_10'!J$19,FALSE)</f>
        <v>731</v>
      </c>
      <c r="S45" s="15">
        <f t="shared" si="1"/>
        <v>1</v>
      </c>
      <c r="T45" s="12">
        <f>VLOOKUP($H45,'[2]2023_10'!$D:$AD,'[2]2023_10'!K$19,FALSE)</f>
        <v>1</v>
      </c>
      <c r="U45" s="16" t="str">
        <f>VLOOKUP($H45,'[2]2023_10'!$D:$AD,'[2]2023_10'!T$19,FALSE)</f>
        <v>LIDO/REVISÃO</v>
      </c>
      <c r="V45" s="17" t="str">
        <f>VLOOKUP($H45,'[2]2023_10'!$D:$AD,'[2]2023_10'!U$19,FALSE)</f>
        <v>CONFIRMAÇÃO DE LEITURA</v>
      </c>
      <c r="W45" s="12">
        <f>VLOOKUP($H45,'[2]2023_10'!$D:$AD,'[2]2023_10'!L$19,FALSE)</f>
        <v>192.04</v>
      </c>
      <c r="X45" s="12">
        <f>VLOOKUP($H45,'[2]2023_10'!$D:$AD,'[2]2023_10'!M$19,FALSE)</f>
        <v>192.04</v>
      </c>
      <c r="Y45" s="18">
        <f>VLOOKUP($H45,'[2]2023_10'!$D:$AD,'[2]2023_10'!N$19,FALSE)</f>
        <v>-36.300000000000011</v>
      </c>
      <c r="Z45" s="12">
        <f>VLOOKUP($H45,'[2]2023_10'!$D:$AD,'[2]2023_10'!O$19,FALSE)</f>
        <v>0</v>
      </c>
      <c r="AA45" s="12">
        <f>VLOOKUP($H45,'[2]2023_10'!$D:$AD,'[2]2023_10'!P$19,FALSE)</f>
        <v>0</v>
      </c>
      <c r="AB45" s="12">
        <f>VLOOKUP($H45,'[2]2023_10'!$D:$AD,'[2]2023_10'!Q$19,FALSE)</f>
        <v>347.78</v>
      </c>
      <c r="AC45">
        <f t="shared" si="2"/>
        <v>347.78</v>
      </c>
      <c r="AD45">
        <f t="shared" si="3"/>
        <v>0</v>
      </c>
    </row>
    <row r="46" spans="1:30" x14ac:dyDescent="0.25">
      <c r="A46" s="9" t="str">
        <f t="shared" si="0"/>
        <v>H053 2023 Outubro</v>
      </c>
      <c r="B46" s="9" t="str">
        <f>VLOOKUP(H46,[1]Auxiliar_referencia!E:F,2,FALSE)</f>
        <v>Medidor faturado pela UFSC</v>
      </c>
      <c r="C46" s="9">
        <v>2023</v>
      </c>
      <c r="D46" s="9" t="s">
        <v>119</v>
      </c>
      <c r="E46" s="9">
        <f>VLOOKUP(H46,[1]Auxiliar_referencia!$B:$X,3,FALSE)</f>
        <v>2296713</v>
      </c>
      <c r="F46" s="10"/>
      <c r="G46" s="9" t="str">
        <f>VLOOKUP(H46,[1]Auxiliar_referencia!$B:$X,16,FALSE)</f>
        <v>C11C010440</v>
      </c>
      <c r="H46" s="11" t="s">
        <v>75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Centro de Eventos, NUMA, Editora UFSC, EGC</v>
      </c>
      <c r="L46" s="12">
        <f>VLOOKUP($H46,'[2]2023_10'!$D:$AD,'[2]2023_10'!Z$19,FALSE)</f>
        <v>1</v>
      </c>
      <c r="M46" s="12">
        <f>VLOOKUP($H46,'[2]2023_10'!$D:$AD,'[2]2023_10'!AA$19,FALSE)</f>
        <v>0</v>
      </c>
      <c r="N46" s="12">
        <f>VLOOKUP($H46,'[2]2023_10'!$D:$AD,'[2]2023_10'!AB$19,FALSE)</f>
        <v>0</v>
      </c>
      <c r="O46" s="12">
        <f>VLOOKUP($H46,'[2]2023_10'!$D:$AD,'[2]2023_10'!AC$19,FALSE)</f>
        <v>0</v>
      </c>
      <c r="P46" s="12">
        <f>VLOOKUP($H46,'[2]2023_10'!$D:$AD,'[2]2023_10'!AD$19,FALSE)</f>
        <v>1</v>
      </c>
      <c r="Q46" s="13">
        <f>VLOOKUP(H46,'2023_09'!H:R,11,FALSE)</f>
        <v>28765</v>
      </c>
      <c r="R46" s="14">
        <f>VLOOKUP($H46,'[2]2023_10'!$D:$AD,'[2]2023_10'!J$19,FALSE)</f>
        <v>30316</v>
      </c>
      <c r="S46" s="15">
        <f t="shared" si="1"/>
        <v>1551</v>
      </c>
      <c r="T46" s="12">
        <f>VLOOKUP($H46,'[2]2023_10'!$D:$AD,'[2]2023_10'!K$19,FALSE)</f>
        <v>1551</v>
      </c>
      <c r="U46" s="16" t="str">
        <f>VLOOKUP($H46,'[2]2023_10'!$D:$AD,'[2]2023_10'!T$19,FALSE)</f>
        <v>LIDO/REVISÃO</v>
      </c>
      <c r="V46" s="17" t="str">
        <f>VLOOKUP($H46,'[2]2023_10'!$D:$AD,'[2]2023_10'!U$19,FALSE)</f>
        <v>CONFIRMAÇÃO DE LEITURA</v>
      </c>
      <c r="W46" s="12">
        <f>VLOOKUP($H46,'[2]2023_10'!$D:$AD,'[2]2023_10'!L$19,FALSE)</f>
        <v>23839.02</v>
      </c>
      <c r="X46" s="12">
        <f>VLOOKUP($H46,'[2]2023_10'!$D:$AD,'[2]2023_10'!M$19,FALSE)</f>
        <v>23839.02</v>
      </c>
      <c r="Y46" s="18">
        <f>VLOOKUP($H46,'[2]2023_10'!$D:$AD,'[2]2023_10'!N$19,FALSE)</f>
        <v>-4505.5800000000017</v>
      </c>
      <c r="Z46" s="12">
        <f>VLOOKUP($H46,'[2]2023_10'!$D:$AD,'[2]2023_10'!O$19,FALSE)</f>
        <v>0</v>
      </c>
      <c r="AA46" s="12">
        <f>VLOOKUP($H46,'[2]2023_10'!$D:$AD,'[2]2023_10'!P$19,FALSE)</f>
        <v>0</v>
      </c>
      <c r="AB46" s="12">
        <f>VLOOKUP($H46,'[2]2023_10'!$D:$AD,'[2]2023_10'!Q$19,FALSE)</f>
        <v>43172.46</v>
      </c>
      <c r="AC46">
        <f t="shared" si="2"/>
        <v>43172.46</v>
      </c>
      <c r="AD46">
        <f t="shared" si="3"/>
        <v>0</v>
      </c>
    </row>
    <row r="47" spans="1:30" x14ac:dyDescent="0.25">
      <c r="A47" s="9" t="str">
        <f t="shared" si="0"/>
        <v>H054 2023 Outubro</v>
      </c>
      <c r="B47" s="9" t="str">
        <f>VLOOKUP(H47,[1]Auxiliar_referencia!E:F,2,FALSE)</f>
        <v>Medidor faturado pela UFSC</v>
      </c>
      <c r="C47" s="9">
        <v>2023</v>
      </c>
      <c r="D47" s="9" t="s">
        <v>119</v>
      </c>
      <c r="E47" s="9">
        <f>VLOOKUP(H47,[1]Auxiliar_referencia!$B:$X,3,FALSE)</f>
        <v>6923020</v>
      </c>
      <c r="F47" s="10"/>
      <c r="G47" s="9" t="str">
        <f>VLOOKUP(H47,[1]Auxiliar_referencia!$B:$X,16,FALSE)</f>
        <v>B17C002561</v>
      </c>
      <c r="H47" s="11" t="s">
        <v>76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Arquitetura e Urbanismo</v>
      </c>
      <c r="L47" s="12">
        <f>VLOOKUP($H47,'[2]2023_10'!$D:$AD,'[2]2023_10'!Z$19,FALSE)</f>
        <v>1</v>
      </c>
      <c r="M47" s="12">
        <f>VLOOKUP($H47,'[2]2023_10'!$D:$AD,'[2]2023_10'!AA$19,FALSE)</f>
        <v>0</v>
      </c>
      <c r="N47" s="12">
        <f>VLOOKUP($H47,'[2]2023_10'!$D:$AD,'[2]2023_10'!AB$19,FALSE)</f>
        <v>0</v>
      </c>
      <c r="O47" s="12">
        <f>VLOOKUP($H47,'[2]2023_10'!$D:$AD,'[2]2023_10'!AC$19,FALSE)</f>
        <v>0</v>
      </c>
      <c r="P47" s="12">
        <f>VLOOKUP($H47,'[2]2023_10'!$D:$AD,'[2]2023_10'!AD$19,FALSE)</f>
        <v>1</v>
      </c>
      <c r="Q47" s="13">
        <f>VLOOKUP(H47,'2023_09'!H:R,11,FALSE)</f>
        <v>4279</v>
      </c>
      <c r="R47" s="14">
        <f>VLOOKUP($H47,'[2]2023_10'!$D:$AD,'[2]2023_10'!J$19,FALSE)</f>
        <v>4644</v>
      </c>
      <c r="S47" s="15">
        <f t="shared" si="1"/>
        <v>365</v>
      </c>
      <c r="T47" s="12">
        <f>VLOOKUP($H47,'[2]2023_10'!$D:$AD,'[2]2023_10'!K$19,FALSE)</f>
        <v>365</v>
      </c>
      <c r="U47" s="16" t="str">
        <f>VLOOKUP($H47,'[2]2023_10'!$D:$AD,'[2]2023_10'!T$19,FALSE)</f>
        <v>LIDO/REVISÃO</v>
      </c>
      <c r="V47" s="17" t="str">
        <f>VLOOKUP($H47,'[2]2023_10'!$D:$AD,'[2]2023_10'!U$19,FALSE)</f>
        <v>CONFIRMAÇÃO DE LEITURA</v>
      </c>
      <c r="W47" s="12">
        <f>VLOOKUP($H47,'[2]2023_10'!$D:$AD,'[2]2023_10'!L$19,FALSE)</f>
        <v>5562.76</v>
      </c>
      <c r="X47" s="12">
        <f>VLOOKUP($H47,'[2]2023_10'!$D:$AD,'[2]2023_10'!M$19,FALSE)</f>
        <v>5562.76</v>
      </c>
      <c r="Y47" s="18">
        <f>VLOOKUP($H47,'[2]2023_10'!$D:$AD,'[2]2023_10'!N$19,FALSE)</f>
        <v>-1051.3700000000008</v>
      </c>
      <c r="Z47" s="12">
        <f>VLOOKUP($H47,'[2]2023_10'!$D:$AD,'[2]2023_10'!O$19,FALSE)</f>
        <v>0</v>
      </c>
      <c r="AA47" s="12">
        <f>VLOOKUP($H47,'[2]2023_10'!$D:$AD,'[2]2023_10'!P$19,FALSE)</f>
        <v>0</v>
      </c>
      <c r="AB47" s="12">
        <f>VLOOKUP($H47,'[2]2023_10'!$D:$AD,'[2]2023_10'!Q$19,FALSE)</f>
        <v>10074.15</v>
      </c>
      <c r="AC47">
        <f t="shared" si="2"/>
        <v>10074.15</v>
      </c>
      <c r="AD47">
        <f t="shared" si="3"/>
        <v>0</v>
      </c>
    </row>
    <row r="48" spans="1:30" x14ac:dyDescent="0.25">
      <c r="A48" s="9" t="str">
        <f t="shared" si="0"/>
        <v>H055 2023 Outubro</v>
      </c>
      <c r="B48" s="9" t="str">
        <f>VLOOKUP(H48,[1]Auxiliar_referencia!E:F,2,FALSE)</f>
        <v>Medidor faturado pela UFSC</v>
      </c>
      <c r="C48" s="9">
        <v>2023</v>
      </c>
      <c r="D48" s="9" t="s">
        <v>119</v>
      </c>
      <c r="E48" s="9">
        <f>VLOOKUP(H48,[1]Auxiliar_referencia!$B:$X,3,FALSE)</f>
        <v>2296705</v>
      </c>
      <c r="F48" s="10"/>
      <c r="G48" s="9" t="str">
        <f>VLOOKUP(H48,[1]Auxiliar_referencia!$B:$X,16,FALSE)</f>
        <v>G15AA00021</v>
      </c>
      <c r="H48" s="11" t="s">
        <v>77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Centro de Desportos</v>
      </c>
      <c r="L48" s="12">
        <f>VLOOKUP($H48,'[2]2023_10'!$D:$AD,'[2]2023_10'!Z$19,FALSE)</f>
        <v>1</v>
      </c>
      <c r="M48" s="12">
        <f>VLOOKUP($H48,'[2]2023_10'!$D:$AD,'[2]2023_10'!AA$19,FALSE)</f>
        <v>0</v>
      </c>
      <c r="N48" s="12">
        <f>VLOOKUP($H48,'[2]2023_10'!$D:$AD,'[2]2023_10'!AB$19,FALSE)</f>
        <v>1</v>
      </c>
      <c r="O48" s="12">
        <f>VLOOKUP($H48,'[2]2023_10'!$D:$AD,'[2]2023_10'!AC$19,FALSE)</f>
        <v>0</v>
      </c>
      <c r="P48" s="12">
        <f>VLOOKUP($H48,'[2]2023_10'!$D:$AD,'[2]2023_10'!AD$19,FALSE)</f>
        <v>2</v>
      </c>
      <c r="Q48" s="13">
        <f>VLOOKUP(H48,'2023_09'!H:R,11,FALSE)</f>
        <v>37133</v>
      </c>
      <c r="R48" s="14">
        <f>VLOOKUP($H48,'[2]2023_10'!$D:$AD,'[2]2023_10'!J$19,FALSE)</f>
        <v>38132</v>
      </c>
      <c r="S48" s="15">
        <f t="shared" si="1"/>
        <v>999</v>
      </c>
      <c r="T48" s="12">
        <f>VLOOKUP($H48,'[2]2023_10'!$D:$AD,'[2]2023_10'!K$19,FALSE)</f>
        <v>999</v>
      </c>
      <c r="U48" s="16" t="str">
        <f>VLOOKUP($H48,'[2]2023_10'!$D:$AD,'[2]2023_10'!T$19,FALSE)</f>
        <v>MÉDIO</v>
      </c>
      <c r="V48" s="17" t="str">
        <f>VLOOKUP($H48,'[2]2023_10'!$D:$AD,'[2]2023_10'!U$19,FALSE)</f>
        <v>CONSTRUIR ABRIGO</v>
      </c>
      <c r="W48" s="12">
        <f>VLOOKUP($H48,'[2]2023_10'!$D:$AD,'[2]2023_10'!L$19,FALSE)</f>
        <v>17059.830000000002</v>
      </c>
      <c r="X48" s="12">
        <f>VLOOKUP($H48,'[2]2023_10'!$D:$AD,'[2]2023_10'!M$19,FALSE)</f>
        <v>17059.830000000002</v>
      </c>
      <c r="Y48" s="18">
        <f>VLOOKUP($H48,'[2]2023_10'!$D:$AD,'[2]2023_10'!N$19,FALSE)</f>
        <v>-3224.3100000000049</v>
      </c>
      <c r="Z48" s="12">
        <f>VLOOKUP($H48,'[2]2023_10'!$D:$AD,'[2]2023_10'!O$19,FALSE)</f>
        <v>0</v>
      </c>
      <c r="AA48" s="12">
        <f>VLOOKUP($H48,'[2]2023_10'!$D:$AD,'[2]2023_10'!P$19,FALSE)</f>
        <v>0</v>
      </c>
      <c r="AB48" s="12">
        <f>VLOOKUP($H48,'[2]2023_10'!$D:$AD,'[2]2023_10'!Q$19,FALSE)</f>
        <v>30895.35</v>
      </c>
      <c r="AC48">
        <f t="shared" si="2"/>
        <v>30895.35</v>
      </c>
      <c r="AD48">
        <f t="shared" si="3"/>
        <v>0</v>
      </c>
    </row>
    <row r="49" spans="1:30" x14ac:dyDescent="0.25">
      <c r="A49" s="9" t="str">
        <f t="shared" si="0"/>
        <v>H056 2023 Outubro</v>
      </c>
      <c r="B49" s="9" t="str">
        <f>VLOOKUP(H49,[1]Auxiliar_referencia!E:F,2,FALSE)</f>
        <v>Medidor faturado pela UFSC</v>
      </c>
      <c r="C49" s="9">
        <v>2023</v>
      </c>
      <c r="D49" s="9" t="s">
        <v>119</v>
      </c>
      <c r="E49" s="9">
        <f>VLOOKUP(H49,[1]Auxiliar_referencia!$B:$X,3,FALSE)</f>
        <v>2296721</v>
      </c>
      <c r="F49" s="10"/>
      <c r="G49" s="9" t="str">
        <f>VLOOKUP(H49,[1]Auxiliar_referencia!$B:$X,16,FALSE)</f>
        <v>E11C000742</v>
      </c>
      <c r="H49" s="11" t="s">
        <v>78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Restaurante Universitário 2</v>
      </c>
      <c r="L49" s="12">
        <f>VLOOKUP($H49,'[2]2023_10'!$D:$AD,'[2]2023_10'!Z$19,FALSE)</f>
        <v>1</v>
      </c>
      <c r="M49" s="12">
        <f>VLOOKUP($H49,'[2]2023_10'!$D:$AD,'[2]2023_10'!AA$19,FALSE)</f>
        <v>0</v>
      </c>
      <c r="N49" s="12">
        <f>VLOOKUP($H49,'[2]2023_10'!$D:$AD,'[2]2023_10'!AB$19,FALSE)</f>
        <v>1</v>
      </c>
      <c r="O49" s="12">
        <f>VLOOKUP($H49,'[2]2023_10'!$D:$AD,'[2]2023_10'!AC$19,FALSE)</f>
        <v>0</v>
      </c>
      <c r="P49" s="12">
        <f>VLOOKUP($H49,'[2]2023_10'!$D:$AD,'[2]2023_10'!AD$19,FALSE)</f>
        <v>2</v>
      </c>
      <c r="Q49" s="13">
        <f>VLOOKUP(H49,'2023_09'!H:R,11,FALSE)</f>
        <v>105501</v>
      </c>
      <c r="R49" s="14">
        <f>VLOOKUP($H49,'[2]2023_10'!$D:$AD,'[2]2023_10'!J$19,FALSE)</f>
        <v>106979</v>
      </c>
      <c r="S49" s="15">
        <f t="shared" si="1"/>
        <v>1478</v>
      </c>
      <c r="T49" s="12">
        <f>VLOOKUP($H49,'[2]2023_10'!$D:$AD,'[2]2023_10'!K$19,FALSE)</f>
        <v>1478</v>
      </c>
      <c r="U49" s="16" t="str">
        <f>VLOOKUP($H49,'[2]2023_10'!$D:$AD,'[2]2023_10'!T$19,FALSE)</f>
        <v>LIDO</v>
      </c>
      <c r="V49" s="17" t="str">
        <f>VLOOKUP($H49,'[2]2023_10'!$D:$AD,'[2]2023_10'!U$19,FALSE)</f>
        <v>OK</v>
      </c>
      <c r="W49" s="12">
        <f>VLOOKUP($H49,'[2]2023_10'!$D:$AD,'[2]2023_10'!L$19,FALSE)</f>
        <v>25394.42</v>
      </c>
      <c r="X49" s="12">
        <f>VLOOKUP($H49,'[2]2023_10'!$D:$AD,'[2]2023_10'!M$19,FALSE)</f>
        <v>25394.42</v>
      </c>
      <c r="Y49" s="18">
        <f>VLOOKUP($H49,'[2]2023_10'!$D:$AD,'[2]2023_10'!N$19,FALSE)</f>
        <v>-4799.5499999999956</v>
      </c>
      <c r="Z49" s="12">
        <f>VLOOKUP($H49,'[2]2023_10'!$D:$AD,'[2]2023_10'!O$19,FALSE)</f>
        <v>0</v>
      </c>
      <c r="AA49" s="12">
        <f>VLOOKUP($H49,'[2]2023_10'!$D:$AD,'[2]2023_10'!P$19,FALSE)</f>
        <v>0</v>
      </c>
      <c r="AB49" s="12">
        <f>VLOOKUP($H49,'[2]2023_10'!$D:$AD,'[2]2023_10'!Q$19,FALSE)</f>
        <v>45989.29</v>
      </c>
      <c r="AC49">
        <f t="shared" si="2"/>
        <v>45989.29</v>
      </c>
      <c r="AD49">
        <f t="shared" si="3"/>
        <v>0</v>
      </c>
    </row>
    <row r="50" spans="1:30" x14ac:dyDescent="0.25">
      <c r="A50" s="9" t="str">
        <f t="shared" si="0"/>
        <v>H057 2023 Outubro</v>
      </c>
      <c r="B50" s="9" t="str">
        <f>VLOOKUP(H50,[1]Auxiliar_referencia!E:F,2,FALSE)</f>
        <v>Medidor faturado pela UFSC</v>
      </c>
      <c r="C50" s="9">
        <v>2023</v>
      </c>
      <c r="D50" s="9" t="s">
        <v>119</v>
      </c>
      <c r="E50" s="9">
        <f>VLOOKUP(H50,[1]Auxiliar_referencia!$B:$X,3,FALSE)</f>
        <v>2297108</v>
      </c>
      <c r="F50" s="10"/>
      <c r="G50" s="9" t="str">
        <f>VLOOKUP(H50,[1]Auxiliar_referencia!$B:$X,16,FALSE)</f>
        <v>A95L322012</v>
      </c>
      <c r="H50" s="11" t="s">
        <v>79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PU - Prefeitura Universitária - Oficina, Serralheria e Mecânica (PU11)</v>
      </c>
      <c r="L50" s="12">
        <f>VLOOKUP($H50,'[2]2023_10'!$D:$AD,'[2]2023_10'!Z$19,FALSE)</f>
        <v>1</v>
      </c>
      <c r="M50" s="12">
        <f>VLOOKUP($H50,'[2]2023_10'!$D:$AD,'[2]2023_10'!AA$19,FALSE)</f>
        <v>0</v>
      </c>
      <c r="N50" s="12">
        <f>VLOOKUP($H50,'[2]2023_10'!$D:$AD,'[2]2023_10'!AB$19,FALSE)</f>
        <v>0</v>
      </c>
      <c r="O50" s="12">
        <f>VLOOKUP($H50,'[2]2023_10'!$D:$AD,'[2]2023_10'!AC$19,FALSE)</f>
        <v>0</v>
      </c>
      <c r="P50" s="12">
        <f>VLOOKUP($H50,'[2]2023_10'!$D:$AD,'[2]2023_10'!AD$19,FALSE)</f>
        <v>1</v>
      </c>
      <c r="Q50" s="13">
        <f>VLOOKUP(H50,'2023_09'!H:R,11,FALSE)</f>
        <v>1624</v>
      </c>
      <c r="R50" s="14">
        <f>VLOOKUP($H50,'[2]2023_10'!$D:$AD,'[2]2023_10'!J$19,FALSE)</f>
        <v>1646</v>
      </c>
      <c r="S50" s="15">
        <f t="shared" si="1"/>
        <v>22</v>
      </c>
      <c r="T50" s="12">
        <f>VLOOKUP($H50,'[2]2023_10'!$D:$AD,'[2]2023_10'!K$19,FALSE)</f>
        <v>22</v>
      </c>
      <c r="U50" s="16" t="str">
        <f>VLOOKUP($H50,'[2]2023_10'!$D:$AD,'[2]2023_10'!T$19,FALSE)</f>
        <v>LIDO</v>
      </c>
      <c r="V50" s="17" t="str">
        <f>VLOOKUP($H50,'[2]2023_10'!$D:$AD,'[2]2023_10'!U$19,FALSE)</f>
        <v>OK</v>
      </c>
      <c r="W50" s="12">
        <f>VLOOKUP($H50,'[2]2023_10'!$D:$AD,'[2]2023_10'!L$19,FALSE)</f>
        <v>277.13</v>
      </c>
      <c r="X50" s="12">
        <f>VLOOKUP($H50,'[2]2023_10'!$D:$AD,'[2]2023_10'!M$19,FALSE)</f>
        <v>0</v>
      </c>
      <c r="Y50" s="18">
        <f>VLOOKUP($H50,'[2]2023_10'!$D:$AD,'[2]2023_10'!N$19,FALSE)</f>
        <v>-26.180000000000007</v>
      </c>
      <c r="Z50" s="12">
        <f>VLOOKUP($H50,'[2]2023_10'!$D:$AD,'[2]2023_10'!O$19,FALSE)</f>
        <v>0</v>
      </c>
      <c r="AA50" s="12">
        <f>VLOOKUP($H50,'[2]2023_10'!$D:$AD,'[2]2023_10'!P$19,FALSE)</f>
        <v>0</v>
      </c>
      <c r="AB50" s="12">
        <f>VLOOKUP($H50,'[2]2023_10'!$D:$AD,'[2]2023_10'!Q$19,FALSE)</f>
        <v>250.95</v>
      </c>
      <c r="AC50">
        <f t="shared" si="2"/>
        <v>250.95</v>
      </c>
      <c r="AD50">
        <f t="shared" si="3"/>
        <v>0</v>
      </c>
    </row>
    <row r="51" spans="1:30" x14ac:dyDescent="0.25">
      <c r="A51" s="9" t="str">
        <f t="shared" si="0"/>
        <v>H058 2023 Outubro</v>
      </c>
      <c r="B51" s="9" t="str">
        <f>VLOOKUP(H51,[1]Auxiliar_referencia!E:F,2,FALSE)</f>
        <v>Medidor faturado pela UFSC</v>
      </c>
      <c r="C51" s="9">
        <v>2023</v>
      </c>
      <c r="D51" s="9" t="s">
        <v>119</v>
      </c>
      <c r="E51" s="9">
        <f>VLOOKUP(H51,[1]Auxiliar_referencia!$B:$X,3,FALSE)</f>
        <v>9611070</v>
      </c>
      <c r="F51" s="10"/>
      <c r="G51" s="9" t="str">
        <f>VLOOKUP(H51,[1]Auxiliar_referencia!$B:$X,16,FALSE)</f>
        <v>C11C005856</v>
      </c>
      <c r="H51" s="11" t="s">
        <v>80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CCB - Blocos A, B, C e D - 2 - Córrego Grande</v>
      </c>
      <c r="L51" s="12">
        <f>VLOOKUP($H51,'[2]2023_10'!$D:$AD,'[2]2023_10'!Z$19,FALSE)</f>
        <v>1</v>
      </c>
      <c r="M51" s="12">
        <f>VLOOKUP($H51,'[2]2023_10'!$D:$AD,'[2]2023_10'!AA$19,FALSE)</f>
        <v>0</v>
      </c>
      <c r="N51" s="12">
        <f>VLOOKUP($H51,'[2]2023_10'!$D:$AD,'[2]2023_10'!AB$19,FALSE)</f>
        <v>0</v>
      </c>
      <c r="O51" s="12">
        <f>VLOOKUP($H51,'[2]2023_10'!$D:$AD,'[2]2023_10'!AC$19,FALSE)</f>
        <v>0</v>
      </c>
      <c r="P51" s="12">
        <f>VLOOKUP($H51,'[2]2023_10'!$D:$AD,'[2]2023_10'!AD$19,FALSE)</f>
        <v>1</v>
      </c>
      <c r="Q51" s="13">
        <f>VLOOKUP(H51,'2023_09'!H:R,11,FALSE)</f>
        <v>14466</v>
      </c>
      <c r="R51" s="14">
        <f>VLOOKUP($H51,'[2]2023_10'!$D:$AD,'[2]2023_10'!J$19,FALSE)</f>
        <v>15218</v>
      </c>
      <c r="S51" s="15">
        <f t="shared" si="1"/>
        <v>752</v>
      </c>
      <c r="T51" s="12">
        <f>VLOOKUP($H51,'[2]2023_10'!$D:$AD,'[2]2023_10'!K$19,FALSE)</f>
        <v>752</v>
      </c>
      <c r="U51" s="16" t="str">
        <f>VLOOKUP($H51,'[2]2023_10'!$D:$AD,'[2]2023_10'!T$19,FALSE)</f>
        <v>LIDO/REVISÃO</v>
      </c>
      <c r="V51" s="17" t="str">
        <f>VLOOKUP($H51,'[2]2023_10'!$D:$AD,'[2]2023_10'!U$19,FALSE)</f>
        <v>CONFIRMAÇÃO DE LEITURA</v>
      </c>
      <c r="W51" s="12">
        <f>VLOOKUP($H51,'[2]2023_10'!$D:$AD,'[2]2023_10'!L$19,FALSE)</f>
        <v>11526.43</v>
      </c>
      <c r="X51" s="12">
        <f>VLOOKUP($H51,'[2]2023_10'!$D:$AD,'[2]2023_10'!M$19,FALSE)</f>
        <v>11526.43</v>
      </c>
      <c r="Y51" s="18">
        <f>VLOOKUP($H51,'[2]2023_10'!$D:$AD,'[2]2023_10'!N$19,FALSE)</f>
        <v>-2178.5</v>
      </c>
      <c r="Z51" s="12">
        <f>VLOOKUP($H51,'[2]2023_10'!$D:$AD,'[2]2023_10'!O$19,FALSE)</f>
        <v>0</v>
      </c>
      <c r="AA51" s="12">
        <f>VLOOKUP($H51,'[2]2023_10'!$D:$AD,'[2]2023_10'!P$19,FALSE)</f>
        <v>0</v>
      </c>
      <c r="AB51" s="12">
        <f>VLOOKUP($H51,'[2]2023_10'!$D:$AD,'[2]2023_10'!Q$19,FALSE)</f>
        <v>20874.36</v>
      </c>
      <c r="AC51">
        <f t="shared" si="2"/>
        <v>20874.36</v>
      </c>
      <c r="AD51">
        <f t="shared" si="3"/>
        <v>0</v>
      </c>
    </row>
    <row r="52" spans="1:30" x14ac:dyDescent="0.25">
      <c r="A52" s="9" t="str">
        <f t="shared" si="0"/>
        <v>H059 2023 Outubro</v>
      </c>
      <c r="B52" s="9" t="str">
        <f>VLOOKUP(H52,[1]Auxiliar_referencia!E:F,2,FALSE)</f>
        <v>Medidor faturado pela UFSC</v>
      </c>
      <c r="C52" s="9">
        <v>2023</v>
      </c>
      <c r="D52" s="9" t="s">
        <v>119</v>
      </c>
      <c r="E52" s="9">
        <f>VLOOKUP(H52,[1]Auxiliar_referencia!$B:$X,3,FALSE)</f>
        <v>2296675</v>
      </c>
      <c r="F52" s="10"/>
      <c r="G52" s="9" t="str">
        <f>VLOOKUP(H52,[1]Auxiliar_referencia!$B:$X,16,FALSE)</f>
        <v>A13C020930</v>
      </c>
      <c r="H52" s="11" t="s">
        <v>81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CTC - Setic e Almoxarifado (CTC 8 e 14)</v>
      </c>
      <c r="L52" s="12">
        <f>VLOOKUP($H52,'[2]2023_10'!$D:$AD,'[2]2023_10'!Z$19,FALSE)</f>
        <v>1</v>
      </c>
      <c r="M52" s="12">
        <f>VLOOKUP($H52,'[2]2023_10'!$D:$AD,'[2]2023_10'!AA$19,FALSE)</f>
        <v>0</v>
      </c>
      <c r="N52" s="12">
        <f>VLOOKUP($H52,'[2]2023_10'!$D:$AD,'[2]2023_10'!AB$19,FALSE)</f>
        <v>0</v>
      </c>
      <c r="O52" s="12">
        <f>VLOOKUP($H52,'[2]2023_10'!$D:$AD,'[2]2023_10'!AC$19,FALSE)</f>
        <v>0</v>
      </c>
      <c r="P52" s="12">
        <f>VLOOKUP($H52,'[2]2023_10'!$D:$AD,'[2]2023_10'!AD$19,FALSE)</f>
        <v>1</v>
      </c>
      <c r="Q52" s="13">
        <f>VLOOKUP(H52,'2023_09'!H:R,11,FALSE)</f>
        <v>528</v>
      </c>
      <c r="R52" s="14">
        <f>VLOOKUP($H52,'[2]2023_10'!$D:$AD,'[2]2023_10'!J$19,FALSE)</f>
        <v>529</v>
      </c>
      <c r="S52" s="15">
        <f t="shared" si="1"/>
        <v>1</v>
      </c>
      <c r="T52" s="12">
        <f>VLOOKUP($H52,'[2]2023_10'!$D:$AD,'[2]2023_10'!K$19,FALSE)</f>
        <v>1</v>
      </c>
      <c r="U52" s="16" t="str">
        <f>VLOOKUP($H52,'[2]2023_10'!$D:$AD,'[2]2023_10'!T$19,FALSE)</f>
        <v>LIDO/REVISÃO</v>
      </c>
      <c r="V52" s="17" t="str">
        <f>VLOOKUP($H52,'[2]2023_10'!$D:$AD,'[2]2023_10'!U$19,FALSE)</f>
        <v>CONFIRMAÇÃO DE LEITURA</v>
      </c>
      <c r="W52" s="12">
        <f>VLOOKUP($H52,'[2]2023_10'!$D:$AD,'[2]2023_10'!L$19,FALSE)</f>
        <v>42.8</v>
      </c>
      <c r="X52" s="12">
        <f>VLOOKUP($H52,'[2]2023_10'!$D:$AD,'[2]2023_10'!M$19,FALSE)</f>
        <v>42.8</v>
      </c>
      <c r="Y52" s="18">
        <f>VLOOKUP($H52,'[2]2023_10'!$D:$AD,'[2]2023_10'!N$19,FALSE)</f>
        <v>-8.0999999999999943</v>
      </c>
      <c r="Z52" s="12">
        <f>VLOOKUP($H52,'[2]2023_10'!$D:$AD,'[2]2023_10'!O$19,FALSE)</f>
        <v>0</v>
      </c>
      <c r="AA52" s="12">
        <f>VLOOKUP($H52,'[2]2023_10'!$D:$AD,'[2]2023_10'!P$19,FALSE)</f>
        <v>0</v>
      </c>
      <c r="AB52" s="12">
        <f>VLOOKUP($H52,'[2]2023_10'!$D:$AD,'[2]2023_10'!Q$19,FALSE)</f>
        <v>77.5</v>
      </c>
      <c r="AC52">
        <f t="shared" si="2"/>
        <v>77.5</v>
      </c>
      <c r="AD52">
        <f t="shared" si="3"/>
        <v>0</v>
      </c>
    </row>
    <row r="53" spans="1:30" x14ac:dyDescent="0.25">
      <c r="A53" s="9" t="str">
        <f t="shared" si="0"/>
        <v>H060 2023 Outubro</v>
      </c>
      <c r="B53" s="9" t="str">
        <f>VLOOKUP(H53,[1]Auxiliar_referencia!E:F,2,FALSE)</f>
        <v>Medidor faturado pela UFSC</v>
      </c>
      <c r="C53" s="9">
        <v>2023</v>
      </c>
      <c r="D53" s="9" t="s">
        <v>119</v>
      </c>
      <c r="E53" s="9">
        <f>VLOOKUP(H53,[1]Auxiliar_referencia!$B:$X,3,FALSE)</f>
        <v>5329663</v>
      </c>
      <c r="F53" s="10"/>
      <c r="G53" s="9" t="str">
        <f>VLOOKUP(H53,[1]Auxiliar_referencia!$B:$X,16,FALSE)</f>
        <v>A13C021299</v>
      </c>
      <c r="H53" s="11" t="s">
        <v>82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Reitoria II</v>
      </c>
      <c r="L53" s="12">
        <f>VLOOKUP($H53,'[2]2023_10'!$D:$AD,'[2]2023_10'!Z$19,FALSE)</f>
        <v>1</v>
      </c>
      <c r="M53" s="12">
        <f>VLOOKUP($H53,'[2]2023_10'!$D:$AD,'[2]2023_10'!AA$19,FALSE)</f>
        <v>0</v>
      </c>
      <c r="N53" s="12">
        <f>VLOOKUP($H53,'[2]2023_10'!$D:$AD,'[2]2023_10'!AB$19,FALSE)</f>
        <v>0</v>
      </c>
      <c r="O53" s="12">
        <f>VLOOKUP($H53,'[2]2023_10'!$D:$AD,'[2]2023_10'!AC$19,FALSE)</f>
        <v>0</v>
      </c>
      <c r="P53" s="12">
        <f>VLOOKUP($H53,'[2]2023_10'!$D:$AD,'[2]2023_10'!AD$19,FALSE)</f>
        <v>1</v>
      </c>
      <c r="Q53" s="13">
        <f>VLOOKUP(H53,'2023_09'!H:R,11,FALSE)</f>
        <v>1511</v>
      </c>
      <c r="R53" s="14">
        <f>VLOOKUP($H53,'[2]2023_10'!$D:$AD,'[2]2023_10'!J$19,FALSE)</f>
        <v>1590</v>
      </c>
      <c r="S53" s="15">
        <f t="shared" si="1"/>
        <v>79</v>
      </c>
      <c r="T53" s="12">
        <f>VLOOKUP($H53,'[2]2023_10'!$D:$AD,'[2]2023_10'!K$19,FALSE)</f>
        <v>79</v>
      </c>
      <c r="U53" s="16" t="str">
        <f>VLOOKUP($H53,'[2]2023_10'!$D:$AD,'[2]2023_10'!T$19,FALSE)</f>
        <v>LIDO</v>
      </c>
      <c r="V53" s="17" t="str">
        <f>VLOOKUP($H53,'[2]2023_10'!$D:$AD,'[2]2023_10'!U$19,FALSE)</f>
        <v>OK</v>
      </c>
      <c r="W53" s="12">
        <f>VLOOKUP($H53,'[2]2023_10'!$D:$AD,'[2]2023_10'!L$19,FALSE)</f>
        <v>1155.5</v>
      </c>
      <c r="X53" s="12">
        <f>VLOOKUP($H53,'[2]2023_10'!$D:$AD,'[2]2023_10'!M$19,FALSE)</f>
        <v>1155.5</v>
      </c>
      <c r="Y53" s="18">
        <f>VLOOKUP($H53,'[2]2023_10'!$D:$AD,'[2]2023_10'!N$19,FALSE)</f>
        <v>-218.38999999999987</v>
      </c>
      <c r="Z53" s="12">
        <f>VLOOKUP($H53,'[2]2023_10'!$D:$AD,'[2]2023_10'!O$19,FALSE)</f>
        <v>0</v>
      </c>
      <c r="AA53" s="12">
        <f>VLOOKUP($H53,'[2]2023_10'!$D:$AD,'[2]2023_10'!P$19,FALSE)</f>
        <v>0</v>
      </c>
      <c r="AB53" s="12">
        <f>VLOOKUP($H53,'[2]2023_10'!$D:$AD,'[2]2023_10'!Q$19,FALSE)</f>
        <v>2092.61</v>
      </c>
      <c r="AC53">
        <f t="shared" si="2"/>
        <v>2092.61</v>
      </c>
      <c r="AD53">
        <f t="shared" si="3"/>
        <v>0</v>
      </c>
    </row>
    <row r="54" spans="1:30" x14ac:dyDescent="0.25">
      <c r="A54" s="9" t="str">
        <f t="shared" si="0"/>
        <v>H061 2023 Outubro</v>
      </c>
      <c r="B54" s="9" t="str">
        <f>VLOOKUP(H54,[1]Auxiliar_referencia!E:F,2,FALSE)</f>
        <v>Medidor faturado pela UFSC</v>
      </c>
      <c r="C54" s="9">
        <v>2023</v>
      </c>
      <c r="D54" s="9" t="s">
        <v>119</v>
      </c>
      <c r="E54" s="9">
        <f>VLOOKUP(H54,[1]Auxiliar_referencia!$B:$X,3,FALSE)</f>
        <v>2296870</v>
      </c>
      <c r="F54" s="10"/>
      <c r="G54" s="9" t="str">
        <f>VLOOKUP(H54,[1]Auxiliar_referencia!$B:$X,16,FALSE)</f>
        <v>B10C013871</v>
      </c>
      <c r="H54" s="11" t="s">
        <v>83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CCB Anatômico</v>
      </c>
      <c r="L54" s="12">
        <f>VLOOKUP($H54,'[2]2023_10'!$D:$AD,'[2]2023_10'!Z$19,FALSE)</f>
        <v>1</v>
      </c>
      <c r="M54" s="12">
        <f>VLOOKUP($H54,'[2]2023_10'!$D:$AD,'[2]2023_10'!AA$19,FALSE)</f>
        <v>0</v>
      </c>
      <c r="N54" s="12">
        <f>VLOOKUP($H54,'[2]2023_10'!$D:$AD,'[2]2023_10'!AB$19,FALSE)</f>
        <v>1</v>
      </c>
      <c r="O54" s="12">
        <f>VLOOKUP($H54,'[2]2023_10'!$D:$AD,'[2]2023_10'!AC$19,FALSE)</f>
        <v>0</v>
      </c>
      <c r="P54" s="12">
        <f>VLOOKUP($H54,'[2]2023_10'!$D:$AD,'[2]2023_10'!AD$19,FALSE)</f>
        <v>2</v>
      </c>
      <c r="Q54" s="13">
        <f>VLOOKUP(H54,'2023_09'!H:R,11,FALSE)</f>
        <v>131</v>
      </c>
      <c r="R54" s="14">
        <f>VLOOKUP($H54,'[2]2023_10'!$D:$AD,'[2]2023_10'!J$19,FALSE)</f>
        <v>164</v>
      </c>
      <c r="S54" s="15">
        <f t="shared" si="1"/>
        <v>33</v>
      </c>
      <c r="T54" s="12">
        <f>VLOOKUP($H54,'[2]2023_10'!$D:$AD,'[2]2023_10'!K$19,FALSE)</f>
        <v>33</v>
      </c>
      <c r="U54" s="16" t="str">
        <f>VLOOKUP($H54,'[2]2023_10'!$D:$AD,'[2]2023_10'!T$19,FALSE)</f>
        <v>MÉDIO</v>
      </c>
      <c r="V54" s="17" t="str">
        <f>VLOOKUP($H54,'[2]2023_10'!$D:$AD,'[2]2023_10'!U$19,FALSE)</f>
        <v>VIDRO HIDRÔMETRO SUADO</v>
      </c>
      <c r="W54" s="12">
        <f>VLOOKUP($H54,'[2]2023_10'!$D:$AD,'[2]2023_10'!L$19,FALSE)</f>
        <v>384.76</v>
      </c>
      <c r="X54" s="12">
        <f>VLOOKUP($H54,'[2]2023_10'!$D:$AD,'[2]2023_10'!M$19,FALSE)</f>
        <v>384.76</v>
      </c>
      <c r="Y54" s="18">
        <f>VLOOKUP($H54,'[2]2023_10'!$D:$AD,'[2]2023_10'!N$19,FALSE)</f>
        <v>-72.730000000000018</v>
      </c>
      <c r="Z54" s="12">
        <f>VLOOKUP($H54,'[2]2023_10'!$D:$AD,'[2]2023_10'!O$19,FALSE)</f>
        <v>0</v>
      </c>
      <c r="AA54" s="12">
        <f>VLOOKUP($H54,'[2]2023_10'!$D:$AD,'[2]2023_10'!P$19,FALSE)</f>
        <v>0</v>
      </c>
      <c r="AB54" s="12">
        <f>VLOOKUP($H54,'[2]2023_10'!$D:$AD,'[2]2023_10'!Q$19,FALSE)</f>
        <v>696.79</v>
      </c>
      <c r="AC54">
        <f t="shared" si="2"/>
        <v>696.79</v>
      </c>
      <c r="AD54">
        <f t="shared" si="3"/>
        <v>0</v>
      </c>
    </row>
    <row r="55" spans="1:30" x14ac:dyDescent="0.25">
      <c r="A55" s="9" t="str">
        <f>H55&amp;" "&amp;C55&amp;" "&amp;D55</f>
        <v>H062 2023 Outubro</v>
      </c>
      <c r="B55" s="9" t="str">
        <f>VLOOKUP(H55,[1]Auxiliar_referencia!E:F,2,FALSE)</f>
        <v>Medidor faturado pela UFSC</v>
      </c>
      <c r="C55" s="9">
        <v>2023</v>
      </c>
      <c r="D55" s="9" t="s">
        <v>119</v>
      </c>
      <c r="E55" s="9">
        <f>VLOOKUP(H55,[1]Auxiliar_referencia!$B:$X,3,FALSE)</f>
        <v>15023672</v>
      </c>
      <c r="F55" s="10"/>
      <c r="G55" s="9" t="str">
        <f>VLOOKUP(H55,[1]Auxiliar_referencia!$B:$X,16,FALSE)</f>
        <v>C11C010415</v>
      </c>
      <c r="H55" s="11" t="s">
        <v>84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CFM  Bloco EFI</v>
      </c>
      <c r="L55" s="12">
        <f>VLOOKUP($H55,'[2]2023_10'!$D:$AD,'[2]2023_10'!Z$19,FALSE)</f>
        <v>1</v>
      </c>
      <c r="M55" s="12">
        <f>VLOOKUP($H55,'[2]2023_10'!$D:$AD,'[2]2023_10'!AA$19,FALSE)</f>
        <v>0</v>
      </c>
      <c r="N55" s="12">
        <f>VLOOKUP($H55,'[2]2023_10'!$D:$AD,'[2]2023_10'!AB$19,FALSE)</f>
        <v>0</v>
      </c>
      <c r="O55" s="12">
        <f>VLOOKUP($H55,'[2]2023_10'!$D:$AD,'[2]2023_10'!AC$19,FALSE)</f>
        <v>0</v>
      </c>
      <c r="P55" s="12">
        <f>VLOOKUP($H55,'[2]2023_10'!$D:$AD,'[2]2023_10'!AD$19,FALSE)</f>
        <v>1</v>
      </c>
      <c r="Q55" s="13">
        <f>VLOOKUP(H55,'2023_09'!H:R,11,FALSE)</f>
        <v>12100</v>
      </c>
      <c r="R55" s="14">
        <f>VLOOKUP($H55,'[2]2023_10'!$D:$AD,'[2]2023_10'!J$19,FALSE)</f>
        <v>12768</v>
      </c>
      <c r="S55" s="15">
        <f t="shared" si="1"/>
        <v>668</v>
      </c>
      <c r="T55" s="12">
        <f>VLOOKUP($H55,'[2]2023_10'!$D:$AD,'[2]2023_10'!K$19,FALSE)</f>
        <v>668</v>
      </c>
      <c r="U55" s="16" t="str">
        <f>VLOOKUP($H55,'[2]2023_10'!$D:$AD,'[2]2023_10'!T$19,FALSE)</f>
        <v>LIDO/REVISÃO</v>
      </c>
      <c r="V55" s="17" t="str">
        <f>VLOOKUP($H55,'[2]2023_10'!$D:$AD,'[2]2023_10'!U$19,FALSE)</f>
        <v>ALTO CONSUMO</v>
      </c>
      <c r="W55" s="12">
        <f>VLOOKUP($H55,'[2]2023_10'!$D:$AD,'[2]2023_10'!L$19,FALSE)</f>
        <v>10231.99</v>
      </c>
      <c r="X55" s="12">
        <f>VLOOKUP($H55,'[2]2023_10'!$D:$AD,'[2]2023_10'!M$19,FALSE)</f>
        <v>10231.99</v>
      </c>
      <c r="Y55" s="18">
        <f>VLOOKUP($H55,'[2]2023_10'!$D:$AD,'[2]2023_10'!N$19,FALSE)</f>
        <v>-1933.8499999999985</v>
      </c>
      <c r="Z55" s="12">
        <f>VLOOKUP($H55,'[2]2023_10'!$D:$AD,'[2]2023_10'!O$19,FALSE)</f>
        <v>0</v>
      </c>
      <c r="AA55" s="12">
        <f>VLOOKUP($H55,'[2]2023_10'!$D:$AD,'[2]2023_10'!P$19,FALSE)</f>
        <v>0</v>
      </c>
      <c r="AB55" s="12">
        <f>VLOOKUP($H55,'[2]2023_10'!$D:$AD,'[2]2023_10'!Q$19,FALSE)</f>
        <v>18530.13</v>
      </c>
      <c r="AC55">
        <f t="shared" si="2"/>
        <v>18530.13</v>
      </c>
      <c r="AD55">
        <f t="shared" si="3"/>
        <v>0</v>
      </c>
    </row>
    <row r="56" spans="1:30" x14ac:dyDescent="0.25">
      <c r="A56" s="9" t="str">
        <f t="shared" si="0"/>
        <v>H066 2023 Outubro</v>
      </c>
      <c r="B56" s="9" t="str">
        <f>VLOOKUP(H56,[1]Auxiliar_referencia!E:F,2,FALSE)</f>
        <v>Medidor faturado pela UFSC</v>
      </c>
      <c r="C56" s="9">
        <v>2023</v>
      </c>
      <c r="D56" s="9" t="s">
        <v>119</v>
      </c>
      <c r="E56" s="9">
        <f>VLOOKUP(H56,[1]Auxiliar_referencia!$B:$X,3,FALSE)</f>
        <v>17091764</v>
      </c>
      <c r="F56" s="10"/>
      <c r="G56" s="9" t="str">
        <f>VLOOKUP(H56,[1]Auxiliar_referencia!$B:$X,16,FALSE)</f>
        <v>F11C000153</v>
      </c>
      <c r="H56" s="11" t="s">
        <v>85</v>
      </c>
      <c r="I56" s="9" t="str">
        <f>VLOOKUP(H56,[1]Auxiliar_referencia!$B:$X,20,FALSE)</f>
        <v>CASAN</v>
      </c>
      <c r="J56" s="9" t="str">
        <f>VLOOKUP(H56,[1]Auxiliar_referencia!$B:$X,10,FALSE)</f>
        <v>Florianópolis - Trindade</v>
      </c>
      <c r="K56" s="9" t="str">
        <f>VLOOKUP(H56,[1]Auxiliar_referencia!$B:$X,12,FALSE)</f>
        <v>CCB - Blocos E, F e G e Biotério (BIC 12)</v>
      </c>
      <c r="L56" s="12">
        <f>VLOOKUP($H56,'[2]2023_10'!$D:$AD,'[2]2023_10'!Z$19,FALSE)</f>
        <v>1</v>
      </c>
      <c r="M56" s="12">
        <f>VLOOKUP($H56,'[2]2023_10'!$D:$AD,'[2]2023_10'!AA$19,FALSE)</f>
        <v>0</v>
      </c>
      <c r="N56" s="12">
        <f>VLOOKUP($H56,'[2]2023_10'!$D:$AD,'[2]2023_10'!AB$19,FALSE)</f>
        <v>0</v>
      </c>
      <c r="O56" s="12">
        <f>VLOOKUP($H56,'[2]2023_10'!$D:$AD,'[2]2023_10'!AC$19,FALSE)</f>
        <v>0</v>
      </c>
      <c r="P56" s="12">
        <f>VLOOKUP($H56,'[2]2023_10'!$D:$AD,'[2]2023_10'!AD$19,FALSE)</f>
        <v>1</v>
      </c>
      <c r="Q56" s="13">
        <f>VLOOKUP(H56,'2023_09'!H:R,11,FALSE)</f>
        <v>20874</v>
      </c>
      <c r="R56" s="14">
        <f>VLOOKUP($H56,'[2]2023_10'!$D:$AD,'[2]2023_10'!J$19,FALSE)</f>
        <v>21552</v>
      </c>
      <c r="S56" s="15">
        <f t="shared" si="1"/>
        <v>678</v>
      </c>
      <c r="T56" s="12">
        <f>VLOOKUP($H56,'[2]2023_10'!$D:$AD,'[2]2023_10'!K$19,FALSE)</f>
        <v>678</v>
      </c>
      <c r="U56" s="16" t="str">
        <f>VLOOKUP($H56,'[2]2023_10'!$D:$AD,'[2]2023_10'!T$19,FALSE)</f>
        <v>LIDO/REVISÃO</v>
      </c>
      <c r="V56" s="17" t="str">
        <f>VLOOKUP($H56,'[2]2023_10'!$D:$AD,'[2]2023_10'!U$19,FALSE)</f>
        <v>CONFIRMAÇÃO DE LEITURA</v>
      </c>
      <c r="W56" s="12">
        <f>VLOOKUP($H56,'[2]2023_10'!$D:$AD,'[2]2023_10'!L$19,FALSE)</f>
        <v>10386.09</v>
      </c>
      <c r="X56" s="12">
        <f>VLOOKUP($H56,'[2]2023_10'!$D:$AD,'[2]2023_10'!M$19,FALSE)</f>
        <v>0</v>
      </c>
      <c r="Y56" s="18">
        <f>VLOOKUP($H56,'[2]2023_10'!$D:$AD,'[2]2023_10'!N$19,FALSE)</f>
        <v>-981.47999999999956</v>
      </c>
      <c r="Z56" s="12">
        <f>VLOOKUP($H56,'[2]2023_10'!$D:$AD,'[2]2023_10'!O$19,FALSE)</f>
        <v>0</v>
      </c>
      <c r="AA56" s="12">
        <f>VLOOKUP($H56,'[2]2023_10'!$D:$AD,'[2]2023_10'!P$19,FALSE)</f>
        <v>0</v>
      </c>
      <c r="AB56" s="12">
        <f>VLOOKUP($H56,'[2]2023_10'!$D:$AD,'[2]2023_10'!Q$19,FALSE)</f>
        <v>9404.61</v>
      </c>
      <c r="AC56">
        <f t="shared" si="2"/>
        <v>9404.61</v>
      </c>
      <c r="AD56">
        <f t="shared" si="3"/>
        <v>0</v>
      </c>
    </row>
    <row r="57" spans="1:30" x14ac:dyDescent="0.25">
      <c r="A57" s="9" t="str">
        <f t="shared" si="0"/>
        <v>H072 2023 Outubro</v>
      </c>
      <c r="B57" s="9" t="str">
        <f>VLOOKUP(H57,[1]Auxiliar_referencia!E:F,2,FALSE)</f>
        <v>Medidor faturado pela UFSC</v>
      </c>
      <c r="C57" s="9">
        <v>2023</v>
      </c>
      <c r="D57" s="9" t="s">
        <v>119</v>
      </c>
      <c r="E57" s="9">
        <f>VLOOKUP(H57,[1]Auxiliar_referencia!$B:$X,3,FALSE)</f>
        <v>2297167</v>
      </c>
      <c r="F57" s="10"/>
      <c r="G57" s="9" t="str">
        <f>VLOOKUP(H57,[1]Auxiliar_referencia!$B:$X,16,FALSE)</f>
        <v>B10C017343</v>
      </c>
      <c r="H57" s="11" t="s">
        <v>86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1</v>
      </c>
      <c r="L57" s="12">
        <f>VLOOKUP($H57,'[2]2023_10'!$D:$AD,'[2]2023_10'!Z$19,FALSE)</f>
        <v>1</v>
      </c>
      <c r="M57" s="12">
        <f>VLOOKUP($H57,'[2]2023_10'!$D:$AD,'[2]2023_10'!AA$19,FALSE)</f>
        <v>0</v>
      </c>
      <c r="N57" s="12">
        <f>VLOOKUP($H57,'[2]2023_10'!$D:$AD,'[2]2023_10'!AB$19,FALSE)</f>
        <v>0</v>
      </c>
      <c r="O57" s="12">
        <f>VLOOKUP($H57,'[2]2023_10'!$D:$AD,'[2]2023_10'!AC$19,FALSE)</f>
        <v>0</v>
      </c>
      <c r="P57" s="12">
        <f>VLOOKUP($H57,'[2]2023_10'!$D:$AD,'[2]2023_10'!AD$19,FALSE)</f>
        <v>1</v>
      </c>
      <c r="Q57" s="13">
        <f>VLOOKUP(H57,'2023_09'!H:R,11,FALSE)</f>
        <v>3504</v>
      </c>
      <c r="R57" s="14">
        <f>VLOOKUP($H57,'[2]2023_10'!$D:$AD,'[2]2023_10'!J$19,FALSE)</f>
        <v>5342</v>
      </c>
      <c r="S57" s="15">
        <f t="shared" si="1"/>
        <v>1838</v>
      </c>
      <c r="T57" s="12">
        <f>VLOOKUP($H57,'[2]2023_10'!$D:$AD,'[2]2023_10'!K$19,FALSE)</f>
        <v>1838</v>
      </c>
      <c r="U57" s="16" t="str">
        <f>VLOOKUP($H57,'[2]2023_10'!$D:$AD,'[2]2023_10'!T$19,FALSE)</f>
        <v>LIDO/REVISÃO</v>
      </c>
      <c r="V57" s="17" t="str">
        <f>VLOOKUP($H57,'[2]2023_10'!$D:$AD,'[2]2023_10'!U$19,FALSE)</f>
        <v>ALTO CONSUMO</v>
      </c>
      <c r="W57" s="12">
        <f>VLOOKUP($H57,'[2]2023_10'!$D:$AD,'[2]2023_10'!L$19,FALSE)</f>
        <v>28261.69</v>
      </c>
      <c r="X57" s="12">
        <f>VLOOKUP($H57,'[2]2023_10'!$D:$AD,'[2]2023_10'!M$19,FALSE)</f>
        <v>0</v>
      </c>
      <c r="Y57" s="18">
        <f>VLOOKUP($H57,'[2]2023_10'!$D:$AD,'[2]2023_10'!N$19,FALSE)</f>
        <v>-2670.7299999999996</v>
      </c>
      <c r="Z57" s="12">
        <f>VLOOKUP($H57,'[2]2023_10'!$D:$AD,'[2]2023_10'!O$19,FALSE)</f>
        <v>0</v>
      </c>
      <c r="AA57" s="12">
        <f>VLOOKUP($H57,'[2]2023_10'!$D:$AD,'[2]2023_10'!P$19,FALSE)</f>
        <v>0</v>
      </c>
      <c r="AB57" s="12">
        <f>VLOOKUP($H57,'[2]2023_10'!$D:$AD,'[2]2023_10'!Q$19,FALSE)</f>
        <v>25590.959999999999</v>
      </c>
      <c r="AC57">
        <f t="shared" si="2"/>
        <v>25590.959999999999</v>
      </c>
      <c r="AD57">
        <f t="shared" si="3"/>
        <v>0</v>
      </c>
    </row>
    <row r="58" spans="1:30" x14ac:dyDescent="0.25">
      <c r="A58" s="9" t="str">
        <f t="shared" si="0"/>
        <v>H073 2023 Outubro</v>
      </c>
      <c r="B58" s="9" t="str">
        <f>VLOOKUP(H58,[1]Auxiliar_referencia!E:F,2,FALSE)</f>
        <v>Medidor faturado pela UFSC</v>
      </c>
      <c r="C58" s="9">
        <v>2023</v>
      </c>
      <c r="D58" s="9" t="s">
        <v>119</v>
      </c>
      <c r="E58" s="9">
        <f>VLOOKUP(H58,[1]Auxiliar_referencia!$B:$X,3,FALSE)</f>
        <v>2297175</v>
      </c>
      <c r="F58" s="10"/>
      <c r="G58" s="9" t="str">
        <f>VLOOKUP(H58,[1]Auxiliar_referencia!$B:$X,16,FALSE)</f>
        <v>A05S578217</v>
      </c>
      <c r="H58" s="11" t="s">
        <v>87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 Estação Experimental de Aquicultura</v>
      </c>
      <c r="L58" s="12">
        <f>VLOOKUP($H58,'[2]2023_10'!$D:$AD,'[2]2023_10'!Z$19,FALSE)</f>
        <v>1</v>
      </c>
      <c r="M58" s="12">
        <f>VLOOKUP($H58,'[2]2023_10'!$D:$AD,'[2]2023_10'!AA$19,FALSE)</f>
        <v>0</v>
      </c>
      <c r="N58" s="12">
        <f>VLOOKUP($H58,'[2]2023_10'!$D:$AD,'[2]2023_10'!AB$19,FALSE)</f>
        <v>0</v>
      </c>
      <c r="O58" s="12">
        <f>VLOOKUP($H58,'[2]2023_10'!$D:$AD,'[2]2023_10'!AC$19,FALSE)</f>
        <v>0</v>
      </c>
      <c r="P58" s="12">
        <f>VLOOKUP($H58,'[2]2023_10'!$D:$AD,'[2]2023_10'!AD$19,FALSE)</f>
        <v>1</v>
      </c>
      <c r="Q58" s="13">
        <f>VLOOKUP(H58,'2023_09'!H:R,11,FALSE)</f>
        <v>3477</v>
      </c>
      <c r="R58" s="14">
        <f>VLOOKUP($H58,'[2]2023_10'!$D:$AD,'[2]2023_10'!J$19,FALSE)</f>
        <v>3524</v>
      </c>
      <c r="S58" s="15">
        <f t="shared" si="1"/>
        <v>47</v>
      </c>
      <c r="T58" s="12">
        <f>VLOOKUP($H58,'[2]2023_10'!$D:$AD,'[2]2023_10'!K$19,FALSE)</f>
        <v>47</v>
      </c>
      <c r="U58" s="16" t="str">
        <f>VLOOKUP($H58,'[2]2023_10'!$D:$AD,'[2]2023_10'!T$19,FALSE)</f>
        <v>MÉDIO</v>
      </c>
      <c r="V58" s="17" t="str">
        <f>VLOOKUP($H58,'[2]2023_10'!$D:$AD,'[2]2023_10'!U$19,FALSE)</f>
        <v>CONSTRUIR ABRIGO</v>
      </c>
      <c r="W58" s="12">
        <f>VLOOKUP($H58,'[2]2023_10'!$D:$AD,'[2]2023_10'!L$19,FALSE)</f>
        <v>662.38</v>
      </c>
      <c r="X58" s="12">
        <f>VLOOKUP($H58,'[2]2023_10'!$D:$AD,'[2]2023_10'!M$19,FALSE)</f>
        <v>0</v>
      </c>
      <c r="Y58" s="18">
        <f>VLOOKUP($H58,'[2]2023_10'!$D:$AD,'[2]2023_10'!N$19,FALSE)</f>
        <v>-62.590000000000032</v>
      </c>
      <c r="Z58" s="12">
        <f>VLOOKUP($H58,'[2]2023_10'!$D:$AD,'[2]2023_10'!O$19,FALSE)</f>
        <v>0</v>
      </c>
      <c r="AA58" s="12">
        <f>VLOOKUP($H58,'[2]2023_10'!$D:$AD,'[2]2023_10'!P$19,FALSE)</f>
        <v>0</v>
      </c>
      <c r="AB58" s="12">
        <f>VLOOKUP($H58,'[2]2023_10'!$D:$AD,'[2]2023_10'!Q$19,FALSE)</f>
        <v>599.79</v>
      </c>
      <c r="AC58">
        <f t="shared" si="2"/>
        <v>599.79</v>
      </c>
      <c r="AD58">
        <f t="shared" si="3"/>
        <v>0</v>
      </c>
    </row>
    <row r="59" spans="1:30" x14ac:dyDescent="0.25">
      <c r="A59" s="9" t="str">
        <f t="shared" si="0"/>
        <v>H074 2023 Outubro</v>
      </c>
      <c r="B59" s="9" t="str">
        <f>VLOOKUP(H59,[1]Auxiliar_referencia!E:F,2,FALSE)</f>
        <v>Medidor faturado pela UFSC</v>
      </c>
      <c r="C59" s="9">
        <v>2023</v>
      </c>
      <c r="D59" s="9" t="s">
        <v>119</v>
      </c>
      <c r="E59" s="9">
        <f>VLOOKUP(H59,[1]Auxiliar_referencia!$B:$X,3,FALSE)</f>
        <v>2297183</v>
      </c>
      <c r="F59" s="10"/>
      <c r="G59" s="9" t="str">
        <f>VLOOKUP(H59,[1]Auxiliar_referencia!$B:$X,16,FALSE)</f>
        <v>C11C010252</v>
      </c>
      <c r="H59" s="11" t="s">
        <v>88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CCA 2</v>
      </c>
      <c r="L59" s="12">
        <f>VLOOKUP($H59,'[2]2023_10'!$D:$AD,'[2]2023_10'!Z$19,FALSE)</f>
        <v>1</v>
      </c>
      <c r="M59" s="12">
        <f>VLOOKUP($H59,'[2]2023_10'!$D:$AD,'[2]2023_10'!AA$19,FALSE)</f>
        <v>0</v>
      </c>
      <c r="N59" s="12">
        <f>VLOOKUP($H59,'[2]2023_10'!$D:$AD,'[2]2023_10'!AB$19,FALSE)</f>
        <v>0</v>
      </c>
      <c r="O59" s="12">
        <f>VLOOKUP($H59,'[2]2023_10'!$D:$AD,'[2]2023_10'!AC$19,FALSE)</f>
        <v>0</v>
      </c>
      <c r="P59" s="12">
        <f>VLOOKUP($H59,'[2]2023_10'!$D:$AD,'[2]2023_10'!AD$19,FALSE)</f>
        <v>1</v>
      </c>
      <c r="Q59" s="13">
        <f>VLOOKUP(H59,'2023_09'!H:R,11,FALSE)</f>
        <v>3298</v>
      </c>
      <c r="R59" s="14">
        <f>VLOOKUP($H59,'[2]2023_10'!$D:$AD,'[2]2023_10'!J$19,FALSE)</f>
        <v>4672</v>
      </c>
      <c r="S59" s="15">
        <f t="shared" si="1"/>
        <v>1374</v>
      </c>
      <c r="T59" s="12">
        <f>VLOOKUP($H59,'[2]2023_10'!$D:$AD,'[2]2023_10'!K$19,FALSE)</f>
        <v>1374</v>
      </c>
      <c r="U59" s="16" t="str">
        <f>VLOOKUP($H59,'[2]2023_10'!$D:$AD,'[2]2023_10'!T$19,FALSE)</f>
        <v>LIDO/REVISÃO</v>
      </c>
      <c r="V59" s="17" t="str">
        <f>VLOOKUP($H59,'[2]2023_10'!$D:$AD,'[2]2023_10'!U$19,FALSE)</f>
        <v>ALTO CONSUMO</v>
      </c>
      <c r="W59" s="12">
        <f>VLOOKUP($H59,'[2]2023_10'!$D:$AD,'[2]2023_10'!L$19,FALSE)</f>
        <v>21111.45</v>
      </c>
      <c r="X59" s="12">
        <f>VLOOKUP($H59,'[2]2023_10'!$D:$AD,'[2]2023_10'!M$19,FALSE)</f>
        <v>0</v>
      </c>
      <c r="Y59" s="18">
        <f>VLOOKUP($H59,'[2]2023_10'!$D:$AD,'[2]2023_10'!N$19,FALSE)</f>
        <v>-1995.0200000000004</v>
      </c>
      <c r="Z59" s="12">
        <f>VLOOKUP($H59,'[2]2023_10'!$D:$AD,'[2]2023_10'!O$19,FALSE)</f>
        <v>0</v>
      </c>
      <c r="AA59" s="12">
        <f>VLOOKUP($H59,'[2]2023_10'!$D:$AD,'[2]2023_10'!P$19,FALSE)</f>
        <v>0</v>
      </c>
      <c r="AB59" s="12">
        <f>VLOOKUP($H59,'[2]2023_10'!$D:$AD,'[2]2023_10'!Q$19,FALSE)</f>
        <v>19116.43</v>
      </c>
      <c r="AC59">
        <f t="shared" si="2"/>
        <v>19116.43</v>
      </c>
      <c r="AD59">
        <f t="shared" si="3"/>
        <v>0</v>
      </c>
    </row>
    <row r="60" spans="1:30" x14ac:dyDescent="0.25">
      <c r="A60" s="9" t="str">
        <f t="shared" si="0"/>
        <v>H076 2023 Outubro</v>
      </c>
      <c r="B60" s="9" t="str">
        <f>VLOOKUP(H60,[1]Auxiliar_referencia!E:F,2,FALSE)</f>
        <v>Medidor faturado pela UFSC</v>
      </c>
      <c r="C60" s="9">
        <v>2023</v>
      </c>
      <c r="D60" s="9" t="s">
        <v>119</v>
      </c>
      <c r="E60" s="9">
        <f>VLOOKUP(H60,[1]Auxiliar_referencia!$B:$X,3,FALSE)</f>
        <v>2297361</v>
      </c>
      <c r="F60" s="10"/>
      <c r="G60" s="9" t="str">
        <f>VLOOKUP(H60,[1]Auxiliar_referencia!$B:$X,16,FALSE)</f>
        <v>A10C001421</v>
      </c>
      <c r="H60" s="11" t="s">
        <v>89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Cidade das Abelhas  Rod. Virgílio Várzea, 2600</v>
      </c>
      <c r="L60" s="12">
        <f>VLOOKUP($H60,'[2]2023_10'!$D:$AD,'[2]2023_10'!Z$19,FALSE)</f>
        <v>1</v>
      </c>
      <c r="M60" s="12">
        <f>VLOOKUP($H60,'[2]2023_10'!$D:$AD,'[2]2023_10'!AA$19,FALSE)</f>
        <v>0</v>
      </c>
      <c r="N60" s="12">
        <f>VLOOKUP($H60,'[2]2023_10'!$D:$AD,'[2]2023_10'!AB$19,FALSE)</f>
        <v>0</v>
      </c>
      <c r="O60" s="12">
        <f>VLOOKUP($H60,'[2]2023_10'!$D:$AD,'[2]2023_10'!AC$19,FALSE)</f>
        <v>0</v>
      </c>
      <c r="P60" s="12">
        <f>VLOOKUP($H60,'[2]2023_10'!$D:$AD,'[2]2023_10'!AD$19,FALSE)</f>
        <v>1</v>
      </c>
      <c r="Q60" s="13">
        <f>VLOOKUP(H60,'2023_09'!H:R,11,FALSE)</f>
        <v>1015</v>
      </c>
      <c r="R60" s="14">
        <f>VLOOKUP($H60,'[2]2023_10'!$D:$AD,'[2]2023_10'!J$19,FALSE)</f>
        <v>1029</v>
      </c>
      <c r="S60" s="15">
        <f t="shared" si="1"/>
        <v>14</v>
      </c>
      <c r="T60" s="12">
        <f>VLOOKUP($H60,'[2]2023_10'!$D:$AD,'[2]2023_10'!K$19,FALSE)</f>
        <v>14</v>
      </c>
      <c r="U60" s="16" t="str">
        <f>VLOOKUP($H60,'[2]2023_10'!$D:$AD,'[2]2023_10'!T$19,FALSE)</f>
        <v>MÉDIO</v>
      </c>
      <c r="V60" s="17" t="str">
        <f>VLOOKUP($H60,'[2]2023_10'!$D:$AD,'[2]2023_10'!U$19,FALSE)</f>
        <v>CONSTRUIR ABRIGO</v>
      </c>
      <c r="W60" s="12">
        <f>VLOOKUP($H60,'[2]2023_10'!$D:$AD,'[2]2023_10'!L$19,FALSE)</f>
        <v>153.85</v>
      </c>
      <c r="X60" s="12">
        <f>VLOOKUP($H60,'[2]2023_10'!$D:$AD,'[2]2023_10'!M$19,FALSE)</f>
        <v>0</v>
      </c>
      <c r="Y60" s="18">
        <f>VLOOKUP($H60,'[2]2023_10'!$D:$AD,'[2]2023_10'!N$19,FALSE)</f>
        <v>-14.539999999999992</v>
      </c>
      <c r="Z60" s="12">
        <f>VLOOKUP($H60,'[2]2023_10'!$D:$AD,'[2]2023_10'!O$19,FALSE)</f>
        <v>0</v>
      </c>
      <c r="AA60" s="12">
        <f>VLOOKUP($H60,'[2]2023_10'!$D:$AD,'[2]2023_10'!P$19,FALSE)</f>
        <v>0</v>
      </c>
      <c r="AB60" s="12">
        <f>VLOOKUP($H60,'[2]2023_10'!$D:$AD,'[2]2023_10'!Q$19,FALSE)</f>
        <v>139.31</v>
      </c>
      <c r="AC60">
        <f t="shared" si="2"/>
        <v>139.31</v>
      </c>
      <c r="AD60">
        <f t="shared" si="3"/>
        <v>0</v>
      </c>
    </row>
    <row r="61" spans="1:30" x14ac:dyDescent="0.25">
      <c r="A61" s="9" t="str">
        <f t="shared" si="0"/>
        <v>H081 2023 Outubro</v>
      </c>
      <c r="B61" s="9" t="str">
        <f>VLOOKUP(H61,[1]Auxiliar_referencia!E:F,2,FALSE)</f>
        <v>Medidor faturado pela UFSC</v>
      </c>
      <c r="C61" s="9">
        <v>2023</v>
      </c>
      <c r="D61" s="9" t="s">
        <v>119</v>
      </c>
      <c r="E61" s="9">
        <f>VLOOKUP(H61,[1]Auxiliar_referencia!$B:$X,3,FALSE)</f>
        <v>2295652</v>
      </c>
      <c r="F61" s="10"/>
      <c r="G61" s="9" t="str">
        <f>VLOOKUP(H61,[1]Auxiliar_referencia!$B:$X,16,FALSE)</f>
        <v>B17C002628</v>
      </c>
      <c r="H61" s="11" t="s">
        <v>90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Rua Presidente Coutinho</v>
      </c>
      <c r="L61" s="12">
        <f>VLOOKUP($H61,'[2]2023_10'!$D:$AD,'[2]2023_10'!Z$19,FALSE)</f>
        <v>1</v>
      </c>
      <c r="M61" s="12">
        <f>VLOOKUP($H61,'[2]2023_10'!$D:$AD,'[2]2023_10'!AA$19,FALSE)</f>
        <v>0</v>
      </c>
      <c r="N61" s="12">
        <f>VLOOKUP($H61,'[2]2023_10'!$D:$AD,'[2]2023_10'!AB$19,FALSE)</f>
        <v>0</v>
      </c>
      <c r="O61" s="12">
        <f>VLOOKUP($H61,'[2]2023_10'!$D:$AD,'[2]2023_10'!AC$19,FALSE)</f>
        <v>0</v>
      </c>
      <c r="P61" s="12">
        <f>VLOOKUP($H61,'[2]2023_10'!$D:$AD,'[2]2023_10'!AD$19,FALSE)</f>
        <v>1</v>
      </c>
      <c r="Q61" s="13">
        <f>VLOOKUP(H61,'2023_09'!H:R,11,FALSE)</f>
        <v>2282</v>
      </c>
      <c r="R61" s="14">
        <f>VLOOKUP($H61,'[2]2023_10'!$D:$AD,'[2]2023_10'!J$19,FALSE)</f>
        <v>2410</v>
      </c>
      <c r="S61" s="15">
        <f t="shared" si="1"/>
        <v>128</v>
      </c>
      <c r="T61" s="12">
        <f>VLOOKUP($H61,'[2]2023_10'!$D:$AD,'[2]2023_10'!K$19,FALSE)</f>
        <v>128</v>
      </c>
      <c r="U61" s="16" t="str">
        <f>VLOOKUP($H61,'[2]2023_10'!$D:$AD,'[2]2023_10'!T$19,FALSE)</f>
        <v>LIDO</v>
      </c>
      <c r="V61" s="17" t="str">
        <f>VLOOKUP($H61,'[2]2023_10'!$D:$AD,'[2]2023_10'!U$19,FALSE)</f>
        <v>ALTO CONSUMO</v>
      </c>
      <c r="W61" s="12">
        <f>VLOOKUP($H61,'[2]2023_10'!$D:$AD,'[2]2023_10'!L$19,FALSE)</f>
        <v>1910.59</v>
      </c>
      <c r="X61" s="12">
        <f>VLOOKUP($H61,'[2]2023_10'!$D:$AD,'[2]2023_10'!M$19,FALSE)</f>
        <v>1910.59</v>
      </c>
      <c r="Y61" s="18">
        <f>VLOOKUP($H61,'[2]2023_10'!$D:$AD,'[2]2023_10'!N$19,FALSE)</f>
        <v>-361.10999999999967</v>
      </c>
      <c r="Z61" s="12">
        <f>VLOOKUP($H61,'[2]2023_10'!$D:$AD,'[2]2023_10'!O$19,FALSE)</f>
        <v>0</v>
      </c>
      <c r="AA61" s="12">
        <f>VLOOKUP($H61,'[2]2023_10'!$D:$AD,'[2]2023_10'!P$19,FALSE)</f>
        <v>0</v>
      </c>
      <c r="AB61" s="12">
        <f>VLOOKUP($H61,'[2]2023_10'!$D:$AD,'[2]2023_10'!Q$19,FALSE)</f>
        <v>3460.07</v>
      </c>
      <c r="AC61">
        <f t="shared" si="2"/>
        <v>3460.07</v>
      </c>
      <c r="AD61">
        <f t="shared" si="3"/>
        <v>0</v>
      </c>
    </row>
    <row r="62" spans="1:30" x14ac:dyDescent="0.25">
      <c r="A62" s="9" t="str">
        <f t="shared" si="0"/>
        <v>H082 2023 Outubro</v>
      </c>
      <c r="B62" s="9" t="str">
        <f>VLOOKUP(H62,[1]Auxiliar_referencia!E:F,2,FALSE)</f>
        <v>Medidor faturado pela UFSC</v>
      </c>
      <c r="C62" s="9">
        <v>2023</v>
      </c>
      <c r="D62" s="9" t="s">
        <v>119</v>
      </c>
      <c r="E62" s="9">
        <f>VLOOKUP(H62,[1]Auxiliar_referencia!$B:$X,3,FALSE)</f>
        <v>5716594</v>
      </c>
      <c r="F62" s="10"/>
      <c r="G62" s="9" t="str">
        <f>VLOOKUP(H62,[1]Auxiliar_referencia!$B:$X,16,FALSE)</f>
        <v>C11C010040</v>
      </c>
      <c r="H62" s="11" t="s">
        <v>91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CCA Tapera - Fazenda Experimental da Ressacada</v>
      </c>
      <c r="L62" s="12">
        <f>VLOOKUP($H62,'[2]2023_10'!$D:$AD,'[2]2023_10'!Z$19,FALSE)</f>
        <v>1</v>
      </c>
      <c r="M62" s="12">
        <f>VLOOKUP($H62,'[2]2023_10'!$D:$AD,'[2]2023_10'!AA$19,FALSE)</f>
        <v>0</v>
      </c>
      <c r="N62" s="12">
        <f>VLOOKUP($H62,'[2]2023_10'!$D:$AD,'[2]2023_10'!AB$19,FALSE)</f>
        <v>0</v>
      </c>
      <c r="O62" s="12">
        <f>VLOOKUP($H62,'[2]2023_10'!$D:$AD,'[2]2023_10'!AC$19,FALSE)</f>
        <v>0</v>
      </c>
      <c r="P62" s="12">
        <f>VLOOKUP($H62,'[2]2023_10'!$D:$AD,'[2]2023_10'!AD$19,FALSE)</f>
        <v>1</v>
      </c>
      <c r="Q62" s="13">
        <f>VLOOKUP(H62,'2023_09'!H:R,11,FALSE)</f>
        <v>24056</v>
      </c>
      <c r="R62" s="14">
        <f>VLOOKUP($H62,'[2]2023_10'!$D:$AD,'[2]2023_10'!J$19,FALSE)</f>
        <v>24699</v>
      </c>
      <c r="S62" s="15">
        <f t="shared" si="1"/>
        <v>643</v>
      </c>
      <c r="T62" s="12">
        <f>VLOOKUP($H62,'[2]2023_10'!$D:$AD,'[2]2023_10'!K$19,FALSE)</f>
        <v>643</v>
      </c>
      <c r="U62" s="16" t="str">
        <f>VLOOKUP($H62,'[2]2023_10'!$D:$AD,'[2]2023_10'!T$19,FALSE)</f>
        <v>LIDO/REVISÃO</v>
      </c>
      <c r="V62" s="17" t="str">
        <f>VLOOKUP($H62,'[2]2023_10'!$D:$AD,'[2]2023_10'!U$19,FALSE)</f>
        <v>ALTO CONSUMO</v>
      </c>
      <c r="W62" s="12">
        <f>VLOOKUP($H62,'[2]2023_10'!$D:$AD,'[2]2023_10'!L$19,FALSE)</f>
        <v>9846.74</v>
      </c>
      <c r="X62" s="12">
        <f>VLOOKUP($H62,'[2]2023_10'!$D:$AD,'[2]2023_10'!M$19,FALSE)</f>
        <v>0</v>
      </c>
      <c r="Y62" s="18">
        <f>VLOOKUP($H62,'[2]2023_10'!$D:$AD,'[2]2023_10'!N$19,FALSE)</f>
        <v>-930.51000000000022</v>
      </c>
      <c r="Z62" s="12">
        <f>VLOOKUP($H62,'[2]2023_10'!$D:$AD,'[2]2023_10'!O$19,FALSE)</f>
        <v>0</v>
      </c>
      <c r="AA62" s="12">
        <f>VLOOKUP($H62,'[2]2023_10'!$D:$AD,'[2]2023_10'!P$19,FALSE)</f>
        <v>0</v>
      </c>
      <c r="AB62" s="12">
        <f>VLOOKUP($H62,'[2]2023_10'!$D:$AD,'[2]2023_10'!Q$19,FALSE)</f>
        <v>8916.23</v>
      </c>
      <c r="AC62">
        <f t="shared" si="2"/>
        <v>8916.23</v>
      </c>
      <c r="AD62">
        <f t="shared" si="3"/>
        <v>0</v>
      </c>
    </row>
    <row r="63" spans="1:30" x14ac:dyDescent="0.25">
      <c r="A63" s="9" t="str">
        <f t="shared" si="0"/>
        <v>H083 2023 Outubro</v>
      </c>
      <c r="B63" s="9" t="str">
        <f>VLOOKUP(H63,[1]Auxiliar_referencia!E:F,2,FALSE)</f>
        <v>Medidor faturado pela UFSC</v>
      </c>
      <c r="C63" s="9">
        <v>2023</v>
      </c>
      <c r="D63" s="9" t="s">
        <v>119</v>
      </c>
      <c r="E63" s="9">
        <f>VLOOKUP(H63,[1]Auxiliar_referencia!$B:$X,3,FALSE)</f>
        <v>6997937</v>
      </c>
      <c r="F63" s="10"/>
      <c r="G63" s="9" t="str">
        <f>VLOOKUP(H63,[1]Auxiliar_referencia!$B:$X,16,FALSE)</f>
        <v>A16S368708</v>
      </c>
      <c r="H63" s="11" t="s">
        <v>92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Casa da Arte</v>
      </c>
      <c r="L63" s="12">
        <f>VLOOKUP($H63,'[2]2023_10'!$D:$AD,'[2]2023_10'!Z$19,FALSE)</f>
        <v>1</v>
      </c>
      <c r="M63" s="12">
        <f>VLOOKUP($H63,'[2]2023_10'!$D:$AD,'[2]2023_10'!AA$19,FALSE)</f>
        <v>0</v>
      </c>
      <c r="N63" s="12">
        <f>VLOOKUP($H63,'[2]2023_10'!$D:$AD,'[2]2023_10'!AB$19,FALSE)</f>
        <v>0</v>
      </c>
      <c r="O63" s="12">
        <f>VLOOKUP($H63,'[2]2023_10'!$D:$AD,'[2]2023_10'!AC$19,FALSE)</f>
        <v>0</v>
      </c>
      <c r="P63" s="12">
        <f>VLOOKUP($H63,'[2]2023_10'!$D:$AD,'[2]2023_10'!AD$19,FALSE)</f>
        <v>1</v>
      </c>
      <c r="Q63" s="13">
        <f>VLOOKUP(H63,'2023_09'!H:R,11,FALSE)</f>
        <v>445</v>
      </c>
      <c r="R63" s="14">
        <f>VLOOKUP($H63,'[2]2023_10'!$D:$AD,'[2]2023_10'!J$19,FALSE)</f>
        <v>451</v>
      </c>
      <c r="S63" s="15">
        <f t="shared" si="1"/>
        <v>6</v>
      </c>
      <c r="T63" s="12">
        <f>VLOOKUP($H63,'[2]2023_10'!$D:$AD,'[2]2023_10'!K$19,FALSE)</f>
        <v>6</v>
      </c>
      <c r="U63" s="16" t="str">
        <f>VLOOKUP($H63,'[2]2023_10'!$D:$AD,'[2]2023_10'!T$19,FALSE)</f>
        <v>LIDO/REVISÃO</v>
      </c>
      <c r="V63" s="17" t="str">
        <f>VLOOKUP($H63,'[2]2023_10'!$D:$AD,'[2]2023_10'!U$19,FALSE)</f>
        <v>ALTO CONSUMO</v>
      </c>
      <c r="W63" s="12">
        <f>VLOOKUP($H63,'[2]2023_10'!$D:$AD,'[2]2023_10'!L$19,FALSE)</f>
        <v>70.25</v>
      </c>
      <c r="X63" s="12">
        <f>VLOOKUP($H63,'[2]2023_10'!$D:$AD,'[2]2023_10'!M$19,FALSE)</f>
        <v>70.25</v>
      </c>
      <c r="Y63" s="18">
        <f>VLOOKUP($H63,'[2]2023_10'!$D:$AD,'[2]2023_10'!N$19,FALSE)</f>
        <v>-13.280000000000001</v>
      </c>
      <c r="Z63" s="12">
        <f>VLOOKUP($H63,'[2]2023_10'!$D:$AD,'[2]2023_10'!O$19,FALSE)</f>
        <v>0</v>
      </c>
      <c r="AA63" s="12">
        <f>VLOOKUP($H63,'[2]2023_10'!$D:$AD,'[2]2023_10'!P$19,FALSE)</f>
        <v>0</v>
      </c>
      <c r="AB63" s="12">
        <f>VLOOKUP($H63,'[2]2023_10'!$D:$AD,'[2]2023_10'!Q$19,FALSE)</f>
        <v>127.22</v>
      </c>
      <c r="AC63">
        <f t="shared" si="2"/>
        <v>127.22</v>
      </c>
      <c r="AD63">
        <f t="shared" si="3"/>
        <v>0</v>
      </c>
    </row>
    <row r="64" spans="1:30" x14ac:dyDescent="0.25">
      <c r="A64" s="9" t="str">
        <f t="shared" si="0"/>
        <v>H084 2023 Outubro</v>
      </c>
      <c r="B64" s="9" t="str">
        <f>VLOOKUP(H64,[1]Auxiliar_referencia!E:F,2,FALSE)</f>
        <v>Medidor faturado pela UFSC</v>
      </c>
      <c r="C64" s="9">
        <v>2023</v>
      </c>
      <c r="D64" s="9" t="s">
        <v>119</v>
      </c>
      <c r="E64" s="9">
        <f>VLOOKUP(H64,[1]Auxiliar_referencia!$B:$X,3,FALSE)</f>
        <v>9197419</v>
      </c>
      <c r="F64" s="10"/>
      <c r="G64" s="9" t="str">
        <f>VLOOKUP(H64,[1]Auxiliar_referencia!$B:$X,16,FALSE)</f>
        <v>B11C024230</v>
      </c>
      <c r="H64" s="11" t="s">
        <v>93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LMM Área de produção</v>
      </c>
      <c r="L64" s="12">
        <f>VLOOKUP($H64,'[2]2023_10'!$D:$AD,'[2]2023_10'!Z$19,FALSE)</f>
        <v>1</v>
      </c>
      <c r="M64" s="12">
        <f>VLOOKUP($H64,'[2]2023_10'!$D:$AD,'[2]2023_10'!AA$19,FALSE)</f>
        <v>0</v>
      </c>
      <c r="N64" s="12">
        <f>VLOOKUP($H64,'[2]2023_10'!$D:$AD,'[2]2023_10'!AB$19,FALSE)</f>
        <v>0</v>
      </c>
      <c r="O64" s="12">
        <f>VLOOKUP($H64,'[2]2023_10'!$D:$AD,'[2]2023_10'!AC$19,FALSE)</f>
        <v>0</v>
      </c>
      <c r="P64" s="12">
        <f>VLOOKUP($H64,'[2]2023_10'!$D:$AD,'[2]2023_10'!AD$19,FALSE)</f>
        <v>1</v>
      </c>
      <c r="Q64" s="13">
        <f>VLOOKUP(H64,'2023_09'!H:R,11,FALSE)</f>
        <v>94</v>
      </c>
      <c r="R64" s="14">
        <f>VLOOKUP($H64,'[2]2023_10'!$D:$AD,'[2]2023_10'!J$19,FALSE)</f>
        <v>274</v>
      </c>
      <c r="S64" s="15">
        <f t="shared" si="1"/>
        <v>180</v>
      </c>
      <c r="T64" s="12">
        <f>VLOOKUP($H64,'[2]2023_10'!$D:$AD,'[2]2023_10'!K$19,FALSE)</f>
        <v>180</v>
      </c>
      <c r="U64" s="16" t="str">
        <f>VLOOKUP($H64,'[2]2023_10'!$D:$AD,'[2]2023_10'!T$19,FALSE)</f>
        <v>MÉDIO</v>
      </c>
      <c r="V64" s="17" t="str">
        <f>VLOOKUP($H64,'[2]2023_10'!$D:$AD,'[2]2023_10'!U$19,FALSE)</f>
        <v>CONSTRUIR ABRIGO</v>
      </c>
      <c r="W64" s="12">
        <f>VLOOKUP($H64,'[2]2023_10'!$D:$AD,'[2]2023_10'!L$19,FALSE)</f>
        <v>2711.91</v>
      </c>
      <c r="X64" s="12">
        <f>VLOOKUP($H64,'[2]2023_10'!$D:$AD,'[2]2023_10'!M$19,FALSE)</f>
        <v>2711.91</v>
      </c>
      <c r="Y64" s="18">
        <f>VLOOKUP($H64,'[2]2023_10'!$D:$AD,'[2]2023_10'!N$19,FALSE)</f>
        <v>-512.54</v>
      </c>
      <c r="Z64" s="12">
        <f>VLOOKUP($H64,'[2]2023_10'!$D:$AD,'[2]2023_10'!O$19,FALSE)</f>
        <v>0</v>
      </c>
      <c r="AA64" s="12">
        <f>VLOOKUP($H64,'[2]2023_10'!$D:$AD,'[2]2023_10'!P$19,FALSE)</f>
        <v>0</v>
      </c>
      <c r="AB64" s="12">
        <f>VLOOKUP($H64,'[2]2023_10'!$D:$AD,'[2]2023_10'!Q$19,FALSE)</f>
        <v>4911.28</v>
      </c>
      <c r="AC64">
        <f t="shared" si="2"/>
        <v>4911.28</v>
      </c>
      <c r="AD64">
        <f t="shared" si="3"/>
        <v>0</v>
      </c>
    </row>
    <row r="65" spans="1:30" x14ac:dyDescent="0.25">
      <c r="A65" s="9" t="str">
        <f t="shared" si="0"/>
        <v>H085 2023 Outubro</v>
      </c>
      <c r="B65" s="9" t="str">
        <f>VLOOKUP(H65,[1]Auxiliar_referencia!E:F,2,FALSE)</f>
        <v>Medidor faturado pela UFSC</v>
      </c>
      <c r="C65" s="9">
        <v>2023</v>
      </c>
      <c r="D65" s="9" t="s">
        <v>119</v>
      </c>
      <c r="E65" s="9">
        <f>VLOOKUP(H65,[1]Auxiliar_referencia!$B:$X,3,FALSE)</f>
        <v>12791172</v>
      </c>
      <c r="F65" s="10"/>
      <c r="G65" s="9" t="str">
        <f>VLOOKUP(H65,[1]Auxiliar_referencia!$B:$X,16,FALSE)</f>
        <v>Y11C048501</v>
      </c>
      <c r="H65" s="11" t="s">
        <v>94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Fortaleza de São José da Ponta Grossa</v>
      </c>
      <c r="L65" s="12">
        <f>VLOOKUP($H65,'[2]2023_10'!$D:$AD,'[2]2023_10'!Z$19,FALSE)</f>
        <v>1</v>
      </c>
      <c r="M65" s="12">
        <f>VLOOKUP($H65,'[2]2023_10'!$D:$AD,'[2]2023_10'!AA$19,FALSE)</f>
        <v>0</v>
      </c>
      <c r="N65" s="12">
        <f>VLOOKUP($H65,'[2]2023_10'!$D:$AD,'[2]2023_10'!AB$19,FALSE)</f>
        <v>0</v>
      </c>
      <c r="O65" s="12">
        <f>VLOOKUP($H65,'[2]2023_10'!$D:$AD,'[2]2023_10'!AC$19,FALSE)</f>
        <v>0</v>
      </c>
      <c r="P65" s="12">
        <f>VLOOKUP($H65,'[2]2023_10'!$D:$AD,'[2]2023_10'!AD$19,FALSE)</f>
        <v>1</v>
      </c>
      <c r="Q65" s="13">
        <f>VLOOKUP(H65,'2023_09'!H:R,11,FALSE)</f>
        <v>5</v>
      </c>
      <c r="R65" s="14">
        <f>VLOOKUP($H65,'[2]2023_10'!$D:$AD,'[2]2023_10'!J$19,FALSE)</f>
        <v>49</v>
      </c>
      <c r="S65" s="15">
        <f t="shared" si="1"/>
        <v>44</v>
      </c>
      <c r="T65" s="12">
        <f>VLOOKUP($H65,'[2]2023_10'!$D:$AD,'[2]2023_10'!K$19,FALSE)</f>
        <v>44</v>
      </c>
      <c r="U65" s="16" t="str">
        <f>VLOOKUP($H65,'[2]2023_10'!$D:$AD,'[2]2023_10'!T$19,FALSE)</f>
        <v>LIDO/REVISÃO</v>
      </c>
      <c r="V65" s="17" t="str">
        <f>VLOOKUP($H65,'[2]2023_10'!$D:$AD,'[2]2023_10'!U$19,FALSE)</f>
        <v>ALTO CONSUMO</v>
      </c>
      <c r="W65" s="12">
        <f>VLOOKUP($H65,'[2]2023_10'!$D:$AD,'[2]2023_10'!L$19,FALSE)</f>
        <v>616.15</v>
      </c>
      <c r="X65" s="12">
        <f>VLOOKUP($H65,'[2]2023_10'!$D:$AD,'[2]2023_10'!M$19,FALSE)</f>
        <v>0</v>
      </c>
      <c r="Y65" s="18">
        <f>VLOOKUP($H65,'[2]2023_10'!$D:$AD,'[2]2023_10'!N$19,FALSE)</f>
        <v>-58.220000000000027</v>
      </c>
      <c r="Z65" s="12">
        <f>VLOOKUP($H65,'[2]2023_10'!$D:$AD,'[2]2023_10'!O$19,FALSE)</f>
        <v>0</v>
      </c>
      <c r="AA65" s="12">
        <f>VLOOKUP($H65,'[2]2023_10'!$D:$AD,'[2]2023_10'!P$19,FALSE)</f>
        <v>0</v>
      </c>
      <c r="AB65" s="12">
        <f>VLOOKUP($H65,'[2]2023_10'!$D:$AD,'[2]2023_10'!Q$19,FALSE)</f>
        <v>557.92999999999995</v>
      </c>
      <c r="AC65">
        <f t="shared" si="2"/>
        <v>557.92999999999995</v>
      </c>
      <c r="AD65">
        <f t="shared" si="3"/>
        <v>0</v>
      </c>
    </row>
    <row r="66" spans="1:30" x14ac:dyDescent="0.25">
      <c r="A66" s="9" t="str">
        <f t="shared" si="0"/>
        <v>H086 2023 Outubro</v>
      </c>
      <c r="B66" s="9" t="str">
        <f>VLOOKUP(H66,[1]Auxiliar_referencia!E:F,2,FALSE)</f>
        <v>Medidor faturado pela UFSC</v>
      </c>
      <c r="C66" s="9">
        <v>2023</v>
      </c>
      <c r="D66" s="9" t="s">
        <v>119</v>
      </c>
      <c r="E66" s="9">
        <f>VLOOKUP(H66,[1]Auxiliar_referencia!$B:$X,3,FALSE)</f>
        <v>12799408</v>
      </c>
      <c r="F66" s="10"/>
      <c r="G66" s="9" t="str">
        <f>VLOOKUP(H66,[1]Auxiliar_referencia!$B:$X,16,FALSE)</f>
        <v>Y11C056745</v>
      </c>
      <c r="H66" s="11" t="s">
        <v>95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Jurerê</v>
      </c>
      <c r="L66" s="12">
        <f>VLOOKUP($H66,'[2]2023_10'!$D:$AD,'[2]2023_10'!Z$19,FALSE)</f>
        <v>1</v>
      </c>
      <c r="M66" s="12">
        <f>VLOOKUP($H66,'[2]2023_10'!$D:$AD,'[2]2023_10'!AA$19,FALSE)</f>
        <v>0</v>
      </c>
      <c r="N66" s="12">
        <f>VLOOKUP($H66,'[2]2023_10'!$D:$AD,'[2]2023_10'!AB$19,FALSE)</f>
        <v>0</v>
      </c>
      <c r="O66" s="12">
        <f>VLOOKUP($H66,'[2]2023_10'!$D:$AD,'[2]2023_10'!AC$19,FALSE)</f>
        <v>0</v>
      </c>
      <c r="P66" s="12">
        <f>VLOOKUP($H66,'[2]2023_10'!$D:$AD,'[2]2023_10'!AD$19,FALSE)</f>
        <v>1</v>
      </c>
      <c r="Q66" s="13">
        <f>VLOOKUP(H66,'2023_09'!H:R,11,FALSE)</f>
        <v>513</v>
      </c>
      <c r="R66" s="14">
        <f>VLOOKUP($H66,'[2]2023_10'!$D:$AD,'[2]2023_10'!J$19,FALSE)</f>
        <v>510</v>
      </c>
      <c r="S66" s="15">
        <f t="shared" si="1"/>
        <v>-3</v>
      </c>
      <c r="T66" s="12">
        <f>VLOOKUP($H66,'[2]2023_10'!$D:$AD,'[2]2023_10'!K$19,FALSE)</f>
        <v>0</v>
      </c>
      <c r="U66" s="16" t="str">
        <f>VLOOKUP($H66,'[2]2023_10'!$D:$AD,'[2]2023_10'!T$19,FALSE)</f>
        <v>LIDO/REVISÃO</v>
      </c>
      <c r="V66" s="17" t="str">
        <f>VLOOKUP($H66,'[2]2023_10'!$D:$AD,'[2]2023_10'!U$19,FALSE)</f>
        <v>CONFIRMAÇÃO DE LEITURA</v>
      </c>
      <c r="W66" s="12">
        <f>VLOOKUP($H66,'[2]2023_10'!$D:$AD,'[2]2023_10'!L$19,FALSE)</f>
        <v>37.31</v>
      </c>
      <c r="X66" s="12">
        <f>VLOOKUP($H66,'[2]2023_10'!$D:$AD,'[2]2023_10'!M$19,FALSE)</f>
        <v>0</v>
      </c>
      <c r="Y66" s="18">
        <f>VLOOKUP($H66,'[2]2023_10'!$D:$AD,'[2]2023_10'!N$19,FALSE)</f>
        <v>-3.5200000000000031</v>
      </c>
      <c r="Z66" s="12">
        <f>VLOOKUP($H66,'[2]2023_10'!$D:$AD,'[2]2023_10'!O$19,FALSE)</f>
        <v>0</v>
      </c>
      <c r="AA66" s="12">
        <f>VLOOKUP($H66,'[2]2023_10'!$D:$AD,'[2]2023_10'!P$19,FALSE)</f>
        <v>0</v>
      </c>
      <c r="AB66" s="12">
        <f>VLOOKUP($H66,'[2]2023_10'!$D:$AD,'[2]2023_10'!Q$19,FALSE)</f>
        <v>33.79</v>
      </c>
      <c r="AC66">
        <f t="shared" si="2"/>
        <v>33.79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H087 2023 Outubro</v>
      </c>
      <c r="B67" s="9" t="str">
        <f>VLOOKUP(H67,[1]Auxiliar_referencia!E:F,2,FALSE)</f>
        <v>Medidor faturado pela UFSC</v>
      </c>
      <c r="C67" s="9">
        <v>2023</v>
      </c>
      <c r="D67" s="9" t="s">
        <v>119</v>
      </c>
      <c r="E67" s="9">
        <f>VLOOKUP(H67,[1]Auxiliar_referencia!$B:$X,3,FALSE)</f>
        <v>13018540</v>
      </c>
      <c r="F67" s="10"/>
      <c r="G67" s="9" t="str">
        <f>VLOOKUP(H67,[1]Auxiliar_referencia!$B:$X,16,FALSE)</f>
        <v>A06S080329</v>
      </c>
      <c r="H67" s="11" t="s">
        <v>96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UFSC  Sambaqui</v>
      </c>
      <c r="L67" s="12">
        <f>VLOOKUP($H67,'[2]2023_10'!$D:$AD,'[2]2023_10'!Z$19,FALSE)</f>
        <v>1</v>
      </c>
      <c r="M67" s="12">
        <f>VLOOKUP($H67,'[2]2023_10'!$D:$AD,'[2]2023_10'!AA$19,FALSE)</f>
        <v>0</v>
      </c>
      <c r="N67" s="12">
        <f>VLOOKUP($H67,'[2]2023_10'!$D:$AD,'[2]2023_10'!AB$19,FALSE)</f>
        <v>0</v>
      </c>
      <c r="O67" s="12">
        <f>VLOOKUP($H67,'[2]2023_10'!$D:$AD,'[2]2023_10'!AC$19,FALSE)</f>
        <v>0</v>
      </c>
      <c r="P67" s="12">
        <f>VLOOKUP($H67,'[2]2023_10'!$D:$AD,'[2]2023_10'!AD$19,FALSE)</f>
        <v>1</v>
      </c>
      <c r="Q67" s="13">
        <f>VLOOKUP(H67,'2023_09'!H:R,11,FALSE)</f>
        <v>1730</v>
      </c>
      <c r="R67" s="14">
        <f>VLOOKUP($H67,'[2]2023_10'!$D:$AD,'[2]2023_10'!J$19,FALSE)</f>
        <v>1778</v>
      </c>
      <c r="S67" s="15">
        <f t="shared" ref="S67:S86" si="5">R67-Q67</f>
        <v>48</v>
      </c>
      <c r="T67" s="12">
        <f>VLOOKUP($H67,'[2]2023_10'!$D:$AD,'[2]2023_10'!K$19,FALSE)</f>
        <v>48</v>
      </c>
      <c r="U67" s="16" t="str">
        <f>VLOOKUP($H67,'[2]2023_10'!$D:$AD,'[2]2023_10'!T$19,FALSE)</f>
        <v>MÉDIO</v>
      </c>
      <c r="V67" s="17" t="str">
        <f>VLOOKUP($H67,'[2]2023_10'!$D:$AD,'[2]2023_10'!U$19,FALSE)</f>
        <v>CONSTRUIR ABRIGO</v>
      </c>
      <c r="W67" s="12">
        <f>VLOOKUP($H67,'[2]2023_10'!$D:$AD,'[2]2023_10'!L$19,FALSE)</f>
        <v>677.79</v>
      </c>
      <c r="X67" s="12">
        <f>VLOOKUP($H67,'[2]2023_10'!$D:$AD,'[2]2023_10'!M$19,FALSE)</f>
        <v>0</v>
      </c>
      <c r="Y67" s="18">
        <f>VLOOKUP($H67,'[2]2023_10'!$D:$AD,'[2]2023_10'!N$19,FALSE)</f>
        <v>-64.049999999999955</v>
      </c>
      <c r="Z67" s="12">
        <f>VLOOKUP($H67,'[2]2023_10'!$D:$AD,'[2]2023_10'!O$19,FALSE)</f>
        <v>0</v>
      </c>
      <c r="AA67" s="12">
        <f>VLOOKUP($H67,'[2]2023_10'!$D:$AD,'[2]2023_10'!P$19,FALSE)</f>
        <v>0</v>
      </c>
      <c r="AB67" s="12">
        <f>VLOOKUP($H67,'[2]2023_10'!$D:$AD,'[2]2023_10'!Q$19,FALSE)</f>
        <v>613.74</v>
      </c>
      <c r="AC67">
        <f t="shared" ref="AC67:AC86" si="6">W67+X67+Y67+Z67+AA67</f>
        <v>613.74</v>
      </c>
      <c r="AD67">
        <f t="shared" ref="AD67:AD86" si="7">AB67-AC67</f>
        <v>0</v>
      </c>
    </row>
    <row r="68" spans="1:30" x14ac:dyDescent="0.25">
      <c r="A68" s="9" t="str">
        <f t="shared" si="4"/>
        <v>H088 2023 Outubro</v>
      </c>
      <c r="B68" s="9" t="str">
        <f>VLOOKUP(H68,[1]Auxiliar_referencia!E:F,2,FALSE)</f>
        <v>Medidor faturado pela UFSC</v>
      </c>
      <c r="C68" s="9">
        <v>2023</v>
      </c>
      <c r="D68" s="9" t="s">
        <v>119</v>
      </c>
      <c r="E68" s="9">
        <f>VLOOKUP(H68,[1]Auxiliar_referencia!$B:$X,3,FALSE)</f>
        <v>2294605</v>
      </c>
      <c r="F68" s="10"/>
      <c r="G68" s="9" t="str">
        <f>VLOOKUP(H68,[1]Auxiliar_referencia!$B:$X,16,FALSE)</f>
        <v>Y11C073654</v>
      </c>
      <c r="H68" s="11" t="s">
        <v>97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Casa Vida e Saúde</v>
      </c>
      <c r="L68" s="12">
        <f>VLOOKUP($H68,'[2]2023_10'!$D:$AD,'[2]2023_10'!Z$19,FALSE)</f>
        <v>1</v>
      </c>
      <c r="M68" s="12">
        <f>VLOOKUP($H68,'[2]2023_10'!$D:$AD,'[2]2023_10'!AA$19,FALSE)</f>
        <v>0</v>
      </c>
      <c r="N68" s="12">
        <f>VLOOKUP($H68,'[2]2023_10'!$D:$AD,'[2]2023_10'!AB$19,FALSE)</f>
        <v>0</v>
      </c>
      <c r="O68" s="12">
        <f>VLOOKUP($H68,'[2]2023_10'!$D:$AD,'[2]2023_10'!AC$19,FALSE)</f>
        <v>0</v>
      </c>
      <c r="P68" s="12">
        <f>VLOOKUP($H68,'[2]2023_10'!$D:$AD,'[2]2023_10'!AD$19,FALSE)</f>
        <v>1</v>
      </c>
      <c r="Q68" s="13">
        <f>VLOOKUP(H68,'2023_09'!H:R,11,FALSE)</f>
        <v>0</v>
      </c>
      <c r="R68" s="14">
        <f>VLOOKUP($H68,'[2]2023_10'!$D:$AD,'[2]2023_10'!J$19,FALSE)</f>
        <v>0</v>
      </c>
      <c r="S68" s="15">
        <f t="shared" si="5"/>
        <v>0</v>
      </c>
      <c r="T68" s="12">
        <f>VLOOKUP($H68,'[2]2023_10'!$D:$AD,'[2]2023_10'!K$19,FALSE)</f>
        <v>0</v>
      </c>
      <c r="U68" s="16" t="str">
        <f>VLOOKUP($H68,'[2]2023_10'!$D:$AD,'[2]2023_10'!T$19,FALSE)</f>
        <v>LIDO</v>
      </c>
      <c r="V68" s="17" t="str">
        <f>VLOOKUP($H68,'[2]2023_10'!$D:$AD,'[2]2023_10'!U$19,FALSE)</f>
        <v>HIDRÔMETRO PARADO</v>
      </c>
      <c r="W68" s="12">
        <f>VLOOKUP($H68,'[2]2023_10'!$D:$AD,'[2]2023_10'!L$19,FALSE)</f>
        <v>37.31</v>
      </c>
      <c r="X68" s="12">
        <f>VLOOKUP($H68,'[2]2023_10'!$D:$AD,'[2]2023_10'!M$19,FALSE)</f>
        <v>37.31</v>
      </c>
      <c r="Y68" s="18">
        <f>VLOOKUP($H68,'[2]2023_10'!$D:$AD,'[2]2023_10'!N$19,FALSE)</f>
        <v>-7.0600000000000023</v>
      </c>
      <c r="Z68" s="12">
        <f>VLOOKUP($H68,'[2]2023_10'!$D:$AD,'[2]2023_10'!O$19,FALSE)</f>
        <v>0</v>
      </c>
      <c r="AA68" s="12">
        <f>VLOOKUP($H68,'[2]2023_10'!$D:$AD,'[2]2023_10'!P$19,FALSE)</f>
        <v>0</v>
      </c>
      <c r="AB68" s="12">
        <f>VLOOKUP($H68,'[2]2023_10'!$D:$AD,'[2]2023_10'!Q$19,FALSE)</f>
        <v>67.56</v>
      </c>
      <c r="AC68">
        <f t="shared" si="6"/>
        <v>67.56</v>
      </c>
      <c r="AD68">
        <f t="shared" si="7"/>
        <v>0</v>
      </c>
    </row>
    <row r="69" spans="1:30" x14ac:dyDescent="0.25">
      <c r="A69" s="9" t="str">
        <f t="shared" si="4"/>
        <v>H089 2023 Outubro</v>
      </c>
      <c r="B69" s="9" t="str">
        <f>VLOOKUP(H69,[1]Auxiliar_referencia!E:F,2,FALSE)</f>
        <v>Medidor faturado pela UFSC</v>
      </c>
      <c r="C69" s="9">
        <v>2023</v>
      </c>
      <c r="D69" s="9" t="s">
        <v>119</v>
      </c>
      <c r="E69" s="9">
        <f>VLOOKUP(H69,[1]Auxiliar_referencia!$B:$X,3,FALSE)</f>
        <v>2347660</v>
      </c>
      <c r="F69" s="10"/>
      <c r="G69" s="9" t="str">
        <f>VLOOKUP(H69,[1]Auxiliar_referencia!$B:$X,16,FALSE)</f>
        <v>B17C007633</v>
      </c>
      <c r="H69" s="11" t="s">
        <v>98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LAPOM, LAPMAR, LCM, LCA</v>
      </c>
      <c r="L69" s="12">
        <f>VLOOKUP($H69,'[2]2023_10'!$D:$AD,'[2]2023_10'!Z$19,FALSE)</f>
        <v>1</v>
      </c>
      <c r="M69" s="12">
        <f>VLOOKUP($H69,'[2]2023_10'!$D:$AD,'[2]2023_10'!AA$19,FALSE)</f>
        <v>0</v>
      </c>
      <c r="N69" s="12">
        <f>VLOOKUP($H69,'[2]2023_10'!$D:$AD,'[2]2023_10'!AB$19,FALSE)</f>
        <v>0</v>
      </c>
      <c r="O69" s="12">
        <f>VLOOKUP($H69,'[2]2023_10'!$D:$AD,'[2]2023_10'!AC$19,FALSE)</f>
        <v>0</v>
      </c>
      <c r="P69" s="12">
        <f>VLOOKUP($H69,'[2]2023_10'!$D:$AD,'[2]2023_10'!AD$19,FALSE)</f>
        <v>1</v>
      </c>
      <c r="Q69" s="13">
        <f>VLOOKUP(H69,'2023_09'!H:R,11,FALSE)</f>
        <v>182</v>
      </c>
      <c r="R69" s="14">
        <f>VLOOKUP($H69,'[2]2023_10'!$D:$AD,'[2]2023_10'!J$19,FALSE)</f>
        <v>314</v>
      </c>
      <c r="S69" s="15">
        <f t="shared" si="5"/>
        <v>132</v>
      </c>
      <c r="T69" s="12">
        <f>VLOOKUP($H69,'[2]2023_10'!$D:$AD,'[2]2023_10'!K$19,FALSE)</f>
        <v>132</v>
      </c>
      <c r="U69" s="16" t="str">
        <f>VLOOKUP($H69,'[2]2023_10'!$D:$AD,'[2]2023_10'!T$19,FALSE)</f>
        <v>MÉDIO</v>
      </c>
      <c r="V69" s="17" t="str">
        <f>VLOOKUP($H69,'[2]2023_10'!$D:$AD,'[2]2023_10'!U$19,FALSE)</f>
        <v>CONSTRUIR ABRIGO</v>
      </c>
      <c r="W69" s="12">
        <f>VLOOKUP($H69,'[2]2023_10'!$D:$AD,'[2]2023_10'!L$19,FALSE)</f>
        <v>1972.23</v>
      </c>
      <c r="X69" s="12">
        <f>VLOOKUP($H69,'[2]2023_10'!$D:$AD,'[2]2023_10'!M$19,FALSE)</f>
        <v>1972.23</v>
      </c>
      <c r="Y69" s="18">
        <f>VLOOKUP($H69,'[2]2023_10'!$D:$AD,'[2]2023_10'!N$19,FALSE)</f>
        <v>-372.74000000000024</v>
      </c>
      <c r="Z69" s="12">
        <f>VLOOKUP($H69,'[2]2023_10'!$D:$AD,'[2]2023_10'!O$19,FALSE)</f>
        <v>0</v>
      </c>
      <c r="AA69" s="12">
        <f>VLOOKUP($H69,'[2]2023_10'!$D:$AD,'[2]2023_10'!P$19,FALSE)</f>
        <v>0</v>
      </c>
      <c r="AB69" s="12">
        <f>VLOOKUP($H69,'[2]2023_10'!$D:$AD,'[2]2023_10'!Q$19,FALSE)</f>
        <v>3571.72</v>
      </c>
      <c r="AC69">
        <f t="shared" si="6"/>
        <v>3571.72</v>
      </c>
      <c r="AD69">
        <f t="shared" si="7"/>
        <v>0</v>
      </c>
    </row>
    <row r="70" spans="1:30" x14ac:dyDescent="0.25">
      <c r="A70" s="9" t="str">
        <f t="shared" si="4"/>
        <v>H090 2023 Outubro</v>
      </c>
      <c r="B70" s="9" t="str">
        <f>VLOOKUP(H70,[1]Auxiliar_referencia!E:F,2,FALSE)</f>
        <v>Medidor faturado pela UFSC</v>
      </c>
      <c r="C70" s="9">
        <v>2023</v>
      </c>
      <c r="D70" s="9" t="s">
        <v>119</v>
      </c>
      <c r="E70" s="9">
        <f>VLOOKUP(H70,[1]Auxiliar_referencia!$B:$X,3,FALSE)</f>
        <v>2347679</v>
      </c>
      <c r="F70" s="10"/>
      <c r="G70" s="9" t="str">
        <f>VLOOKUP(H70,[1]Auxiliar_referencia!$B:$X,16,FALSE)</f>
        <v>A15C030480</v>
      </c>
      <c r="H70" s="11" t="s">
        <v>99</v>
      </c>
      <c r="I70" s="9" t="str">
        <f>VLOOKUP(H70,[1]Auxiliar_referencia!$B:$X,20,FALSE)</f>
        <v>CASAN</v>
      </c>
      <c r="J70" s="9" t="str">
        <f>VLOOKUP(H70,[1]Auxiliar_referencia!$B:$X,10,FALSE)</f>
        <v>Florianópolis - Outros</v>
      </c>
      <c r="K70" s="9" t="str">
        <f>VLOOKUP(H70,[1]Auxiliar_referencia!$B:$X,12,FALSE)</f>
        <v>LMM - Guarita, convivência, oficina e escritórios</v>
      </c>
      <c r="L70" s="12">
        <f>VLOOKUP($H70,'[2]2023_10'!$D:$AD,'[2]2023_10'!Z$19,FALSE)</f>
        <v>1</v>
      </c>
      <c r="M70" s="12">
        <f>VLOOKUP($H70,'[2]2023_10'!$D:$AD,'[2]2023_10'!AA$19,FALSE)</f>
        <v>0</v>
      </c>
      <c r="N70" s="12">
        <f>VLOOKUP($H70,'[2]2023_10'!$D:$AD,'[2]2023_10'!AB$19,FALSE)</f>
        <v>0</v>
      </c>
      <c r="O70" s="12">
        <f>VLOOKUP($H70,'[2]2023_10'!$D:$AD,'[2]2023_10'!AC$19,FALSE)</f>
        <v>0</v>
      </c>
      <c r="P70" s="12">
        <f>VLOOKUP($H70,'[2]2023_10'!$D:$AD,'[2]2023_10'!AD$19,FALSE)</f>
        <v>1</v>
      </c>
      <c r="Q70" s="13">
        <f>VLOOKUP(H70,'2023_09'!H:R,11,FALSE)</f>
        <v>320</v>
      </c>
      <c r="R70" s="14">
        <f>VLOOKUP($H70,'[2]2023_10'!$D:$AD,'[2]2023_10'!J$19,FALSE)</f>
        <v>324</v>
      </c>
      <c r="S70" s="15">
        <f t="shared" si="5"/>
        <v>4</v>
      </c>
      <c r="T70" s="12">
        <f>VLOOKUP($H70,'[2]2023_10'!$D:$AD,'[2]2023_10'!K$19,FALSE)</f>
        <v>4</v>
      </c>
      <c r="U70" s="16" t="str">
        <f>VLOOKUP($H70,'[2]2023_10'!$D:$AD,'[2]2023_10'!T$19,FALSE)</f>
        <v>LIDO</v>
      </c>
      <c r="V70" s="17" t="str">
        <f>VLOOKUP($H70,'[2]2023_10'!$D:$AD,'[2]2023_10'!U$19,FALSE)</f>
        <v>OK</v>
      </c>
      <c r="W70" s="12">
        <f>VLOOKUP($H70,'[2]2023_10'!$D:$AD,'[2]2023_10'!L$19,FALSE)</f>
        <v>59.27</v>
      </c>
      <c r="X70" s="12">
        <f>VLOOKUP($H70,'[2]2023_10'!$D:$AD,'[2]2023_10'!M$19,FALSE)</f>
        <v>59.27</v>
      </c>
      <c r="Y70" s="18">
        <f>VLOOKUP($H70,'[2]2023_10'!$D:$AD,'[2]2023_10'!N$19,FALSE)</f>
        <v>-11.210000000000008</v>
      </c>
      <c r="Z70" s="12">
        <f>VLOOKUP($H70,'[2]2023_10'!$D:$AD,'[2]2023_10'!O$19,FALSE)</f>
        <v>0</v>
      </c>
      <c r="AA70" s="12">
        <f>VLOOKUP($H70,'[2]2023_10'!$D:$AD,'[2]2023_10'!P$19,FALSE)</f>
        <v>0</v>
      </c>
      <c r="AB70" s="12">
        <f>VLOOKUP($H70,'[2]2023_10'!$D:$AD,'[2]2023_10'!Q$19,FALSE)</f>
        <v>107.33</v>
      </c>
      <c r="AC70">
        <f t="shared" si="6"/>
        <v>107.33</v>
      </c>
      <c r="AD70">
        <f t="shared" si="7"/>
        <v>0</v>
      </c>
    </row>
    <row r="71" spans="1:30" x14ac:dyDescent="0.25">
      <c r="A71" s="9" t="str">
        <f t="shared" si="4"/>
        <v>H106 2023 Outubro</v>
      </c>
      <c r="B71" s="9" t="str">
        <f>VLOOKUP(H71,[1]Auxiliar_referencia!E:F,2,FALSE)</f>
        <v>Medidor faturado pela UFSC</v>
      </c>
      <c r="C71" s="9">
        <v>2023</v>
      </c>
      <c r="D71" s="9" t="s">
        <v>119</v>
      </c>
      <c r="E71" s="9">
        <f>VLOOKUP(H71,[1]Auxiliar_referencia!$B:$X,3,FALSE)</f>
        <v>14948508</v>
      </c>
      <c r="F71" s="10"/>
      <c r="G71" s="9" t="str">
        <f>VLOOKUP(H71,[1]Auxiliar_referencia!$B:$X,16,FALSE)</f>
        <v>B11C061116</v>
      </c>
      <c r="H71" s="11" t="s">
        <v>100</v>
      </c>
      <c r="I71" s="9" t="str">
        <f>VLOOKUP(H71,[1]Auxiliar_referencia!$B:$X,20,FALSE)</f>
        <v>CASAN</v>
      </c>
      <c r="J71" s="9" t="str">
        <f>VLOOKUP(H71,[1]Auxiliar_referencia!$B:$X,10,FALSE)</f>
        <v>Araquari</v>
      </c>
      <c r="K71" s="9" t="str">
        <f>VLOOKUP(H71,[1]Auxiliar_referencia!$B:$X,12,FALSE)</f>
        <v>Fazenda UFSC/Yakult - Lab. de Camarões Marinhos</v>
      </c>
      <c r="L71" s="12">
        <f>VLOOKUP($H71,'[2]2023_10'!$D:$AD,'[2]2023_10'!Z$19,FALSE)</f>
        <v>1</v>
      </c>
      <c r="M71" s="12">
        <f>VLOOKUP($H71,'[2]2023_10'!$D:$AD,'[2]2023_10'!AA$19,FALSE)</f>
        <v>0</v>
      </c>
      <c r="N71" s="12">
        <f>VLOOKUP($H71,'[2]2023_10'!$D:$AD,'[2]2023_10'!AB$19,FALSE)</f>
        <v>0</v>
      </c>
      <c r="O71" s="12">
        <f>VLOOKUP($H71,'[2]2023_10'!$D:$AD,'[2]2023_10'!AC$19,FALSE)</f>
        <v>0</v>
      </c>
      <c r="P71" s="12">
        <f>VLOOKUP($H71,'[2]2023_10'!$D:$AD,'[2]2023_10'!AD$19,FALSE)</f>
        <v>1</v>
      </c>
      <c r="Q71" s="13">
        <f>VLOOKUP(H71,'2023_09'!H:R,11,FALSE)</f>
        <v>3512</v>
      </c>
      <c r="R71" s="14">
        <f>VLOOKUP($H71,'[2]2023_10'!$D:$AD,'[2]2023_10'!J$19,FALSE)</f>
        <v>3515</v>
      </c>
      <c r="S71" s="15">
        <f t="shared" si="5"/>
        <v>3</v>
      </c>
      <c r="T71" s="12">
        <f>VLOOKUP($H71,'[2]2023_10'!$D:$AD,'[2]2023_10'!K$19,FALSE)</f>
        <v>3</v>
      </c>
      <c r="U71" s="16" t="str">
        <f>VLOOKUP($H71,'[2]2023_10'!$D:$AD,'[2]2023_10'!T$19,FALSE)</f>
        <v>LIDO</v>
      </c>
      <c r="V71" s="17" t="str">
        <f>VLOOKUP($H71,'[2]2023_10'!$D:$AD,'[2]2023_10'!U$19,FALSE)</f>
        <v>OK</v>
      </c>
      <c r="W71" s="12">
        <f>VLOOKUP($H71,'[2]2023_10'!$D:$AD,'[2]2023_10'!L$19,FALSE)</f>
        <v>53.78</v>
      </c>
      <c r="X71" s="12">
        <f>VLOOKUP($H71,'[2]2023_10'!$D:$AD,'[2]2023_10'!M$19,FALSE)</f>
        <v>0</v>
      </c>
      <c r="Y71" s="18">
        <f>VLOOKUP($H71,'[2]2023_10'!$D:$AD,'[2]2023_10'!N$19,FALSE)</f>
        <v>-5.0799999999999983</v>
      </c>
      <c r="Z71" s="12">
        <f>VLOOKUP($H71,'[2]2023_10'!$D:$AD,'[2]2023_10'!O$19,FALSE)</f>
        <v>0</v>
      </c>
      <c r="AA71" s="12">
        <f>VLOOKUP($H71,'[2]2023_10'!$D:$AD,'[2]2023_10'!P$19,FALSE)</f>
        <v>0</v>
      </c>
      <c r="AB71" s="12">
        <f>VLOOKUP($H71,'[2]2023_10'!$D:$AD,'[2]2023_10'!Q$19,FALSE)</f>
        <v>48.7</v>
      </c>
      <c r="AC71">
        <f t="shared" si="6"/>
        <v>48.7</v>
      </c>
      <c r="AD71">
        <f t="shared" si="7"/>
        <v>0</v>
      </c>
    </row>
    <row r="72" spans="1:30" x14ac:dyDescent="0.25">
      <c r="A72" s="9" t="str">
        <f t="shared" si="4"/>
        <v>H108 2023 Outubro</v>
      </c>
      <c r="B72" s="9" t="str">
        <f>VLOOKUP(H72,[1]Auxiliar_referencia!E:F,2,FALSE)</f>
        <v>Medidor faturado pela UFSC</v>
      </c>
      <c r="C72" s="9">
        <v>2023</v>
      </c>
      <c r="D72" s="9" t="s">
        <v>119</v>
      </c>
      <c r="E72" s="9">
        <f>VLOOKUP(H72,[1]Auxiliar_referencia!$B:$X,3,FALSE)</f>
        <v>0</v>
      </c>
      <c r="F72" s="10"/>
      <c r="G72" s="9" t="str">
        <f>VLOOKUP(H72,[1]Auxiliar_referencia!$B:$X,16,FALSE)</f>
        <v>A15B040774</v>
      </c>
      <c r="H72" s="11" t="s">
        <v>101</v>
      </c>
      <c r="I72" s="9" t="str">
        <f>VLOOKUP(H72,[1]Auxiliar_referencia!$B:$X,20,FALSE)</f>
        <v>Condomínio Perini</v>
      </c>
      <c r="J72" s="9" t="str">
        <f>VLOOKUP(H72,[1]Auxiliar_referencia!$B:$X,10,FALSE)</f>
        <v>Joinville</v>
      </c>
      <c r="K72" s="9" t="str">
        <f>VLOOKUP(H72,[1]Auxiliar_referencia!$B:$X,12,FALSE)</f>
        <v>Bloco U - RU LAV</v>
      </c>
      <c r="L72" s="12">
        <f>VLOOKUP($H72,'[2]2023_10'!$D:$AD,'[2]2023_10'!Z$19,FALSE)</f>
        <v>0</v>
      </c>
      <c r="M72" s="12">
        <f>VLOOKUP($H72,'[2]2023_10'!$D:$AD,'[2]2023_10'!AA$19,FALSE)</f>
        <v>0</v>
      </c>
      <c r="N72" s="12">
        <f>VLOOKUP($H72,'[2]2023_10'!$D:$AD,'[2]2023_10'!AB$19,FALSE)</f>
        <v>1</v>
      </c>
      <c r="O72" s="12">
        <f>VLOOKUP($H72,'[2]2023_10'!$D:$AD,'[2]2023_10'!AC$19,FALSE)</f>
        <v>0</v>
      </c>
      <c r="P72" s="12">
        <f>VLOOKUP($H72,'[2]2023_10'!$D:$AD,'[2]2023_10'!AD$19,FALSE)</f>
        <v>1</v>
      </c>
      <c r="Q72" s="13">
        <f>VLOOKUP(H72,'2023_09'!H:R,11,FALSE)</f>
        <v>3777.07</v>
      </c>
      <c r="R72" s="14">
        <f>VLOOKUP($H72,'[2]2023_10'!$D:$AD,'[2]2023_10'!J$19,FALSE)</f>
        <v>3840</v>
      </c>
      <c r="S72" s="15">
        <f t="shared" si="5"/>
        <v>62.929999999999836</v>
      </c>
      <c r="T72" s="12">
        <f>VLOOKUP($H72,'[2]2023_10'!$D:$AD,'[2]2023_10'!K$19,FALSE)</f>
        <v>62.97</v>
      </c>
      <c r="U72" s="16" t="str">
        <f>VLOOKUP($H72,'[2]2023_10'!$D:$AD,'[2]2023_10'!T$19,FALSE)</f>
        <v>LIDO</v>
      </c>
      <c r="V72" s="17" t="str">
        <f>VLOOKUP($H72,'[2]2023_10'!$D:$AD,'[2]2023_10'!U$19,FALSE)</f>
        <v>OK</v>
      </c>
      <c r="W72" s="12">
        <f>VLOOKUP($H72,'[2]2023_10'!$D:$AD,'[2]2023_10'!L$19,FALSE)</f>
        <v>714.71</v>
      </c>
      <c r="X72" s="12">
        <f>VLOOKUP($H72,'[2]2023_10'!$D:$AD,'[2]2023_10'!M$19,FALSE)</f>
        <v>571.77</v>
      </c>
      <c r="Y72" s="18">
        <f>VLOOKUP($H72,'[2]2023_10'!$D:$AD,'[2]2023_10'!N$19,FALSE)</f>
        <v>0</v>
      </c>
      <c r="Z72" s="12">
        <f>VLOOKUP($H72,'[2]2023_10'!$D:$AD,'[2]2023_10'!O$19,FALSE)</f>
        <v>0</v>
      </c>
      <c r="AA72" s="12">
        <f>VLOOKUP($H72,'[2]2023_10'!$D:$AD,'[2]2023_10'!P$19,FALSE)</f>
        <v>0</v>
      </c>
      <c r="AB72" s="12">
        <f>VLOOKUP($H72,'[2]2023_10'!$D:$AD,'[2]2023_10'!Q$19,FALSE)</f>
        <v>1286.48</v>
      </c>
      <c r="AC72">
        <f t="shared" si="6"/>
        <v>1286.48</v>
      </c>
      <c r="AD72">
        <f t="shared" si="7"/>
        <v>0</v>
      </c>
    </row>
    <row r="73" spans="1:30" x14ac:dyDescent="0.25">
      <c r="A73" s="9" t="str">
        <f t="shared" si="4"/>
        <v>H109 2023 Outubro</v>
      </c>
      <c r="B73" s="9" t="str">
        <f>VLOOKUP(H73,[1]Auxiliar_referencia!E:F,2,FALSE)</f>
        <v>Medidor faturado pela UFSC</v>
      </c>
      <c r="C73" s="9">
        <v>2023</v>
      </c>
      <c r="D73" s="9" t="s">
        <v>119</v>
      </c>
      <c r="E73" s="9">
        <f>VLOOKUP(H73,[1]Auxiliar_referencia!$B:$X,3,FALSE)</f>
        <v>0</v>
      </c>
      <c r="F73" s="10"/>
      <c r="G73" s="9" t="str">
        <f>VLOOKUP(H73,[1]Auxiliar_referencia!$B:$X,16,FALSE)</f>
        <v>F17B900021</v>
      </c>
      <c r="H73" s="11" t="s">
        <v>102</v>
      </c>
      <c r="I73" s="9" t="str">
        <f>VLOOKUP(H73,[1]Auxiliar_referencia!$B:$X,20,FALSE)</f>
        <v>Condomínio Perini</v>
      </c>
      <c r="J73" s="9" t="str">
        <f>VLOOKUP(H73,[1]Auxiliar_referencia!$B:$X,10,FALSE)</f>
        <v>Joinville</v>
      </c>
      <c r="K73" s="9" t="str">
        <f>VLOOKUP(H73,[1]Auxiliar_referencia!$B:$X,12,FALSE)</f>
        <v>Bloco O - O1</v>
      </c>
      <c r="L73" s="12">
        <f>VLOOKUP($H73,'[2]2023_10'!$D:$AD,'[2]2023_10'!Z$19,FALSE)</f>
        <v>0</v>
      </c>
      <c r="M73" s="12">
        <f>VLOOKUP($H73,'[2]2023_10'!$D:$AD,'[2]2023_10'!AA$19,FALSE)</f>
        <v>0</v>
      </c>
      <c r="N73" s="12">
        <f>VLOOKUP($H73,'[2]2023_10'!$D:$AD,'[2]2023_10'!AB$19,FALSE)</f>
        <v>1</v>
      </c>
      <c r="O73" s="12">
        <f>VLOOKUP($H73,'[2]2023_10'!$D:$AD,'[2]2023_10'!AC$19,FALSE)</f>
        <v>0</v>
      </c>
      <c r="P73" s="12">
        <f>VLOOKUP($H73,'[2]2023_10'!$D:$AD,'[2]2023_10'!AD$19,FALSE)</f>
        <v>1</v>
      </c>
      <c r="Q73" s="13">
        <f>VLOOKUP(H73,'2023_09'!H:R,11,FALSE)</f>
        <v>1145.0550000000001</v>
      </c>
      <c r="R73" s="14">
        <f>VLOOKUP($H73,'[2]2023_10'!$D:$AD,'[2]2023_10'!J$19,FALSE)</f>
        <v>1242</v>
      </c>
      <c r="S73" s="15">
        <f t="shared" si="5"/>
        <v>96.944999999999936</v>
      </c>
      <c r="T73" s="12">
        <f>VLOOKUP($H73,'[2]2023_10'!$D:$AD,'[2]2023_10'!K$19,FALSE)</f>
        <v>96.75</v>
      </c>
      <c r="U73" s="16" t="str">
        <f>VLOOKUP($H73,'[2]2023_10'!$D:$AD,'[2]2023_10'!T$19,FALSE)</f>
        <v>LIDO</v>
      </c>
      <c r="V73" s="17" t="str">
        <f>VLOOKUP($H73,'[2]2023_10'!$D:$AD,'[2]2023_10'!U$19,FALSE)</f>
        <v>OK</v>
      </c>
      <c r="W73" s="12">
        <f>VLOOKUP($H73,'[2]2023_10'!$D:$AD,'[2]2023_10'!L$19,FALSE)</f>
        <v>1098.1099999999999</v>
      </c>
      <c r="X73" s="12">
        <f>VLOOKUP($H73,'[2]2023_10'!$D:$AD,'[2]2023_10'!M$19,FALSE)</f>
        <v>878.49</v>
      </c>
      <c r="Y73" s="18">
        <f>VLOOKUP($H73,'[2]2023_10'!$D:$AD,'[2]2023_10'!N$19,FALSE)</f>
        <v>0</v>
      </c>
      <c r="Z73" s="12">
        <f>VLOOKUP($H73,'[2]2023_10'!$D:$AD,'[2]2023_10'!O$19,FALSE)</f>
        <v>0</v>
      </c>
      <c r="AA73" s="12">
        <f>VLOOKUP($H73,'[2]2023_10'!$D:$AD,'[2]2023_10'!P$19,FALSE)</f>
        <v>0</v>
      </c>
      <c r="AB73" s="12">
        <f>VLOOKUP($H73,'[2]2023_10'!$D:$AD,'[2]2023_10'!Q$19,FALSE)</f>
        <v>1976.6</v>
      </c>
      <c r="AC73">
        <f t="shared" si="6"/>
        <v>1976.6</v>
      </c>
      <c r="AD73">
        <f t="shared" si="7"/>
        <v>0</v>
      </c>
    </row>
    <row r="74" spans="1:30" x14ac:dyDescent="0.25">
      <c r="A74" s="9" t="str">
        <f t="shared" si="4"/>
        <v>H110 2023 Outubro</v>
      </c>
      <c r="B74" s="9" t="str">
        <f>VLOOKUP(H74,[1]Auxiliar_referencia!E:F,2,FALSE)</f>
        <v>Medidor faturado pela UFSC</v>
      </c>
      <c r="C74" s="9">
        <v>2023</v>
      </c>
      <c r="D74" s="9" t="s">
        <v>119</v>
      </c>
      <c r="E74" s="9">
        <f>VLOOKUP(H74,[1]Auxiliar_referencia!$B:$X,3,FALSE)</f>
        <v>0</v>
      </c>
      <c r="F74" s="10"/>
      <c r="G74" s="9" t="str">
        <f>VLOOKUP(H74,[1]Auxiliar_referencia!$B:$X,16,FALSE)</f>
        <v>F17B900028</v>
      </c>
      <c r="H74" s="11" t="s">
        <v>103</v>
      </c>
      <c r="I74" s="9" t="str">
        <f>VLOOKUP(H74,[1]Auxiliar_referencia!$B:$X,20,FALSE)</f>
        <v>Condomínio Perini</v>
      </c>
      <c r="J74" s="9" t="str">
        <f>VLOOKUP(H74,[1]Auxiliar_referencia!$B:$X,10,FALSE)</f>
        <v>Joinville</v>
      </c>
      <c r="K74" s="9" t="str">
        <f>VLOOKUP(H74,[1]Auxiliar_referencia!$B:$X,12,FALSE)</f>
        <v>Bloco U - RU</v>
      </c>
      <c r="L74" s="12">
        <f>VLOOKUP($H74,'[2]2023_10'!$D:$AD,'[2]2023_10'!Z$19,FALSE)</f>
        <v>0</v>
      </c>
      <c r="M74" s="12">
        <f>VLOOKUP($H74,'[2]2023_10'!$D:$AD,'[2]2023_10'!AA$19,FALSE)</f>
        <v>0</v>
      </c>
      <c r="N74" s="12">
        <f>VLOOKUP($H74,'[2]2023_10'!$D:$AD,'[2]2023_10'!AB$19,FALSE)</f>
        <v>1</v>
      </c>
      <c r="O74" s="12">
        <f>VLOOKUP($H74,'[2]2023_10'!$D:$AD,'[2]2023_10'!AC$19,FALSE)</f>
        <v>0</v>
      </c>
      <c r="P74" s="12">
        <f>VLOOKUP($H74,'[2]2023_10'!$D:$AD,'[2]2023_10'!AD$19,FALSE)</f>
        <v>1</v>
      </c>
      <c r="Q74" s="13">
        <f>VLOOKUP(H74,'2023_09'!H:R,11,FALSE)</f>
        <v>4738.1000000000004</v>
      </c>
      <c r="R74" s="14">
        <f>VLOOKUP($H74,'[2]2023_10'!$D:$AD,'[2]2023_10'!J$19,FALSE)</f>
        <v>4885</v>
      </c>
      <c r="S74" s="15">
        <f t="shared" si="5"/>
        <v>146.89999999999964</v>
      </c>
      <c r="T74" s="12">
        <f>VLOOKUP($H74,'[2]2023_10'!$D:$AD,'[2]2023_10'!K$19,FALSE)</f>
        <v>147.54</v>
      </c>
      <c r="U74" s="16" t="str">
        <f>VLOOKUP($H74,'[2]2023_10'!$D:$AD,'[2]2023_10'!T$19,FALSE)</f>
        <v>LIDO</v>
      </c>
      <c r="V74" s="17" t="str">
        <f>VLOOKUP($H74,'[2]2023_10'!$D:$AD,'[2]2023_10'!U$19,FALSE)</f>
        <v>OK</v>
      </c>
      <c r="W74" s="12">
        <f>VLOOKUP($H74,'[2]2023_10'!$D:$AD,'[2]2023_10'!L$19,FALSE)</f>
        <v>1674.58</v>
      </c>
      <c r="X74" s="12">
        <f>VLOOKUP($H74,'[2]2023_10'!$D:$AD,'[2]2023_10'!M$19,FALSE)</f>
        <v>1339.66</v>
      </c>
      <c r="Y74" s="18">
        <f>VLOOKUP($H74,'[2]2023_10'!$D:$AD,'[2]2023_10'!N$19,FALSE)</f>
        <v>0</v>
      </c>
      <c r="Z74" s="12">
        <f>VLOOKUP($H74,'[2]2023_10'!$D:$AD,'[2]2023_10'!O$19,FALSE)</f>
        <v>0</v>
      </c>
      <c r="AA74" s="12">
        <f>VLOOKUP($H74,'[2]2023_10'!$D:$AD,'[2]2023_10'!P$19,FALSE)</f>
        <v>0</v>
      </c>
      <c r="AB74" s="12">
        <f>VLOOKUP($H74,'[2]2023_10'!$D:$AD,'[2]2023_10'!Q$19,FALSE)</f>
        <v>3014.24</v>
      </c>
      <c r="AC74">
        <f t="shared" si="6"/>
        <v>3014.24</v>
      </c>
      <c r="AD74">
        <f t="shared" si="7"/>
        <v>0</v>
      </c>
    </row>
    <row r="75" spans="1:30" x14ac:dyDescent="0.25">
      <c r="A75" s="9" t="str">
        <f t="shared" si="4"/>
        <v>H111 2023 Outubro</v>
      </c>
      <c r="B75" s="9" t="str">
        <f>VLOOKUP(H75,[1]Auxiliar_referencia!E:F,2,FALSE)</f>
        <v>Medidor faturado pela UFSC</v>
      </c>
      <c r="C75" s="9">
        <v>2023</v>
      </c>
      <c r="D75" s="9" t="s">
        <v>119</v>
      </c>
      <c r="E75" s="9">
        <f>VLOOKUP(H75,[1]Auxiliar_referencia!$B:$X,3,FALSE)</f>
        <v>0</v>
      </c>
      <c r="F75" s="10"/>
      <c r="G75" s="9" t="str">
        <f>VLOOKUP(H75,[1]Auxiliar_referencia!$B:$X,16,FALSE)</f>
        <v>C16UB020205</v>
      </c>
      <c r="H75" s="11" t="s">
        <v>104</v>
      </c>
      <c r="I75" s="9" t="str">
        <f>VLOOKUP(H75,[1]Auxiliar_referencia!$B:$X,20,FALSE)</f>
        <v>Condomínio Perini</v>
      </c>
      <c r="J75" s="9" t="str">
        <f>VLOOKUP(H75,[1]Auxiliar_referencia!$B:$X,10,FALSE)</f>
        <v>Joinville</v>
      </c>
      <c r="K75" s="9" t="str">
        <f>VLOOKUP(H75,[1]Auxiliar_referencia!$B:$X,12,FALSE)</f>
        <v>Bloco U - U</v>
      </c>
      <c r="L75" s="12">
        <f>VLOOKUP($H75,'[2]2023_10'!$D:$AD,'[2]2023_10'!Z$19,FALSE)</f>
        <v>0</v>
      </c>
      <c r="M75" s="12">
        <f>VLOOKUP($H75,'[2]2023_10'!$D:$AD,'[2]2023_10'!AA$19,FALSE)</f>
        <v>0</v>
      </c>
      <c r="N75" s="12">
        <f>VLOOKUP($H75,'[2]2023_10'!$D:$AD,'[2]2023_10'!AB$19,FALSE)</f>
        <v>1</v>
      </c>
      <c r="O75" s="12">
        <f>VLOOKUP($H75,'[2]2023_10'!$D:$AD,'[2]2023_10'!AC$19,FALSE)</f>
        <v>0</v>
      </c>
      <c r="P75" s="12">
        <f>VLOOKUP($H75,'[2]2023_10'!$D:$AD,'[2]2023_10'!AD$19,FALSE)</f>
        <v>1</v>
      </c>
      <c r="Q75" s="13">
        <f>VLOOKUP(H75,'2023_09'!H:R,11,FALSE)</f>
        <v>3203.4409999999998</v>
      </c>
      <c r="R75" s="14">
        <f>VLOOKUP($H75,'[2]2023_10'!$D:$AD,'[2]2023_10'!J$19,FALSE)</f>
        <v>3401</v>
      </c>
      <c r="S75" s="15">
        <f t="shared" si="5"/>
        <v>197.5590000000002</v>
      </c>
      <c r="T75" s="12">
        <f>VLOOKUP($H75,'[2]2023_10'!$D:$AD,'[2]2023_10'!K$19,FALSE)</f>
        <v>198.11600000000001</v>
      </c>
      <c r="U75" s="16" t="str">
        <f>VLOOKUP($H75,'[2]2023_10'!$D:$AD,'[2]2023_10'!T$19,FALSE)</f>
        <v>LIDO</v>
      </c>
      <c r="V75" s="17" t="str">
        <f>VLOOKUP($H75,'[2]2023_10'!$D:$AD,'[2]2023_10'!U$19,FALSE)</f>
        <v>OK</v>
      </c>
      <c r="W75" s="12">
        <f>VLOOKUP($H75,'[2]2023_10'!$D:$AD,'[2]2023_10'!L$19,FALSE)</f>
        <v>2248.62</v>
      </c>
      <c r="X75" s="12">
        <f>VLOOKUP($H75,'[2]2023_10'!$D:$AD,'[2]2023_10'!M$19,FALSE)</f>
        <v>1798.89</v>
      </c>
      <c r="Y75" s="18">
        <f>VLOOKUP($H75,'[2]2023_10'!$D:$AD,'[2]2023_10'!N$19,FALSE)</f>
        <v>0</v>
      </c>
      <c r="Z75" s="12">
        <f>VLOOKUP($H75,'[2]2023_10'!$D:$AD,'[2]2023_10'!O$19,FALSE)</f>
        <v>0</v>
      </c>
      <c r="AA75" s="12">
        <f>VLOOKUP($H75,'[2]2023_10'!$D:$AD,'[2]2023_10'!P$19,FALSE)</f>
        <v>0</v>
      </c>
      <c r="AB75" s="12">
        <f>VLOOKUP($H75,'[2]2023_10'!$D:$AD,'[2]2023_10'!Q$19,FALSE)</f>
        <v>4047.51</v>
      </c>
      <c r="AC75">
        <f t="shared" si="6"/>
        <v>4047.51</v>
      </c>
      <c r="AD75">
        <f t="shared" si="7"/>
        <v>0</v>
      </c>
    </row>
    <row r="76" spans="1:30" x14ac:dyDescent="0.25">
      <c r="A76" s="9" t="str">
        <f>H76&amp;" "&amp;C76&amp;" "&amp;D76</f>
        <v>H112 2023 Outubro</v>
      </c>
      <c r="B76" s="9" t="str">
        <f>VLOOKUP(H76,[1]Auxiliar_referencia!E:F,2,FALSE)</f>
        <v>Medidor faturado pela UFSC</v>
      </c>
      <c r="C76" s="9">
        <v>2023</v>
      </c>
      <c r="D76" s="9" t="s">
        <v>119</v>
      </c>
      <c r="E76" s="9">
        <f>VLOOKUP(H76,[1]Auxiliar_referencia!$B:$X,3,FALSE)</f>
        <v>0</v>
      </c>
      <c r="F76" s="10"/>
      <c r="G76" s="9" t="str">
        <f>VLOOKUP(H76,[1]Auxiliar_referencia!$B:$X,16,FALSE)</f>
        <v/>
      </c>
      <c r="H76" s="11" t="s">
        <v>105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Tunel de Vento - LAB 01</v>
      </c>
      <c r="L76" s="12">
        <f>VLOOKUP($H76,'[2]2023_10'!$D:$AD,'[2]2023_10'!Z$19,FALSE)</f>
        <v>0</v>
      </c>
      <c r="M76" s="12">
        <f>VLOOKUP($H76,'[2]2023_10'!$D:$AD,'[2]2023_10'!AA$19,FALSE)</f>
        <v>0</v>
      </c>
      <c r="N76" s="12">
        <f>VLOOKUP($H76,'[2]2023_10'!$D:$AD,'[2]2023_10'!AB$19,FALSE)</f>
        <v>1</v>
      </c>
      <c r="O76" s="12">
        <f>VLOOKUP($H76,'[2]2023_10'!$D:$AD,'[2]2023_10'!AC$19,FALSE)</f>
        <v>0</v>
      </c>
      <c r="P76" s="12">
        <f>VLOOKUP($H76,'[2]2023_10'!$D:$AD,'[2]2023_10'!AD$19,FALSE)</f>
        <v>1</v>
      </c>
      <c r="Q76" s="13">
        <f>VLOOKUP(H76,'2023_09'!H:R,11,FALSE)</f>
        <v>468.06200000000001</v>
      </c>
      <c r="R76" s="14">
        <f>VLOOKUP($H76,'[2]2023_10'!$D:$AD,'[2]2023_10'!J$19,FALSE)</f>
        <v>469.43799999999999</v>
      </c>
      <c r="S76" s="15">
        <f t="shared" si="5"/>
        <v>1.3759999999999764</v>
      </c>
      <c r="T76" s="12">
        <f>VLOOKUP($H76,'[2]2023_10'!$D:$AD,'[2]2023_10'!K$19,FALSE)</f>
        <v>1.3759999999999999</v>
      </c>
      <c r="U76" s="16" t="str">
        <f>VLOOKUP($H76,'[2]2023_10'!$D:$AD,'[2]2023_10'!T$19,FALSE)</f>
        <v>LIDO</v>
      </c>
      <c r="V76" s="17" t="str">
        <f>VLOOKUP($H76,'[2]2023_10'!$D:$AD,'[2]2023_10'!U$19,FALSE)</f>
        <v>OK</v>
      </c>
      <c r="W76" s="12">
        <f>VLOOKUP($H76,'[2]2023_10'!$D:$AD,'[2]2023_10'!L$19,FALSE)</f>
        <v>113.5</v>
      </c>
      <c r="X76" s="12">
        <f>VLOOKUP($H76,'[2]2023_10'!$D:$AD,'[2]2023_10'!M$19,FALSE)</f>
        <v>90.8</v>
      </c>
      <c r="Y76" s="18">
        <f>VLOOKUP($H76,'[2]2023_10'!$D:$AD,'[2]2023_10'!N$19,FALSE)</f>
        <v>0</v>
      </c>
      <c r="Z76" s="12">
        <f>VLOOKUP($H76,'[2]2023_10'!$D:$AD,'[2]2023_10'!O$19,FALSE)</f>
        <v>0</v>
      </c>
      <c r="AA76" s="12">
        <f>VLOOKUP($H76,'[2]2023_10'!$D:$AD,'[2]2023_10'!P$19,FALSE)</f>
        <v>0</v>
      </c>
      <c r="AB76" s="12">
        <f>VLOOKUP($H76,'[2]2023_10'!$D:$AD,'[2]2023_10'!Q$19,FALSE)</f>
        <v>204.3</v>
      </c>
      <c r="AC76">
        <f t="shared" si="6"/>
        <v>204.3</v>
      </c>
      <c r="AD76">
        <f t="shared" si="7"/>
        <v>0</v>
      </c>
    </row>
    <row r="77" spans="1:30" x14ac:dyDescent="0.25">
      <c r="A77" s="9"/>
      <c r="B77" s="9"/>
      <c r="C77" s="9"/>
      <c r="D77" s="9"/>
      <c r="E77" s="9"/>
      <c r="F77" s="10"/>
      <c r="G77" s="9"/>
      <c r="H77" s="11"/>
      <c r="I77" s="9"/>
      <c r="J77" s="9"/>
      <c r="K77" s="9"/>
      <c r="L77" s="12"/>
      <c r="M77" s="12"/>
      <c r="N77" s="12"/>
      <c r="O77" s="12"/>
      <c r="P77" s="12"/>
      <c r="Q77" s="13"/>
      <c r="R77" s="14"/>
      <c r="S77" s="15"/>
      <c r="T77" s="12"/>
      <c r="U77" s="16"/>
      <c r="V77" s="17"/>
      <c r="W77" s="12"/>
      <c r="X77" s="12"/>
      <c r="Y77" s="18"/>
      <c r="Z77" s="12"/>
      <c r="AA77" s="12"/>
      <c r="AB77" s="12"/>
    </row>
    <row r="78" spans="1:30" x14ac:dyDescent="0.25">
      <c r="A78" s="9" t="str">
        <f>H78&amp;" "&amp;C78&amp;" "&amp;D78</f>
        <v>H130 2023 Outubro</v>
      </c>
      <c r="B78" s="9" t="str">
        <f>VLOOKUP(H78,[1]Auxiliar_referencia!E:F,2,FALSE)</f>
        <v>Medidor faturado pela UFSC</v>
      </c>
      <c r="C78" s="9">
        <v>2023</v>
      </c>
      <c r="D78" s="9" t="s">
        <v>119</v>
      </c>
      <c r="E78" s="9">
        <f>VLOOKUP(H78,[1]Auxiliar_referencia!$B:$X,3,FALSE)</f>
        <v>0</v>
      </c>
      <c r="F78" s="10"/>
      <c r="G78" s="9" t="str">
        <f>VLOOKUP(H78,[1]Auxiliar_referencia!$B:$X,16,FALSE)</f>
        <v/>
      </c>
      <c r="H78" s="11" t="s">
        <v>107</v>
      </c>
      <c r="I78" s="9" t="str">
        <f>VLOOKUP(H78,[1]Auxiliar_referencia!$B:$X,20,FALSE)</f>
        <v>Condomínio Sapiens Park</v>
      </c>
      <c r="J78" s="9" t="s">
        <v>106</v>
      </c>
      <c r="K78" s="9" t="str">
        <f>VLOOKUP(H78,[1]Auxiliar_referencia!$B:$X,12,FALSE)</f>
        <v>Sapiens Park - INPETRO</v>
      </c>
      <c r="L78" s="12">
        <f>VLOOKUP($H78,'[2]2023_10'!$D:$AD,'[2]2023_10'!Z$19,FALSE)</f>
        <v>1</v>
      </c>
      <c r="M78" s="12">
        <f>VLOOKUP($H78,'[2]2023_10'!$D:$AD,'[2]2023_10'!AA$19,FALSE)</f>
        <v>0</v>
      </c>
      <c r="N78" s="12">
        <f>VLOOKUP($H78,'[2]2023_10'!$D:$AD,'[2]2023_10'!AB$19,FALSE)</f>
        <v>0</v>
      </c>
      <c r="O78" s="12">
        <f>VLOOKUP($H78,'[2]2023_10'!$D:$AD,'[2]2023_10'!AC$19,FALSE)</f>
        <v>0</v>
      </c>
      <c r="P78" s="12">
        <f>VLOOKUP($H78,'[2]2023_10'!$D:$AD,'[2]2023_10'!AD$19,FALSE)</f>
        <v>1</v>
      </c>
      <c r="Q78" s="13">
        <f>VLOOKUP(H78,'2023_09'!H:R,11,FALSE)</f>
        <v>0</v>
      </c>
      <c r="R78" s="14">
        <f>VLOOKUP($H78,'[2]2023_10'!$D:$AD,'[2]2023_10'!J$19,FALSE)</f>
        <v>0</v>
      </c>
      <c r="S78" s="15">
        <f t="shared" si="5"/>
        <v>0</v>
      </c>
      <c r="T78" s="12">
        <f>VLOOKUP($H78,'[2]2023_10'!$D:$AD,'[2]2023_10'!K$19,FALSE)</f>
        <v>0</v>
      </c>
      <c r="U78" s="16" t="str">
        <f>VLOOKUP($H78,'[2]2023_10'!$D:$AD,'[2]2023_10'!T$19,FALSE)</f>
        <v>SI</v>
      </c>
      <c r="V78" s="17" t="str">
        <f>VLOOKUP($H78,'[2]2023_10'!$D:$AD,'[2]2023_10'!U$19,FALSE)</f>
        <v>SI</v>
      </c>
      <c r="W78" s="12">
        <f>VLOOKUP($H78,'[2]2023_10'!$D:$AD,'[2]2023_10'!L$19,FALSE)</f>
        <v>0</v>
      </c>
      <c r="X78" s="12">
        <f>VLOOKUP($H78,'[2]2023_10'!$D:$AD,'[2]2023_10'!M$19,FALSE)</f>
        <v>0</v>
      </c>
      <c r="Y78" s="18">
        <f>VLOOKUP($H78,'[2]2023_10'!$D:$AD,'[2]2023_10'!N$19,FALSE)</f>
        <v>0</v>
      </c>
      <c r="Z78" s="12">
        <f>VLOOKUP($H78,'[2]2023_10'!$D:$AD,'[2]2023_10'!O$19,FALSE)</f>
        <v>0</v>
      </c>
      <c r="AA78" s="12">
        <f>VLOOKUP($H78,'[2]2023_10'!$D:$AD,'[2]2023_10'!P$19,FALSE)</f>
        <v>0</v>
      </c>
      <c r="AB78" s="12">
        <f>VLOOKUP($H78,'[2]2023_10'!$D:$AD,'[2]2023_10'!Q$19,FALSE)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9" t="str">
        <f>H79&amp;" "&amp;C79&amp;" "&amp;D79</f>
        <v>H131 2023 Outubro</v>
      </c>
      <c r="B79" s="9" t="str">
        <f>VLOOKUP(H79,[1]Auxiliar_referencia!E:F,2,FALSE)</f>
        <v>Medidor faturado pela UFSC</v>
      </c>
      <c r="C79" s="9">
        <v>2023</v>
      </c>
      <c r="D79" s="9" t="s">
        <v>119</v>
      </c>
      <c r="E79" s="9">
        <f>VLOOKUP(H79,[1]Auxiliar_referencia!$B:$X,3,FALSE)</f>
        <v>0</v>
      </c>
      <c r="F79" s="10"/>
      <c r="G79" s="9" t="str">
        <f>VLOOKUP(H79,[1]Auxiliar_referencia!$B:$X,16,FALSE)</f>
        <v/>
      </c>
      <c r="H79" s="11" t="s">
        <v>108</v>
      </c>
      <c r="I79" s="9" t="str">
        <f>VLOOKUP(H79,[1]Auxiliar_referencia!$B:$X,20,FALSE)</f>
        <v>Condomínio Sapiens Park</v>
      </c>
      <c r="J79" s="9" t="s">
        <v>106</v>
      </c>
      <c r="K79" s="9" t="str">
        <f>VLOOKUP(H79,[1]Auxiliar_referencia!$B:$X,12,FALSE)</f>
        <v>Sapiens Park - Fotovoltaica</v>
      </c>
      <c r="L79" s="12">
        <f>VLOOKUP($H79,'[2]2023_10'!$D:$AD,'[2]2023_10'!Z$19,FALSE)</f>
        <v>1</v>
      </c>
      <c r="M79" s="12">
        <f>VLOOKUP($H79,'[2]2023_10'!$D:$AD,'[2]2023_10'!AA$19,FALSE)</f>
        <v>0</v>
      </c>
      <c r="N79" s="12">
        <f>VLOOKUP($H79,'[2]2023_10'!$D:$AD,'[2]2023_10'!AB$19,FALSE)</f>
        <v>0</v>
      </c>
      <c r="O79" s="12">
        <f>VLOOKUP($H79,'[2]2023_10'!$D:$AD,'[2]2023_10'!AC$19,FALSE)</f>
        <v>0</v>
      </c>
      <c r="P79" s="12">
        <f>VLOOKUP($H79,'[2]2023_10'!$D:$AD,'[2]2023_10'!AD$19,FALSE)</f>
        <v>1</v>
      </c>
      <c r="Q79" s="13">
        <f>VLOOKUP(H79,'2023_09'!H:R,11,FALSE)</f>
        <v>0</v>
      </c>
      <c r="R79" s="14">
        <f>VLOOKUP($H79,'[2]2023_10'!$D:$AD,'[2]2023_10'!J$19,FALSE)</f>
        <v>0</v>
      </c>
      <c r="S79" s="15">
        <f t="shared" si="5"/>
        <v>0</v>
      </c>
      <c r="T79" s="12">
        <f>VLOOKUP($H79,'[2]2023_10'!$D:$AD,'[2]2023_10'!K$19,FALSE)</f>
        <v>0</v>
      </c>
      <c r="U79" s="16" t="str">
        <f>VLOOKUP($H79,'[2]2023_10'!$D:$AD,'[2]2023_10'!T$19,FALSE)</f>
        <v>SI</v>
      </c>
      <c r="V79" s="17" t="str">
        <f>VLOOKUP($H79,'[2]2023_10'!$D:$AD,'[2]2023_10'!U$19,FALSE)</f>
        <v>SI</v>
      </c>
      <c r="W79" s="12">
        <f>VLOOKUP($H79,'[2]2023_10'!$D:$AD,'[2]2023_10'!L$19,FALSE)</f>
        <v>0</v>
      </c>
      <c r="X79" s="12">
        <f>VLOOKUP($H79,'[2]2023_10'!$D:$AD,'[2]2023_10'!M$19,FALSE)</f>
        <v>0</v>
      </c>
      <c r="Y79" s="18">
        <f>VLOOKUP($H79,'[2]2023_10'!$D:$AD,'[2]2023_10'!N$19,FALSE)</f>
        <v>0</v>
      </c>
      <c r="Z79" s="12">
        <f>VLOOKUP($H79,'[2]2023_10'!$D:$AD,'[2]2023_10'!O$19,FALSE)</f>
        <v>0</v>
      </c>
      <c r="AA79" s="12">
        <f>VLOOKUP($H79,'[2]2023_10'!$D:$AD,'[2]2023_10'!P$19,FALSE)</f>
        <v>0</v>
      </c>
      <c r="AB79" s="12">
        <f>VLOOKUP($H79,'[2]2023_10'!$D:$AD,'[2]2023_10'!Q$19,FALSE)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9" t="str">
        <f t="shared" ref="A80:A86" si="8">H80&amp;" "&amp;C80&amp;" "&amp;D80</f>
        <v>H200 2023 Outubro</v>
      </c>
      <c r="B80" s="9" t="str">
        <f>VLOOKUP(H80,[1]Auxiliar_referencia!E:F,2,FALSE)</f>
        <v>Medidor faturado pela UFSC</v>
      </c>
      <c r="C80" s="9">
        <v>2023</v>
      </c>
      <c r="D80" s="9" t="s">
        <v>119</v>
      </c>
      <c r="E80" s="9">
        <f>VLOOKUP(H80,[1]Auxiliar_referencia!$B:$X,3,FALSE)</f>
        <v>15431797</v>
      </c>
      <c r="F80" s="10"/>
      <c r="G80" s="9" t="str">
        <f>VLOOKUP(H80,[1]Auxiliar_referencia!$B:$X,16,FALSE)</f>
        <v>B17C003784</v>
      </c>
      <c r="H80" s="11" t="s">
        <v>109</v>
      </c>
      <c r="I80" s="9" t="str">
        <f>VLOOKUP(H80,[1]Auxiliar_referencia!$B:$X,20,FALSE)</f>
        <v>CASAN</v>
      </c>
      <c r="J80" s="9" t="str">
        <f>VLOOKUP(H80,[1]Auxiliar_referencia!$B:$X,10,FALSE)</f>
        <v>Curitibanos</v>
      </c>
      <c r="K80" s="9" t="str">
        <f>VLOOKUP(H80,[1]Auxiliar_referencia!$B:$X,12,FALSE)</f>
        <v>Curitibanos CEDUP</v>
      </c>
      <c r="L80" s="12">
        <f>VLOOKUP($H80,'[2]2023_10'!$D:$AD,'[2]2023_10'!Z$19,FALSE)</f>
        <v>1</v>
      </c>
      <c r="M80" s="12">
        <f>VLOOKUP($H80,'[2]2023_10'!$D:$AD,'[2]2023_10'!AA$19,FALSE)</f>
        <v>0</v>
      </c>
      <c r="N80" s="12">
        <f>VLOOKUP($H80,'[2]2023_10'!$D:$AD,'[2]2023_10'!AB$19,FALSE)</f>
        <v>0</v>
      </c>
      <c r="O80" s="12">
        <f>VLOOKUP($H80,'[2]2023_10'!$D:$AD,'[2]2023_10'!AC$19,FALSE)</f>
        <v>0</v>
      </c>
      <c r="P80" s="12">
        <f>VLOOKUP($H80,'[2]2023_10'!$D:$AD,'[2]2023_10'!AD$19,FALSE)</f>
        <v>1</v>
      </c>
      <c r="Q80" s="13">
        <f>VLOOKUP(H80,'2023_09'!H:R,11,FALSE)</f>
        <v>1840</v>
      </c>
      <c r="R80" s="14">
        <f>VLOOKUP($H80,'[2]2023_10'!$D:$AD,'[2]2023_10'!J$19,FALSE)</f>
        <v>1981</v>
      </c>
      <c r="S80" s="15">
        <f t="shared" si="5"/>
        <v>141</v>
      </c>
      <c r="T80" s="12">
        <f>VLOOKUP($H80,'[2]2023_10'!$D:$AD,'[2]2023_10'!K$19,FALSE)</f>
        <v>141</v>
      </c>
      <c r="U80" s="16" t="str">
        <f>VLOOKUP($H80,'[2]2023_10'!$D:$AD,'[2]2023_10'!T$19,FALSE)</f>
        <v>LIDO</v>
      </c>
      <c r="V80" s="17" t="str">
        <f>VLOOKUP($H80,'[2]2023_10'!$D:$AD,'[2]2023_10'!U$19,FALSE)</f>
        <v>ALTO CONSUMO</v>
      </c>
      <c r="W80" s="12">
        <f>VLOOKUP($H80,'[2]2023_10'!$D:$AD,'[2]2023_10'!L$19,FALSE)</f>
        <v>2110.92</v>
      </c>
      <c r="X80" s="12">
        <f>VLOOKUP($H80,'[2]2023_10'!$D:$AD,'[2]2023_10'!M$19,FALSE)</f>
        <v>0</v>
      </c>
      <c r="Y80" s="18">
        <f>VLOOKUP($H80,'[2]2023_10'!$D:$AD,'[2]2023_10'!N$19,FALSE)</f>
        <v>-199.48</v>
      </c>
      <c r="Z80" s="12">
        <f>VLOOKUP($H80,'[2]2023_10'!$D:$AD,'[2]2023_10'!O$19,FALSE)</f>
        <v>0</v>
      </c>
      <c r="AA80" s="12">
        <f>VLOOKUP($H80,'[2]2023_10'!$D:$AD,'[2]2023_10'!P$19,FALSE)</f>
        <v>0</v>
      </c>
      <c r="AB80" s="12">
        <f>VLOOKUP($H80,'[2]2023_10'!$D:$AD,'[2]2023_10'!Q$19,FALSE)</f>
        <v>1911.44</v>
      </c>
      <c r="AC80">
        <f t="shared" si="6"/>
        <v>1911.44</v>
      </c>
      <c r="AD80">
        <f t="shared" si="7"/>
        <v>0</v>
      </c>
    </row>
    <row r="81" spans="1:30" x14ac:dyDescent="0.25">
      <c r="A81" s="9" t="str">
        <f t="shared" si="8"/>
        <v>H201 2023 Outubro</v>
      </c>
      <c r="B81" s="9" t="str">
        <f>VLOOKUP(H81,[1]Auxiliar_referencia!E:F,2,FALSE)</f>
        <v>Medidor não instalado</v>
      </c>
      <c r="C81" s="9">
        <v>2023</v>
      </c>
      <c r="D81" s="9" t="s">
        <v>119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110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Água Subterrânea</v>
      </c>
      <c r="L81" s="12">
        <f>VLOOKUP($H81,'[2]2023_10'!$D:$AD,'[2]2023_10'!Z$19,FALSE)</f>
        <v>1</v>
      </c>
      <c r="M81" s="12">
        <f>VLOOKUP($H81,'[2]2023_10'!$D:$AD,'[2]2023_10'!AA$19,FALSE)</f>
        <v>0</v>
      </c>
      <c r="N81" s="12">
        <f>VLOOKUP($H81,'[2]2023_10'!$D:$AD,'[2]2023_10'!AB$19,FALSE)</f>
        <v>0</v>
      </c>
      <c r="O81" s="12">
        <f>VLOOKUP($H81,'[2]2023_10'!$D:$AD,'[2]2023_10'!AC$19,FALSE)</f>
        <v>0</v>
      </c>
      <c r="P81" s="12">
        <f>VLOOKUP($H81,'[2]2023_10'!$D:$AD,'[2]2023_10'!AD$19,FALSE)</f>
        <v>1</v>
      </c>
      <c r="Q81" s="13">
        <f>VLOOKUP(H81,'2023_09'!H:R,11,FALSE)</f>
        <v>0</v>
      </c>
      <c r="R81" s="14">
        <f>VLOOKUP($H81,'[2]2023_10'!$D:$AD,'[2]2023_10'!J$19,FALSE)</f>
        <v>0</v>
      </c>
      <c r="S81" s="15">
        <f t="shared" si="5"/>
        <v>0</v>
      </c>
      <c r="T81" s="12">
        <f>VLOOKUP($H81,'[2]2023_10'!$D:$AD,'[2]2023_10'!K$19,FALSE)</f>
        <v>0</v>
      </c>
      <c r="U81" s="16" t="str">
        <f>VLOOKUP($H81,'[2]2023_10'!$D:$AD,'[2]2023_10'!T$19,FALSE)</f>
        <v>SI</v>
      </c>
      <c r="V81" s="17" t="str">
        <f>VLOOKUP($H81,'[2]2023_10'!$D:$AD,'[2]2023_10'!U$19,FALSE)</f>
        <v>SI</v>
      </c>
      <c r="W81" s="12">
        <f>VLOOKUP($H81,'[2]2023_10'!$D:$AD,'[2]2023_10'!L$19,FALSE)</f>
        <v>0</v>
      </c>
      <c r="X81" s="12">
        <f>VLOOKUP($H81,'[2]2023_10'!$D:$AD,'[2]2023_10'!M$19,FALSE)</f>
        <v>0</v>
      </c>
      <c r="Y81" s="18">
        <f>VLOOKUP($H81,'[2]2023_10'!$D:$AD,'[2]2023_10'!N$19,FALSE)</f>
        <v>0</v>
      </c>
      <c r="Z81" s="12">
        <f>VLOOKUP($H81,'[2]2023_10'!$D:$AD,'[2]2023_10'!O$19,FALSE)</f>
        <v>0</v>
      </c>
      <c r="AA81" s="12">
        <f>VLOOKUP($H81,'[2]2023_10'!$D:$AD,'[2]2023_10'!P$19,FALSE)</f>
        <v>0</v>
      </c>
      <c r="AB81" s="12">
        <f>VLOOKUP($H81,'[2]2023_10'!$D:$AD,'[2]2023_10'!Q$19,FALSE)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H202 2023 Outubro</v>
      </c>
      <c r="B82" s="9" t="str">
        <f>VLOOKUP(H82,[1]Auxiliar_referencia!E:F,2,FALSE)</f>
        <v>Medidor não instalado</v>
      </c>
      <c r="C82" s="9">
        <v>2023</v>
      </c>
      <c r="D82" s="9" t="s">
        <v>119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111</v>
      </c>
      <c r="I82" s="9" t="str">
        <f>VLOOKUP(H82,[1]Auxiliar_referencia!$B:$X,20,FALSE)</f>
        <v>Interno</v>
      </c>
      <c r="J82" s="9" t="str">
        <f>VLOOKUP(H82,[1]Auxiliar_referencia!$B:$X,10,FALSE)</f>
        <v>Curitibanos</v>
      </c>
      <c r="K82" s="9" t="str">
        <f>VLOOKUP(H82,[1]Auxiliar_referencia!$B:$X,12,FALSE)</f>
        <v>Curitibanos SEDE - ETE</v>
      </c>
      <c r="L82" s="12">
        <f>VLOOKUP($H82,'[2]2023_10'!$D:$AD,'[2]2023_10'!Z$19,FALSE)</f>
        <v>0</v>
      </c>
      <c r="M82" s="12">
        <f>VLOOKUP($H82,'[2]2023_10'!$D:$AD,'[2]2023_10'!AA$19,FALSE)</f>
        <v>0</v>
      </c>
      <c r="N82" s="12">
        <f>VLOOKUP($H82,'[2]2023_10'!$D:$AD,'[2]2023_10'!AB$19,FALSE)</f>
        <v>0</v>
      </c>
      <c r="O82" s="12">
        <f>VLOOKUP($H82,'[2]2023_10'!$D:$AD,'[2]2023_10'!AC$19,FALSE)</f>
        <v>0</v>
      </c>
      <c r="P82" s="12">
        <f>VLOOKUP($H82,'[2]2023_10'!$D:$AD,'[2]2023_10'!AD$19,FALSE)</f>
        <v>0</v>
      </c>
      <c r="Q82" s="13">
        <f>VLOOKUP(H82,'2023_09'!H:R,11,FALSE)</f>
        <v>0</v>
      </c>
      <c r="R82" s="14">
        <f>VLOOKUP($H82,'[2]2023_10'!$D:$AD,'[2]2023_10'!J$19,FALSE)</f>
        <v>0</v>
      </c>
      <c r="S82" s="15">
        <f t="shared" si="5"/>
        <v>0</v>
      </c>
      <c r="T82" s="12">
        <f>VLOOKUP($H82,'[2]2023_10'!$D:$AD,'[2]2023_10'!K$19,FALSE)</f>
        <v>0</v>
      </c>
      <c r="U82" s="16" t="str">
        <f>VLOOKUP($H82,'[2]2023_10'!$D:$AD,'[2]2023_10'!T$19,FALSE)</f>
        <v>SI</v>
      </c>
      <c r="V82" s="17" t="str">
        <f>VLOOKUP($H82,'[2]2023_10'!$D:$AD,'[2]2023_10'!U$19,FALSE)</f>
        <v>SI</v>
      </c>
      <c r="W82" s="12">
        <f>VLOOKUP($H82,'[2]2023_10'!$D:$AD,'[2]2023_10'!L$19,FALSE)</f>
        <v>0</v>
      </c>
      <c r="X82" s="12">
        <f>VLOOKUP($H82,'[2]2023_10'!$D:$AD,'[2]2023_10'!M$19,FALSE)</f>
        <v>0</v>
      </c>
      <c r="Y82" s="18">
        <f>VLOOKUP($H82,'[2]2023_10'!$D:$AD,'[2]2023_10'!N$19,FALSE)</f>
        <v>0</v>
      </c>
      <c r="Z82" s="12">
        <f>VLOOKUP($H82,'[2]2023_10'!$D:$AD,'[2]2023_10'!O$19,FALSE)</f>
        <v>0</v>
      </c>
      <c r="AA82" s="12">
        <f>VLOOKUP($H82,'[2]2023_10'!$D:$AD,'[2]2023_10'!P$19,FALSE)</f>
        <v>0</v>
      </c>
      <c r="AB82" s="12">
        <f>VLOOKUP($H82,'[2]2023_10'!$D:$AD,'[2]2023_10'!Q$19,FALSE)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H300 2023 Outubro</v>
      </c>
      <c r="B83" s="9" t="str">
        <f>VLOOKUP(H83,[1]Auxiliar_referencia!E:F,2,FALSE)</f>
        <v>Medidor faturado pela UFSC</v>
      </c>
      <c r="C83" s="9">
        <v>2023</v>
      </c>
      <c r="D83" s="9" t="s">
        <v>119</v>
      </c>
      <c r="E83" s="9">
        <f>VLOOKUP(H83,[1]Auxiliar_referencia!$B:$X,3,FALSE)</f>
        <v>196916</v>
      </c>
      <c r="F83" s="10"/>
      <c r="G83" s="9" t="str">
        <f>VLOOKUP(H83,[1]Auxiliar_referencia!$B:$X,16,FALSE)</f>
        <v>A15L279126</v>
      </c>
      <c r="H83" s="11" t="s">
        <v>112</v>
      </c>
      <c r="I83" s="9" t="str">
        <f>VLOOKUP(H83,[1]Auxiliar_referencia!$B:$X,20,FALSE)</f>
        <v>SAMAE ARARANGUÁ</v>
      </c>
      <c r="J83" s="9" t="str">
        <f>VLOOKUP(H83,[1]Auxiliar_referencia!$B:$X,10,FALSE)</f>
        <v>Araranguá</v>
      </c>
      <c r="K83" s="9" t="str">
        <f>VLOOKUP(H83,[1]Auxiliar_referencia!$B:$X,12,FALSE)</f>
        <v>SAMAE Araranguá  Mato Alto</v>
      </c>
      <c r="L83" s="12">
        <f>VLOOKUP($H83,'[2]2023_10'!$D:$AD,'[2]2023_10'!Z$19,FALSE)</f>
        <v>1</v>
      </c>
      <c r="M83" s="12">
        <f>VLOOKUP($H83,'[2]2023_10'!$D:$AD,'[2]2023_10'!AA$19,FALSE)</f>
        <v>0</v>
      </c>
      <c r="N83" s="12">
        <f>VLOOKUP($H83,'[2]2023_10'!$D:$AD,'[2]2023_10'!AB$19,FALSE)</f>
        <v>0</v>
      </c>
      <c r="O83" s="12">
        <f>VLOOKUP($H83,'[2]2023_10'!$D:$AD,'[2]2023_10'!AC$19,FALSE)</f>
        <v>0</v>
      </c>
      <c r="P83" s="12">
        <f>VLOOKUP($H83,'[2]2023_10'!$D:$AD,'[2]2023_10'!AD$19,FALSE)</f>
        <v>1</v>
      </c>
      <c r="Q83" s="13">
        <f>VLOOKUP(H83,'2023_09'!H:R,11,FALSE)</f>
        <v>3848</v>
      </c>
      <c r="R83" s="14">
        <f>VLOOKUP($H83,'[2]2023_10'!$D:$AD,'[2]2023_10'!J$19,FALSE)</f>
        <v>3882</v>
      </c>
      <c r="S83" s="15">
        <f t="shared" si="5"/>
        <v>34</v>
      </c>
      <c r="T83" s="12">
        <f>VLOOKUP($H83,'[2]2023_10'!$D:$AD,'[2]2023_10'!K$19,FALSE)</f>
        <v>34</v>
      </c>
      <c r="U83" s="16" t="str">
        <f>VLOOKUP($H83,'[2]2023_10'!$D:$AD,'[2]2023_10'!T$19,FALSE)</f>
        <v>LIDO</v>
      </c>
      <c r="V83" s="17" t="str">
        <f>VLOOKUP($H83,'[2]2023_10'!$D:$AD,'[2]2023_10'!U$19,FALSE)</f>
        <v>OK</v>
      </c>
      <c r="W83" s="12">
        <f>VLOOKUP($H83,'[2]2023_10'!$D:$AD,'[2]2023_10'!L$19,FALSE)</f>
        <v>562.07000000000005</v>
      </c>
      <c r="X83" s="12">
        <f>VLOOKUP($H83,'[2]2023_10'!$D:$AD,'[2]2023_10'!M$19,FALSE)</f>
        <v>0</v>
      </c>
      <c r="Y83" s="18">
        <f>VLOOKUP($H83,'[2]2023_10'!$D:$AD,'[2]2023_10'!N$19,FALSE)</f>
        <v>0</v>
      </c>
      <c r="Z83" s="12">
        <f>VLOOKUP($H83,'[2]2023_10'!$D:$AD,'[2]2023_10'!O$19,FALSE)</f>
        <v>0</v>
      </c>
      <c r="AA83" s="12">
        <f>VLOOKUP($H83,'[2]2023_10'!$D:$AD,'[2]2023_10'!P$19,FALSE)</f>
        <v>0</v>
      </c>
      <c r="AB83" s="12">
        <f>VLOOKUP($H83,'[2]2023_10'!$D:$AD,'[2]2023_10'!Q$19,FALSE)</f>
        <v>562.07000000000005</v>
      </c>
      <c r="AC83">
        <f t="shared" si="6"/>
        <v>562.07000000000005</v>
      </c>
      <c r="AD83">
        <f t="shared" si="7"/>
        <v>0</v>
      </c>
    </row>
    <row r="84" spans="1:30" x14ac:dyDescent="0.25">
      <c r="A84" s="9" t="str">
        <f t="shared" si="8"/>
        <v>H302 2023 Outubro</v>
      </c>
      <c r="B84" s="9" t="str">
        <f>VLOOKUP(H84,[1]Auxiliar_referencia!E:F,2,FALSE)</f>
        <v>Medidor faturado pela UFSC</v>
      </c>
      <c r="C84" s="9">
        <v>2023</v>
      </c>
      <c r="D84" s="9" t="s">
        <v>119</v>
      </c>
      <c r="E84" s="9">
        <f>VLOOKUP(H84,[1]Auxiliar_referencia!$B:$X,3,FALSE)</f>
        <v>107568</v>
      </c>
      <c r="F84" s="10"/>
      <c r="G84" s="9" t="str">
        <f>VLOOKUP(H84,[1]Auxiliar_referencia!$B:$X,16,FALSE)</f>
        <v>A22LN0055338</v>
      </c>
      <c r="H84" s="11" t="s">
        <v>113</v>
      </c>
      <c r="I84" s="9" t="str">
        <f>VLOOKUP(H84,[1]Auxiliar_referencia!$B:$X,20,FALSE)</f>
        <v>SAMAE ARARANGUÁ</v>
      </c>
      <c r="J84" s="9" t="str">
        <f>VLOOKUP(H84,[1]Auxiliar_referencia!$B:$X,10,FALSE)</f>
        <v>Araranguá</v>
      </c>
      <c r="K84" s="9" t="str">
        <f>VLOOKUP(H84,[1]Auxiliar_referencia!$B:$X,12,FALSE)</f>
        <v>SAMAE Araranguá  R. Pedro M. Pacheco (Medicina)</v>
      </c>
      <c r="L84" s="12">
        <f>VLOOKUP($H84,'[2]2023_10'!$D:$AD,'[2]2023_10'!Z$19,FALSE)</f>
        <v>1</v>
      </c>
      <c r="M84" s="12">
        <f>VLOOKUP($H84,'[2]2023_10'!$D:$AD,'[2]2023_10'!AA$19,FALSE)</f>
        <v>0</v>
      </c>
      <c r="N84" s="12">
        <f>VLOOKUP($H84,'[2]2023_10'!$D:$AD,'[2]2023_10'!AB$19,FALSE)</f>
        <v>0</v>
      </c>
      <c r="O84" s="12">
        <f>VLOOKUP($H84,'[2]2023_10'!$D:$AD,'[2]2023_10'!AC$19,FALSE)</f>
        <v>0</v>
      </c>
      <c r="P84" s="12">
        <f>VLOOKUP($H84,'[2]2023_10'!$D:$AD,'[2]2023_10'!AD$19,FALSE)</f>
        <v>1</v>
      </c>
      <c r="Q84" s="13">
        <f>VLOOKUP(H84,'2023_09'!H:R,11,FALSE)</f>
        <v>10</v>
      </c>
      <c r="R84" s="14">
        <f>VLOOKUP($H84,'[2]2023_10'!$D:$AD,'[2]2023_10'!J$19,FALSE)</f>
        <v>14</v>
      </c>
      <c r="S84" s="15">
        <f t="shared" si="5"/>
        <v>4</v>
      </c>
      <c r="T84" s="12">
        <f>VLOOKUP($H84,'[2]2023_10'!$D:$AD,'[2]2023_10'!K$19,FALSE)</f>
        <v>4</v>
      </c>
      <c r="U84" s="16" t="str">
        <f>VLOOKUP($H84,'[2]2023_10'!$D:$AD,'[2]2023_10'!T$19,FALSE)</f>
        <v>LIDO</v>
      </c>
      <c r="V84" s="17" t="str">
        <f>VLOOKUP($H84,'[2]2023_10'!$D:$AD,'[2]2023_10'!U$19,FALSE)</f>
        <v>OK</v>
      </c>
      <c r="W84" s="12">
        <f>VLOOKUP($H84,'[2]2023_10'!$D:$AD,'[2]2023_10'!L$19,FALSE)</f>
        <v>96.81</v>
      </c>
      <c r="X84" s="12">
        <f>VLOOKUP($H84,'[2]2023_10'!$D:$AD,'[2]2023_10'!M$19,FALSE)</f>
        <v>71.06</v>
      </c>
      <c r="Y84" s="18">
        <f>VLOOKUP($H84,'[2]2023_10'!$D:$AD,'[2]2023_10'!N$19,FALSE)</f>
        <v>0</v>
      </c>
      <c r="Z84" s="12">
        <f>VLOOKUP($H84,'[2]2023_10'!$D:$AD,'[2]2023_10'!O$19,FALSE)</f>
        <v>0</v>
      </c>
      <c r="AA84" s="12">
        <f>VLOOKUP($H84,'[2]2023_10'!$D:$AD,'[2]2023_10'!P$19,FALSE)</f>
        <v>0</v>
      </c>
      <c r="AB84" s="12">
        <f>VLOOKUP($H84,'[2]2023_10'!$D:$AD,'[2]2023_10'!Q$19,FALSE)</f>
        <v>167.87</v>
      </c>
      <c r="AC84">
        <f t="shared" si="6"/>
        <v>167.87</v>
      </c>
      <c r="AD84">
        <f t="shared" si="7"/>
        <v>0</v>
      </c>
    </row>
    <row r="85" spans="1:30" x14ac:dyDescent="0.25">
      <c r="A85" s="9" t="str">
        <f t="shared" si="8"/>
        <v>H401 2023 Outubro</v>
      </c>
      <c r="B85" s="9" t="str">
        <f>VLOOKUP(H85,[1]Auxiliar_referencia!E:F,2,FALSE)</f>
        <v>Medidor faturado pela UFSC</v>
      </c>
      <c r="C85" s="9">
        <v>2023</v>
      </c>
      <c r="D85" s="9" t="s">
        <v>119</v>
      </c>
      <c r="E85" s="9">
        <f>VLOOKUP(H85,[1]Auxiliar_referencia!$B:$X,3,FALSE)</f>
        <v>38988</v>
      </c>
      <c r="F85" s="10"/>
      <c r="G85" s="9" t="str">
        <f>VLOOKUP(H85,[1]Auxiliar_referencia!$B:$X,16,FALSE)</f>
        <v>A12S141289</v>
      </c>
      <c r="H85" s="11" t="s">
        <v>114</v>
      </c>
      <c r="I85" s="9" t="str">
        <f>VLOOKUP(H85,[1]Auxiliar_referencia!$B:$X,20,FALSE)</f>
        <v>SAMAE BLUMENAU</v>
      </c>
      <c r="J85" s="9" t="str">
        <f>VLOOKUP(H85,[1]Auxiliar_referencia!$B:$X,10,FALSE)</f>
        <v>Blumenau</v>
      </c>
      <c r="K85" s="9" t="str">
        <f>VLOOKUP(H85,[1]Auxiliar_referencia!$B:$X,12,FALSE)</f>
        <v>SAMAE Blumenau  Rua João Pessoa, 2750</v>
      </c>
      <c r="L85" s="12">
        <f>VLOOKUP($H85,'[2]2023_10'!$D:$AD,'[2]2023_10'!Z$19,FALSE)</f>
        <v>1</v>
      </c>
      <c r="M85" s="12">
        <f>VLOOKUP($H85,'[2]2023_10'!$D:$AD,'[2]2023_10'!AA$19,FALSE)</f>
        <v>0</v>
      </c>
      <c r="N85" s="12">
        <f>VLOOKUP($H85,'[2]2023_10'!$D:$AD,'[2]2023_10'!AB$19,FALSE)</f>
        <v>0</v>
      </c>
      <c r="O85" s="12">
        <f>VLOOKUP($H85,'[2]2023_10'!$D:$AD,'[2]2023_10'!AC$19,FALSE)</f>
        <v>0</v>
      </c>
      <c r="P85" s="12">
        <f>VLOOKUP($H85,'[2]2023_10'!$D:$AD,'[2]2023_10'!AD$19,FALSE)</f>
        <v>1</v>
      </c>
      <c r="Q85" s="13">
        <f>VLOOKUP(H85,'2023_09'!H:R,11,FALSE)</f>
        <v>2725</v>
      </c>
      <c r="R85" s="14">
        <f>VLOOKUP($H85,'[2]2023_10'!$D:$AD,'[2]2023_10'!J$19,FALSE)</f>
        <v>2813</v>
      </c>
      <c r="S85" s="15">
        <f t="shared" si="5"/>
        <v>88</v>
      </c>
      <c r="T85" s="12">
        <f>VLOOKUP($H85,'[2]2023_10'!$D:$AD,'[2]2023_10'!K$19,FALSE)</f>
        <v>88</v>
      </c>
      <c r="U85" s="16" t="str">
        <f>VLOOKUP($H85,'[2]2023_10'!$D:$AD,'[2]2023_10'!T$19,FALSE)</f>
        <v>LIDO</v>
      </c>
      <c r="V85" s="17" t="str">
        <f>VLOOKUP($H85,'[2]2023_10'!$D:$AD,'[2]2023_10'!U$19,FALSE)</f>
        <v>OK</v>
      </c>
      <c r="W85" s="12">
        <f>VLOOKUP($H85,'[2]2023_10'!$D:$AD,'[2]2023_10'!L$19,FALSE)</f>
        <v>633.9</v>
      </c>
      <c r="X85" s="12">
        <f>VLOOKUP($H85,'[2]2023_10'!$D:$AD,'[2]2023_10'!M$19,FALSE)</f>
        <v>746.6</v>
      </c>
      <c r="Y85" s="18">
        <f>VLOOKUP($H85,'[2]2023_10'!$D:$AD,'[2]2023_10'!N$19,FALSE)</f>
        <v>-70.55</v>
      </c>
      <c r="Z85" s="12">
        <f>VLOOKUP($H85,'[2]2023_10'!$D:$AD,'[2]2023_10'!O$19,FALSE)</f>
        <v>0</v>
      </c>
      <c r="AA85" s="12">
        <f>VLOOKUP($H85,'[2]2023_10'!$D:$AD,'[2]2023_10'!P$19,FALSE)</f>
        <v>0</v>
      </c>
      <c r="AB85" s="12">
        <f>VLOOKUP($H85,'[2]2023_10'!$D:$AD,'[2]2023_10'!Q$19,FALSE)</f>
        <v>1309.95</v>
      </c>
      <c r="AC85">
        <f t="shared" si="6"/>
        <v>1309.95</v>
      </c>
      <c r="AD85">
        <f t="shared" si="7"/>
        <v>0</v>
      </c>
    </row>
    <row r="86" spans="1:30" x14ac:dyDescent="0.25">
      <c r="A86" s="9" t="str">
        <f t="shared" si="8"/>
        <v>H402 2023 Outubro</v>
      </c>
      <c r="B86" s="9" t="str">
        <f>VLOOKUP(H86,[1]Auxiliar_referencia!E:F,2,FALSE)</f>
        <v>Medidor faturado pela UFSC</v>
      </c>
      <c r="C86" s="9">
        <v>2023</v>
      </c>
      <c r="D86" s="9" t="s">
        <v>119</v>
      </c>
      <c r="E86" s="9">
        <f>VLOOKUP(H86,[1]Auxiliar_referencia!$B:$X,3,FALSE)</f>
        <v>55308</v>
      </c>
      <c r="F86" s="10"/>
      <c r="G86" s="9" t="str">
        <f>VLOOKUP(H86,[1]Auxiliar_referencia!$B:$X,16,FALSE)</f>
        <v>Y17AA00025980</v>
      </c>
      <c r="H86" s="11" t="s">
        <v>115</v>
      </c>
      <c r="I86" s="9" t="str">
        <f>VLOOKUP(H86,[1]Auxiliar_referencia!$B:$X,20,FALSE)</f>
        <v>SAMAE BLUMENAU</v>
      </c>
      <c r="J86" s="9" t="str">
        <f>VLOOKUP(H86,[1]Auxiliar_referencia!$B:$X,10,FALSE)</f>
        <v>Blumenau</v>
      </c>
      <c r="K86" s="9" t="str">
        <f>VLOOKUP(H86,[1]Auxiliar_referencia!$B:$X,12,FALSE)</f>
        <v>SAMAE Blumenau  Rua João Pessoa, 2514</v>
      </c>
      <c r="L86" s="12">
        <f>VLOOKUP($H86,'[2]2023_10'!$D:$AD,'[2]2023_10'!Z$19,FALSE)</f>
        <v>1</v>
      </c>
      <c r="M86" s="12">
        <f>VLOOKUP($H86,'[2]2023_10'!$D:$AD,'[2]2023_10'!AA$19,FALSE)</f>
        <v>0</v>
      </c>
      <c r="N86" s="12">
        <f>VLOOKUP($H86,'[2]2023_10'!$D:$AD,'[2]2023_10'!AB$19,FALSE)</f>
        <v>0</v>
      </c>
      <c r="O86" s="12">
        <f>VLOOKUP($H86,'[2]2023_10'!$D:$AD,'[2]2023_10'!AC$19,FALSE)</f>
        <v>0</v>
      </c>
      <c r="P86" s="12">
        <f>VLOOKUP($H86,'[2]2023_10'!$D:$AD,'[2]2023_10'!AD$19,FALSE)</f>
        <v>1</v>
      </c>
      <c r="Q86" s="13">
        <f>VLOOKUP(H86,'2023_09'!H:R,11,FALSE)</f>
        <v>1927</v>
      </c>
      <c r="R86" s="14">
        <f>VLOOKUP($H86,'[2]2023_10'!$D:$AD,'[2]2023_10'!J$19,FALSE)</f>
        <v>1960</v>
      </c>
      <c r="S86" s="15">
        <f t="shared" si="5"/>
        <v>33</v>
      </c>
      <c r="T86" s="12">
        <f>VLOOKUP($H86,'[2]2023_10'!$D:$AD,'[2]2023_10'!K$19,FALSE)</f>
        <v>33</v>
      </c>
      <c r="U86" s="16" t="str">
        <f>VLOOKUP($H86,'[2]2023_10'!$D:$AD,'[2]2023_10'!T$19,FALSE)</f>
        <v>LIDO</v>
      </c>
      <c r="V86" s="17" t="str">
        <f>VLOOKUP($H86,'[2]2023_10'!$D:$AD,'[2]2023_10'!U$19,FALSE)</f>
        <v>OK</v>
      </c>
      <c r="W86" s="12">
        <f>VLOOKUP($H86,'[2]2023_10'!$D:$AD,'[2]2023_10'!L$19,FALSE)</f>
        <v>214.8</v>
      </c>
      <c r="X86" s="12">
        <f>VLOOKUP($H86,'[2]2023_10'!$D:$AD,'[2]2023_10'!M$19,FALSE)</f>
        <v>252.76</v>
      </c>
      <c r="Y86" s="18">
        <f>VLOOKUP($H86,'[2]2023_10'!$D:$AD,'[2]2023_10'!N$19,FALSE)</f>
        <v>-23.89</v>
      </c>
      <c r="Z86" s="12">
        <f>VLOOKUP($H86,'[2]2023_10'!$D:$AD,'[2]2023_10'!O$19,FALSE)</f>
        <v>0</v>
      </c>
      <c r="AA86" s="12">
        <f>VLOOKUP($H86,'[2]2023_10'!$D:$AD,'[2]2023_10'!P$19,FALSE)</f>
        <v>0</v>
      </c>
      <c r="AB86" s="12">
        <f>VLOOKUP($H86,'[2]2023_10'!$D:$AD,'[2]2023_10'!Q$19,FALSE)</f>
        <v>443.67</v>
      </c>
      <c r="AC86">
        <f t="shared" si="6"/>
        <v>443.67</v>
      </c>
      <c r="AD86">
        <f t="shared" si="7"/>
        <v>0</v>
      </c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26</v>
      </c>
      <c r="O95" s="18">
        <f t="shared" si="9"/>
        <v>3</v>
      </c>
      <c r="P95" s="18">
        <f t="shared" si="9"/>
        <v>187</v>
      </c>
      <c r="Q95" s="22"/>
      <c r="R95" s="22"/>
      <c r="T95" s="23">
        <f>SUM(T1:T94)</f>
        <v>26558.752000000004</v>
      </c>
      <c r="U95" s="24"/>
      <c r="V95" s="29"/>
      <c r="W95" s="24">
        <f>SUM(W1:W94)</f>
        <v>403277.49</v>
      </c>
      <c r="X95" s="24">
        <f t="shared" ref="X95:AC95" si="10">SUM(X1:X94)</f>
        <v>306613.55999999994</v>
      </c>
      <c r="Y95" s="24">
        <f t="shared" si="10"/>
        <v>-65940.569999999992</v>
      </c>
      <c r="Z95" s="24">
        <f t="shared" si="10"/>
        <v>-864.67</v>
      </c>
      <c r="AA95" s="24">
        <f t="shared" si="10"/>
        <v>0</v>
      </c>
      <c r="AB95" s="24">
        <f t="shared" si="10"/>
        <v>643085.81000000006</v>
      </c>
      <c r="AC95" s="24">
        <f t="shared" si="10"/>
        <v>643085.81000000006</v>
      </c>
      <c r="AD95" s="25">
        <f>AB95-AC95</f>
        <v>0</v>
      </c>
    </row>
    <row r="96" spans="1:30" x14ac:dyDescent="0.25">
      <c r="K96" s="21" t="s">
        <v>117</v>
      </c>
      <c r="L96" s="26">
        <f>L95-L75</f>
        <v>128</v>
      </c>
      <c r="M96" s="26">
        <f>M95-M75</f>
        <v>30</v>
      </c>
      <c r="N96" s="26">
        <f>N95-N75</f>
        <v>25</v>
      </c>
      <c r="O96" s="26">
        <f>O95-O75</f>
        <v>3</v>
      </c>
      <c r="P96" s="26">
        <f>P95-P75</f>
        <v>186</v>
      </c>
      <c r="Q96" s="22"/>
      <c r="R96" s="22"/>
      <c r="V96" s="27"/>
    </row>
    <row r="151" spans="1:29" customForma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28"/>
    </row>
  </sheetData>
  <autoFilter ref="A1:AD1" xr:uid="{00000000-0009-0000-0000-000028000000}">
    <sortState xmlns:xlrd2="http://schemas.microsoft.com/office/spreadsheetml/2017/richdata2" ref="A2:AC75">
      <sortCondition ref="B1"/>
    </sortState>
  </autoFilter>
  <conditionalFormatting sqref="U1 U97:U1048576">
    <cfRule type="cellIs" dxfId="76" priority="14" operator="equal">
      <formula>"Média"</formula>
    </cfRule>
    <cfRule type="cellIs" dxfId="75" priority="15" operator="equal">
      <formula>"Mínimo"</formula>
    </cfRule>
  </conditionalFormatting>
  <conditionalFormatting sqref="U1:U85">
    <cfRule type="cellIs" dxfId="74" priority="8" operator="equal">
      <formula>"Informado"</formula>
    </cfRule>
  </conditionalFormatting>
  <conditionalFormatting sqref="U2:U85">
    <cfRule type="cellIs" dxfId="73" priority="6" operator="equal">
      <formula>"Média"</formula>
    </cfRule>
    <cfRule type="cellIs" dxfId="72" priority="7" operator="equal">
      <formula>"Mínimo"</formula>
    </cfRule>
    <cfRule type="cellIs" dxfId="71" priority="9" operator="equal">
      <formula>"Lido"</formula>
    </cfRule>
  </conditionalFormatting>
  <conditionalFormatting sqref="U97:U1048576">
    <cfRule type="cellIs" dxfId="70" priority="13" operator="equal">
      <formula>"Informado"</formula>
    </cfRule>
  </conditionalFormatting>
  <conditionalFormatting sqref="V1 V97:V1048576">
    <cfRule type="containsText" dxfId="69" priority="11" operator="containsText" text="fatura emitida pela média">
      <formula>NOT(ISERROR(SEARCH("fatura emitida pela média",V1)))</formula>
    </cfRule>
    <cfRule type="containsText" dxfId="68" priority="12" operator="containsText" text="ALTO CONSUMO">
      <formula>NOT(ISERROR(SEARCH("ALTO CONSUMO",V1)))</formula>
    </cfRule>
  </conditionalFormatting>
  <conditionalFormatting sqref="AD2:AD85 AD87:AD96">
    <cfRule type="cellIs" dxfId="67" priority="10" operator="notEqual">
      <formula>0</formula>
    </cfRule>
  </conditionalFormatting>
  <conditionalFormatting sqref="AD99:AD151">
    <cfRule type="cellIs" dxfId="66" priority="16" operator="notEqual">
      <formula>0</formula>
    </cfRule>
  </conditionalFormatting>
  <conditionalFormatting sqref="U86">
    <cfRule type="cellIs" dxfId="65" priority="3" operator="equal">
      <formula>"Informado"</formula>
    </cfRule>
  </conditionalFormatting>
  <conditionalFormatting sqref="U86">
    <cfRule type="cellIs" dxfId="64" priority="1" operator="equal">
      <formula>"Média"</formula>
    </cfRule>
    <cfRule type="cellIs" dxfId="63" priority="2" operator="equal">
      <formula>"Mínimo"</formula>
    </cfRule>
    <cfRule type="cellIs" dxfId="62" priority="4" operator="equal">
      <formula>"Lido"</formula>
    </cfRule>
  </conditionalFormatting>
  <conditionalFormatting sqref="AD86">
    <cfRule type="cellIs" dxfId="61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E320-237B-45CF-88FE-45EB4B9045EF}">
  <dimension ref="A1:AD151"/>
  <sheetViews>
    <sheetView topLeftCell="A59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23.8554687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Setembro</v>
      </c>
      <c r="B2" s="9" t="str">
        <f>VLOOKUP(H2,[1]Auxiliar_referencia!E:F,2,FALSE)</f>
        <v>Medidor faturado pela UFSC</v>
      </c>
      <c r="C2" s="9">
        <v>2023</v>
      </c>
      <c r="D2" s="9" t="s">
        <v>120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VLOOKUP($H2,'[2]2023_09'!$D:$AD,'[2]2023_09'!Z$19,FALSE)</f>
        <v>1</v>
      </c>
      <c r="M2" s="12">
        <f>VLOOKUP($H2,'[2]2023_09'!$D:$AD,'[2]2023_09'!AA$19,FALSE)</f>
        <v>0</v>
      </c>
      <c r="N2" s="12">
        <f>VLOOKUP($H2,'[2]2023_09'!$D:$AD,'[2]2023_09'!AB$19,FALSE)</f>
        <v>0</v>
      </c>
      <c r="O2" s="12">
        <f>VLOOKUP($H2,'[2]2023_09'!$D:$AD,'[2]2023_09'!AC$19,FALSE)</f>
        <v>0</v>
      </c>
      <c r="P2" s="12">
        <f>VLOOKUP($H2,'[2]2023_09'!$D:$AD,'[2]2023_09'!AD$19,FALSE)</f>
        <v>1</v>
      </c>
      <c r="Q2" s="13">
        <f>VLOOKUP(H2,'2023_08'!H:R,11,FALSE)</f>
        <v>1024</v>
      </c>
      <c r="R2" s="14">
        <f>VLOOKUP($H2,'[2]2023_09'!$D:$AD,'[2]2023_09'!J$19,FALSE)</f>
        <v>1053</v>
      </c>
      <c r="S2" s="15">
        <f t="shared" ref="S2:S66" si="1">R2-Q2</f>
        <v>29</v>
      </c>
      <c r="T2" s="12">
        <f>VLOOKUP($H2,'[2]2023_09'!$D:$AD,'[2]2023_09'!K$19,FALSE)</f>
        <v>29</v>
      </c>
      <c r="U2" s="16" t="str">
        <f>VLOOKUP($H2,'[2]2023_09'!$D:$AD,'[2]2023_09'!T$19,FALSE)</f>
        <v>LIDO</v>
      </c>
      <c r="V2" s="17" t="str">
        <f>VLOOKUP($H2,'[2]2023_09'!$D:$AD,'[2]2023_09'!U$19,FALSE)</f>
        <v>OK</v>
      </c>
      <c r="W2" s="12">
        <f>VLOOKUP($H2,'[2]2023_09'!$D:$AD,'[2]2023_09'!L$19,FALSE)</f>
        <v>385</v>
      </c>
      <c r="X2" s="12">
        <f>VLOOKUP($H2,'[2]2023_09'!$D:$AD,'[2]2023_09'!M$19,FALSE)</f>
        <v>0</v>
      </c>
      <c r="Y2" s="18">
        <f>VLOOKUP($H2,'[2]2023_09'!$D:$AD,'[2]2023_09'!N$19,FALSE)</f>
        <v>-36.379999999999995</v>
      </c>
      <c r="Z2" s="12">
        <f>VLOOKUP($H2,'[2]2023_09'!$D:$AD,'[2]2023_09'!O$19,FALSE)</f>
        <v>0</v>
      </c>
      <c r="AA2" s="12">
        <f>VLOOKUP($H2,'[2]2023_09'!$D:$AD,'[2]2023_09'!P$19,FALSE)</f>
        <v>0</v>
      </c>
      <c r="AB2" s="12">
        <f>VLOOKUP($H2,'[2]2023_09'!$D:$AD,'[2]2023_09'!Q$19,FALSE)</f>
        <v>348.62</v>
      </c>
      <c r="AC2">
        <f t="shared" ref="AC2:AC66" si="2">W2+X2+Y2+Z2+AA2</f>
        <v>348.62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Setembro</v>
      </c>
      <c r="B3" s="9" t="str">
        <f>VLOOKUP(H3,[1]Auxiliar_referencia!E:F,2,FALSE)</f>
        <v>Medidor faturado pela UFSC</v>
      </c>
      <c r="C3" s="9">
        <v>2023</v>
      </c>
      <c r="D3" s="9" t="s">
        <v>120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VLOOKUP($H3,'[2]2023_09'!$D:$AD,'[2]2023_09'!Z$19,FALSE)</f>
        <v>1</v>
      </c>
      <c r="M3" s="12">
        <f>VLOOKUP($H3,'[2]2023_09'!$D:$AD,'[2]2023_09'!AA$19,FALSE)</f>
        <v>0</v>
      </c>
      <c r="N3" s="12">
        <f>VLOOKUP($H3,'[2]2023_09'!$D:$AD,'[2]2023_09'!AB$19,FALSE)</f>
        <v>1</v>
      </c>
      <c r="O3" s="12">
        <f>VLOOKUP($H3,'[2]2023_09'!$D:$AD,'[2]2023_09'!AC$19,FALSE)</f>
        <v>0</v>
      </c>
      <c r="P3" s="12">
        <f>VLOOKUP($H3,'[2]2023_09'!$D:$AD,'[2]2023_09'!AD$19,FALSE)</f>
        <v>2</v>
      </c>
      <c r="Q3" s="13">
        <f>VLOOKUP(H3,'2023_08'!H:R,11,FALSE)</f>
        <v>2443</v>
      </c>
      <c r="R3" s="14">
        <f>VLOOKUP($H3,'[2]2023_09'!$D:$AD,'[2]2023_09'!J$19,FALSE)</f>
        <v>2484</v>
      </c>
      <c r="S3" s="15">
        <f t="shared" si="1"/>
        <v>41</v>
      </c>
      <c r="T3" s="12">
        <f>VLOOKUP($H3,'[2]2023_09'!$D:$AD,'[2]2023_09'!K$19,FALSE)</f>
        <v>41</v>
      </c>
      <c r="U3" s="16" t="str">
        <f>VLOOKUP($H3,'[2]2023_09'!$D:$AD,'[2]2023_09'!T$19,FALSE)</f>
        <v>LIDO</v>
      </c>
      <c r="V3" s="17" t="str">
        <f>VLOOKUP($H3,'[2]2023_09'!$D:$AD,'[2]2023_09'!U$19,FALSE)</f>
        <v>OK</v>
      </c>
      <c r="W3" s="12">
        <f>VLOOKUP($H3,'[2]2023_09'!$D:$AD,'[2]2023_09'!L$19,FALSE)</f>
        <v>508.03</v>
      </c>
      <c r="X3" s="12">
        <f>VLOOKUP($H3,'[2]2023_09'!$D:$AD,'[2]2023_09'!M$19,FALSE)</f>
        <v>0</v>
      </c>
      <c r="Y3" s="18">
        <f>VLOOKUP($H3,'[2]2023_09'!$D:$AD,'[2]2023_09'!N$19,FALSE)</f>
        <v>-48.009999999999991</v>
      </c>
      <c r="Z3" s="12">
        <f>VLOOKUP($H3,'[2]2023_09'!$D:$AD,'[2]2023_09'!O$19,FALSE)</f>
        <v>0</v>
      </c>
      <c r="AA3" s="12">
        <f>VLOOKUP($H3,'[2]2023_09'!$D:$AD,'[2]2023_09'!P$19,FALSE)</f>
        <v>0</v>
      </c>
      <c r="AB3" s="12">
        <f>VLOOKUP($H3,'[2]2023_09'!$D:$AD,'[2]2023_09'!Q$19,FALSE)</f>
        <v>460.02</v>
      </c>
      <c r="AC3">
        <f t="shared" si="2"/>
        <v>460.02</v>
      </c>
      <c r="AD3">
        <f t="shared" si="3"/>
        <v>0</v>
      </c>
    </row>
    <row r="4" spans="1:30" ht="15" customHeight="1" x14ac:dyDescent="0.25">
      <c r="A4" s="9" t="str">
        <f t="shared" si="0"/>
        <v>H003 2023 Setembro</v>
      </c>
      <c r="B4" s="9" t="str">
        <f>VLOOKUP(H4,[1]Auxiliar_referencia!E:F,2,FALSE)</f>
        <v>Medidor faturado pela UFSC</v>
      </c>
      <c r="C4" s="9">
        <v>2023</v>
      </c>
      <c r="D4" s="9" t="s">
        <v>120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VLOOKUP($H4,'[2]2023_09'!$D:$AD,'[2]2023_09'!Z$19,FALSE)</f>
        <v>1</v>
      </c>
      <c r="M4" s="12">
        <f>VLOOKUP($H4,'[2]2023_09'!$D:$AD,'[2]2023_09'!AA$19,FALSE)</f>
        <v>0</v>
      </c>
      <c r="N4" s="12">
        <f>VLOOKUP($H4,'[2]2023_09'!$D:$AD,'[2]2023_09'!AB$19,FALSE)</f>
        <v>0</v>
      </c>
      <c r="O4" s="12">
        <f>VLOOKUP($H4,'[2]2023_09'!$D:$AD,'[2]2023_09'!AC$19,FALSE)</f>
        <v>0</v>
      </c>
      <c r="P4" s="12">
        <f>VLOOKUP($H4,'[2]2023_09'!$D:$AD,'[2]2023_09'!AD$19,FALSE)</f>
        <v>1</v>
      </c>
      <c r="Q4" s="13">
        <f>VLOOKUP(H4,'2023_08'!H:R,11,FALSE)</f>
        <v>4975</v>
      </c>
      <c r="R4" s="14">
        <f>VLOOKUP($H4,'[2]2023_09'!$D:$AD,'[2]2023_09'!J$19,FALSE)</f>
        <v>5317</v>
      </c>
      <c r="S4" s="15">
        <f t="shared" si="1"/>
        <v>342</v>
      </c>
      <c r="T4" s="12">
        <f>VLOOKUP($H4,'[2]2023_09'!$D:$AD,'[2]2023_09'!K$19,FALSE)</f>
        <v>342</v>
      </c>
      <c r="U4" s="16" t="str">
        <f>VLOOKUP($H4,'[2]2023_09'!$D:$AD,'[2]2023_09'!T$19,FALSE)</f>
        <v>LIDO</v>
      </c>
      <c r="V4" s="17" t="str">
        <f>VLOOKUP($H4,'[2]2023_09'!$D:$AD,'[2]2023_09'!U$19,FALSE)</f>
        <v>OK</v>
      </c>
      <c r="W4" s="12">
        <f>VLOOKUP($H4,'[2]2023_09'!$D:$AD,'[2]2023_09'!L$19,FALSE)</f>
        <v>5208.33</v>
      </c>
      <c r="X4" s="12">
        <f>VLOOKUP($H4,'[2]2023_09'!$D:$AD,'[2]2023_09'!M$19,FALSE)</f>
        <v>0</v>
      </c>
      <c r="Y4" s="18">
        <f>VLOOKUP($H4,'[2]2023_09'!$D:$AD,'[2]2023_09'!N$19,FALSE)</f>
        <v>-492.18000000000029</v>
      </c>
      <c r="Z4" s="12">
        <f>VLOOKUP($H4,'[2]2023_09'!$D:$AD,'[2]2023_09'!O$19,FALSE)</f>
        <v>0</v>
      </c>
      <c r="AA4" s="12">
        <f>VLOOKUP($H4,'[2]2023_09'!$D:$AD,'[2]2023_09'!P$19,FALSE)</f>
        <v>0</v>
      </c>
      <c r="AB4" s="12">
        <f>VLOOKUP($H4,'[2]2023_09'!$D:$AD,'[2]2023_09'!Q$19,FALSE)</f>
        <v>4716.1499999999996</v>
      </c>
      <c r="AC4">
        <f t="shared" si="2"/>
        <v>4716.1499999999996</v>
      </c>
      <c r="AD4">
        <f t="shared" si="3"/>
        <v>0</v>
      </c>
    </row>
    <row r="5" spans="1:30" ht="15" customHeight="1" x14ac:dyDescent="0.25">
      <c r="A5" s="9" t="str">
        <f t="shared" si="0"/>
        <v>H004 2023 Setembro</v>
      </c>
      <c r="B5" s="9" t="str">
        <f>VLOOKUP(H5,[1]Auxiliar_referencia!E:F,2,FALSE)</f>
        <v>Medidor faturado pela UFSC</v>
      </c>
      <c r="C5" s="9">
        <v>2023</v>
      </c>
      <c r="D5" s="9" t="s">
        <v>120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VLOOKUP($H5,'[2]2023_09'!$D:$AD,'[2]2023_09'!Z$19,FALSE)</f>
        <v>1</v>
      </c>
      <c r="M5" s="12">
        <f>VLOOKUP($H5,'[2]2023_09'!$D:$AD,'[2]2023_09'!AA$19,FALSE)</f>
        <v>0</v>
      </c>
      <c r="N5" s="12">
        <f>VLOOKUP($H5,'[2]2023_09'!$D:$AD,'[2]2023_09'!AB$19,FALSE)</f>
        <v>0</v>
      </c>
      <c r="O5" s="12">
        <f>VLOOKUP($H5,'[2]2023_09'!$D:$AD,'[2]2023_09'!AC$19,FALSE)</f>
        <v>0</v>
      </c>
      <c r="P5" s="12">
        <f>VLOOKUP($H5,'[2]2023_09'!$D:$AD,'[2]2023_09'!AD$19,FALSE)</f>
        <v>1</v>
      </c>
      <c r="Q5" s="13">
        <f>VLOOKUP(H5,'2023_08'!H:R,11,FALSE)</f>
        <v>872</v>
      </c>
      <c r="R5" s="14">
        <f>VLOOKUP($H5,'[2]2023_09'!$D:$AD,'[2]2023_09'!J$19,FALSE)</f>
        <v>889</v>
      </c>
      <c r="S5" s="15">
        <f t="shared" si="1"/>
        <v>17</v>
      </c>
      <c r="T5" s="12">
        <f>VLOOKUP($H5,'[2]2023_09'!$D:$AD,'[2]2023_09'!K$19,FALSE)</f>
        <v>17</v>
      </c>
      <c r="U5" s="16" t="str">
        <f>VLOOKUP($H5,'[2]2023_09'!$D:$AD,'[2]2023_09'!T$19,FALSE)</f>
        <v>LIDO</v>
      </c>
      <c r="V5" s="17" t="str">
        <f>VLOOKUP($H5,'[2]2023_09'!$D:$AD,'[2]2023_09'!U$19,FALSE)</f>
        <v>OK</v>
      </c>
      <c r="W5" s="12">
        <f>VLOOKUP($H5,'[2]2023_09'!$D:$AD,'[2]2023_09'!L$19,FALSE)</f>
        <v>200.08</v>
      </c>
      <c r="X5" s="12">
        <f>VLOOKUP($H5,'[2]2023_09'!$D:$AD,'[2]2023_09'!M$19,FALSE)</f>
        <v>0</v>
      </c>
      <c r="Y5" s="18">
        <f>VLOOKUP($H5,'[2]2023_09'!$D:$AD,'[2]2023_09'!N$19,FALSE)</f>
        <v>-18.900000000000006</v>
      </c>
      <c r="Z5" s="12">
        <f>VLOOKUP($H5,'[2]2023_09'!$D:$AD,'[2]2023_09'!O$19,FALSE)</f>
        <v>0</v>
      </c>
      <c r="AA5" s="12">
        <f>VLOOKUP($H5,'[2]2023_09'!$D:$AD,'[2]2023_09'!P$19,FALSE)</f>
        <v>0</v>
      </c>
      <c r="AB5" s="12">
        <f>VLOOKUP($H5,'[2]2023_09'!$D:$AD,'[2]2023_09'!Q$19,FALSE)</f>
        <v>181.18</v>
      </c>
      <c r="AC5">
        <f t="shared" si="2"/>
        <v>181.18</v>
      </c>
      <c r="AD5">
        <f t="shared" si="3"/>
        <v>0</v>
      </c>
    </row>
    <row r="6" spans="1:30" ht="15" customHeight="1" x14ac:dyDescent="0.25">
      <c r="A6" s="9" t="str">
        <f t="shared" si="0"/>
        <v>H005 2023 Setembro</v>
      </c>
      <c r="B6" s="9" t="str">
        <f>VLOOKUP(H6,[1]Auxiliar_referencia!E:F,2,FALSE)</f>
        <v>Medidor faturado pela UFSC</v>
      </c>
      <c r="C6" s="9">
        <v>2023</v>
      </c>
      <c r="D6" s="9" t="s">
        <v>120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VLOOKUP($H6,'[2]2023_09'!$D:$AD,'[2]2023_09'!Z$19,FALSE)</f>
        <v>1</v>
      </c>
      <c r="M6" s="12">
        <f>VLOOKUP($H6,'[2]2023_09'!$D:$AD,'[2]2023_09'!AA$19,FALSE)</f>
        <v>0</v>
      </c>
      <c r="N6" s="12">
        <f>VLOOKUP($H6,'[2]2023_09'!$D:$AD,'[2]2023_09'!AB$19,FALSE)</f>
        <v>0</v>
      </c>
      <c r="O6" s="12">
        <f>VLOOKUP($H6,'[2]2023_09'!$D:$AD,'[2]2023_09'!AC$19,FALSE)</f>
        <v>0</v>
      </c>
      <c r="P6" s="12">
        <f>VLOOKUP($H6,'[2]2023_09'!$D:$AD,'[2]2023_09'!AD$19,FALSE)</f>
        <v>1</v>
      </c>
      <c r="Q6" s="13">
        <f>VLOOKUP(H6,'2023_08'!H:R,11,FALSE)</f>
        <v>4327</v>
      </c>
      <c r="R6" s="14">
        <f>VLOOKUP($H6,'[2]2023_09'!$D:$AD,'[2]2023_09'!J$19,FALSE)</f>
        <v>4470</v>
      </c>
      <c r="S6" s="15">
        <f t="shared" si="1"/>
        <v>143</v>
      </c>
      <c r="T6" s="12">
        <f>VLOOKUP($H6,'[2]2023_09'!$D:$AD,'[2]2023_09'!K$19,FALSE)</f>
        <v>143</v>
      </c>
      <c r="U6" s="16" t="str">
        <f>VLOOKUP($H6,'[2]2023_09'!$D:$AD,'[2]2023_09'!T$19,FALSE)</f>
        <v>LIDO</v>
      </c>
      <c r="V6" s="17" t="str">
        <f>VLOOKUP($H6,'[2]2023_09'!$D:$AD,'[2]2023_09'!U$19,FALSE)</f>
        <v>ALTO CONSUMO</v>
      </c>
      <c r="W6" s="12">
        <f>VLOOKUP($H6,'[2]2023_09'!$D:$AD,'[2]2023_09'!L$19,FALSE)</f>
        <v>2141.7399999999998</v>
      </c>
      <c r="X6" s="12">
        <f>VLOOKUP($H6,'[2]2023_09'!$D:$AD,'[2]2023_09'!M$19,FALSE)</f>
        <v>0</v>
      </c>
      <c r="Y6" s="18">
        <f>VLOOKUP($H6,'[2]2023_09'!$D:$AD,'[2]2023_09'!N$19,FALSE)</f>
        <v>-202.38999999999987</v>
      </c>
      <c r="Z6" s="12">
        <f>VLOOKUP($H6,'[2]2023_09'!$D:$AD,'[2]2023_09'!O$19,FALSE)</f>
        <v>0</v>
      </c>
      <c r="AA6" s="12">
        <f>VLOOKUP($H6,'[2]2023_09'!$D:$AD,'[2]2023_09'!P$19,FALSE)</f>
        <v>0</v>
      </c>
      <c r="AB6" s="12">
        <f>VLOOKUP($H6,'[2]2023_09'!$D:$AD,'[2]2023_09'!Q$19,FALSE)</f>
        <v>1939.35</v>
      </c>
      <c r="AC6">
        <f t="shared" si="2"/>
        <v>1939.35</v>
      </c>
      <c r="AD6">
        <f t="shared" si="3"/>
        <v>0</v>
      </c>
    </row>
    <row r="7" spans="1:30" ht="15" customHeight="1" x14ac:dyDescent="0.25">
      <c r="A7" s="9" t="str">
        <f t="shared" si="0"/>
        <v>H006 2023 Setembro</v>
      </c>
      <c r="B7" s="9" t="str">
        <f>VLOOKUP(H7,[1]Auxiliar_referencia!E:F,2,FALSE)</f>
        <v>Medidor faturado pela UFSC</v>
      </c>
      <c r="C7" s="9">
        <v>2023</v>
      </c>
      <c r="D7" s="9" t="s">
        <v>120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VLOOKUP($H7,'[2]2023_09'!$D:$AD,'[2]2023_09'!Z$19,FALSE)</f>
        <v>1</v>
      </c>
      <c r="M7" s="12">
        <f>VLOOKUP($H7,'[2]2023_09'!$D:$AD,'[2]2023_09'!AA$19,FALSE)</f>
        <v>0</v>
      </c>
      <c r="N7" s="12">
        <f>VLOOKUP($H7,'[2]2023_09'!$D:$AD,'[2]2023_09'!AB$19,FALSE)</f>
        <v>0</v>
      </c>
      <c r="O7" s="12">
        <f>VLOOKUP($H7,'[2]2023_09'!$D:$AD,'[2]2023_09'!AC$19,FALSE)</f>
        <v>0</v>
      </c>
      <c r="P7" s="12">
        <f>VLOOKUP($H7,'[2]2023_09'!$D:$AD,'[2]2023_09'!AD$19,FALSE)</f>
        <v>1</v>
      </c>
      <c r="Q7" s="13">
        <f>VLOOKUP(H7,'2023_08'!H:R,11,FALSE)</f>
        <v>177</v>
      </c>
      <c r="R7" s="14">
        <f>VLOOKUP($H7,'[2]2023_09'!$D:$AD,'[2]2023_09'!J$19,FALSE)</f>
        <v>185</v>
      </c>
      <c r="S7" s="15">
        <f t="shared" si="1"/>
        <v>8</v>
      </c>
      <c r="T7" s="12">
        <f>VLOOKUP($H7,'[2]2023_09'!$D:$AD,'[2]2023_09'!K$19,FALSE)</f>
        <v>8</v>
      </c>
      <c r="U7" s="16" t="str">
        <f>VLOOKUP($H7,'[2]2023_09'!$D:$AD,'[2]2023_09'!T$19,FALSE)</f>
        <v>LIDO</v>
      </c>
      <c r="V7" s="17" t="str">
        <f>VLOOKUP($H7,'[2]2023_09'!$D:$AD,'[2]2023_09'!U$19,FALSE)</f>
        <v>ALTO CONSUMO</v>
      </c>
      <c r="W7" s="12">
        <f>VLOOKUP($H7,'[2]2023_09'!$D:$AD,'[2]2023_09'!L$19,FALSE)</f>
        <v>81.23</v>
      </c>
      <c r="X7" s="12">
        <f>VLOOKUP($H7,'[2]2023_09'!$D:$AD,'[2]2023_09'!M$19,FALSE)</f>
        <v>81.23</v>
      </c>
      <c r="Y7" s="18">
        <f>VLOOKUP($H7,'[2]2023_09'!$D:$AD,'[2]2023_09'!N$19,FALSE)</f>
        <v>-15.349999999999994</v>
      </c>
      <c r="Z7" s="12">
        <f>VLOOKUP($H7,'[2]2023_09'!$D:$AD,'[2]2023_09'!O$19,FALSE)</f>
        <v>0</v>
      </c>
      <c r="AA7" s="12">
        <f>VLOOKUP($H7,'[2]2023_09'!$D:$AD,'[2]2023_09'!P$19,FALSE)</f>
        <v>0</v>
      </c>
      <c r="AB7" s="12">
        <f>VLOOKUP($H7,'[2]2023_09'!$D:$AD,'[2]2023_09'!Q$19,FALSE)</f>
        <v>147.11000000000001</v>
      </c>
      <c r="AC7">
        <f t="shared" si="2"/>
        <v>147.11000000000001</v>
      </c>
      <c r="AD7">
        <f t="shared" si="3"/>
        <v>0</v>
      </c>
    </row>
    <row r="8" spans="1:30" ht="15" customHeight="1" x14ac:dyDescent="0.25">
      <c r="A8" s="9" t="str">
        <f t="shared" si="0"/>
        <v>H007 2023 Setembro</v>
      </c>
      <c r="B8" s="9" t="str">
        <f>VLOOKUP(H8,[1]Auxiliar_referencia!E:F,2,FALSE)</f>
        <v>Medidor faturado pela UFSC</v>
      </c>
      <c r="C8" s="9">
        <v>2023</v>
      </c>
      <c r="D8" s="9" t="s">
        <v>120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VLOOKUP($H8,'[2]2023_09'!$D:$AD,'[2]2023_09'!Z$19,FALSE)</f>
        <v>1</v>
      </c>
      <c r="M8" s="12">
        <f>VLOOKUP($H8,'[2]2023_09'!$D:$AD,'[2]2023_09'!AA$19,FALSE)</f>
        <v>0</v>
      </c>
      <c r="N8" s="12">
        <f>VLOOKUP($H8,'[2]2023_09'!$D:$AD,'[2]2023_09'!AB$19,FALSE)</f>
        <v>0</v>
      </c>
      <c r="O8" s="12">
        <f>VLOOKUP($H8,'[2]2023_09'!$D:$AD,'[2]2023_09'!AC$19,FALSE)</f>
        <v>0</v>
      </c>
      <c r="P8" s="12">
        <f>VLOOKUP($H8,'[2]2023_09'!$D:$AD,'[2]2023_09'!AD$19,FALSE)</f>
        <v>1</v>
      </c>
      <c r="Q8" s="13">
        <f>VLOOKUP(H8,'2023_08'!H:R,11,FALSE)</f>
        <v>5769</v>
      </c>
      <c r="R8" s="14">
        <f>VLOOKUP($H8,'[2]2023_09'!$D:$AD,'[2]2023_09'!J$19,FALSE)</f>
        <v>5865</v>
      </c>
      <c r="S8" s="15">
        <f t="shared" si="1"/>
        <v>96</v>
      </c>
      <c r="T8" s="12">
        <f>VLOOKUP($H8,'[2]2023_09'!$D:$AD,'[2]2023_09'!K$19,FALSE)</f>
        <v>96</v>
      </c>
      <c r="U8" s="16" t="str">
        <f>VLOOKUP($H8,'[2]2023_09'!$D:$AD,'[2]2023_09'!T$19,FALSE)</f>
        <v>LIDO</v>
      </c>
      <c r="V8" s="17" t="str">
        <f>VLOOKUP($H8,'[2]2023_09'!$D:$AD,'[2]2023_09'!U$19,FALSE)</f>
        <v>OK</v>
      </c>
      <c r="W8" s="12">
        <f>VLOOKUP($H8,'[2]2023_09'!$D:$AD,'[2]2023_09'!L$19,FALSE)</f>
        <v>1417.47</v>
      </c>
      <c r="X8" s="12">
        <f>VLOOKUP($H8,'[2]2023_09'!$D:$AD,'[2]2023_09'!M$19,FALSE)</f>
        <v>0</v>
      </c>
      <c r="Y8" s="18">
        <f>VLOOKUP($H8,'[2]2023_09'!$D:$AD,'[2]2023_09'!N$19,FALSE)</f>
        <v>-133.94000000000005</v>
      </c>
      <c r="Z8" s="12">
        <f>VLOOKUP($H8,'[2]2023_09'!$D:$AD,'[2]2023_09'!O$19,FALSE)</f>
        <v>0</v>
      </c>
      <c r="AA8" s="12">
        <f>VLOOKUP($H8,'[2]2023_09'!$D:$AD,'[2]2023_09'!P$19,FALSE)</f>
        <v>0</v>
      </c>
      <c r="AB8" s="12">
        <f>VLOOKUP($H8,'[2]2023_09'!$D:$AD,'[2]2023_09'!Q$19,FALSE)</f>
        <v>1283.53</v>
      </c>
      <c r="AC8">
        <f t="shared" si="2"/>
        <v>1283.53</v>
      </c>
      <c r="AD8">
        <f t="shared" si="3"/>
        <v>0</v>
      </c>
    </row>
    <row r="9" spans="1:30" ht="15" customHeight="1" x14ac:dyDescent="0.25">
      <c r="A9" s="9" t="str">
        <f t="shared" si="0"/>
        <v>H008 2023 Setembro</v>
      </c>
      <c r="B9" s="9" t="str">
        <f>VLOOKUP(H9,[1]Auxiliar_referencia!E:F,2,FALSE)</f>
        <v>Medidor faturado pela UFSC</v>
      </c>
      <c r="C9" s="9">
        <v>2023</v>
      </c>
      <c r="D9" s="9" t="s">
        <v>120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VLOOKUP($H9,'[2]2023_09'!$D:$AD,'[2]2023_09'!Z$19,FALSE)</f>
        <v>1</v>
      </c>
      <c r="M9" s="12">
        <f>VLOOKUP($H9,'[2]2023_09'!$D:$AD,'[2]2023_09'!AA$19,FALSE)</f>
        <v>0</v>
      </c>
      <c r="N9" s="12">
        <f>VLOOKUP($H9,'[2]2023_09'!$D:$AD,'[2]2023_09'!AB$19,FALSE)</f>
        <v>0</v>
      </c>
      <c r="O9" s="12">
        <f>VLOOKUP($H9,'[2]2023_09'!$D:$AD,'[2]2023_09'!AC$19,FALSE)</f>
        <v>0</v>
      </c>
      <c r="P9" s="12">
        <f>VLOOKUP($H9,'[2]2023_09'!$D:$AD,'[2]2023_09'!AD$19,FALSE)</f>
        <v>1</v>
      </c>
      <c r="Q9" s="13">
        <f>VLOOKUP(H9,'2023_08'!H:R,11,FALSE)</f>
        <v>52189</v>
      </c>
      <c r="R9" s="14">
        <f>VLOOKUP($H9,'[2]2023_09'!$D:$AD,'[2]2023_09'!J$19,FALSE)</f>
        <v>52655</v>
      </c>
      <c r="S9" s="15">
        <f t="shared" si="1"/>
        <v>466</v>
      </c>
      <c r="T9" s="12">
        <f>VLOOKUP($H9,'[2]2023_09'!$D:$AD,'[2]2023_09'!K$19,FALSE)</f>
        <v>466</v>
      </c>
      <c r="U9" s="16" t="str">
        <f>VLOOKUP($H9,'[2]2023_09'!$D:$AD,'[2]2023_09'!T$19,FALSE)</f>
        <v>LIDO/REVISÃO</v>
      </c>
      <c r="V9" s="17" t="str">
        <f>VLOOKUP($H9,'[2]2023_09'!$D:$AD,'[2]2023_09'!U$19,FALSE)</f>
        <v>ALTO CONSUMO</v>
      </c>
      <c r="W9" s="12">
        <f>VLOOKUP($H9,'[2]2023_09'!$D:$AD,'[2]2023_09'!L$19,FALSE)</f>
        <v>7119.17</v>
      </c>
      <c r="X9" s="12">
        <f>VLOOKUP($H9,'[2]2023_09'!$D:$AD,'[2]2023_09'!M$19,FALSE)</f>
        <v>0</v>
      </c>
      <c r="Y9" s="18">
        <f>VLOOKUP($H9,'[2]2023_09'!$D:$AD,'[2]2023_09'!N$19,FALSE)</f>
        <v>-672.76000000000022</v>
      </c>
      <c r="Z9" s="12">
        <f>VLOOKUP($H9,'[2]2023_09'!$D:$AD,'[2]2023_09'!O$19,FALSE)</f>
        <v>0</v>
      </c>
      <c r="AA9" s="12">
        <f>VLOOKUP($H9,'[2]2023_09'!$D:$AD,'[2]2023_09'!P$19,FALSE)</f>
        <v>0</v>
      </c>
      <c r="AB9" s="12">
        <f>VLOOKUP($H9,'[2]2023_09'!$D:$AD,'[2]2023_09'!Q$19,FALSE)</f>
        <v>6446.41</v>
      </c>
      <c r="AC9">
        <f t="shared" si="2"/>
        <v>6446.41</v>
      </c>
      <c r="AD9">
        <f t="shared" si="3"/>
        <v>0</v>
      </c>
    </row>
    <row r="10" spans="1:30" ht="15" customHeight="1" x14ac:dyDescent="0.25">
      <c r="A10" s="9" t="str">
        <f t="shared" si="0"/>
        <v>H009 2023 Setembro</v>
      </c>
      <c r="B10" s="9" t="str">
        <f>VLOOKUP(H10,[1]Auxiliar_referencia!E:F,2,FALSE)</f>
        <v>Medidor faturado pela UFSC</v>
      </c>
      <c r="C10" s="9">
        <v>2023</v>
      </c>
      <c r="D10" s="9" t="s">
        <v>120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VLOOKUP($H10,'[2]2023_09'!$D:$AD,'[2]2023_09'!Z$19,FALSE)</f>
        <v>1</v>
      </c>
      <c r="M10" s="12">
        <f>VLOOKUP($H10,'[2]2023_09'!$D:$AD,'[2]2023_09'!AA$19,FALSE)</f>
        <v>0</v>
      </c>
      <c r="N10" s="12">
        <f>VLOOKUP($H10,'[2]2023_09'!$D:$AD,'[2]2023_09'!AB$19,FALSE)</f>
        <v>0</v>
      </c>
      <c r="O10" s="12">
        <f>VLOOKUP($H10,'[2]2023_09'!$D:$AD,'[2]2023_09'!AC$19,FALSE)</f>
        <v>0</v>
      </c>
      <c r="P10" s="12">
        <f>VLOOKUP($H10,'[2]2023_09'!$D:$AD,'[2]2023_09'!AD$19,FALSE)</f>
        <v>1</v>
      </c>
      <c r="Q10" s="13">
        <f>VLOOKUP(H10,'2023_08'!H:R,11,FALSE)</f>
        <v>20</v>
      </c>
      <c r="R10" s="14">
        <f>VLOOKUP($H10,'[2]2023_09'!$D:$AD,'[2]2023_09'!J$19,FALSE)</f>
        <v>20</v>
      </c>
      <c r="S10" s="15">
        <f t="shared" si="1"/>
        <v>0</v>
      </c>
      <c r="T10" s="12">
        <f>VLOOKUP($H10,'[2]2023_09'!$D:$AD,'[2]2023_09'!K$19,FALSE)</f>
        <v>0</v>
      </c>
      <c r="U10" s="16" t="str">
        <f>VLOOKUP($H10,'[2]2023_09'!$D:$AD,'[2]2023_09'!T$19,FALSE)</f>
        <v>LIDO</v>
      </c>
      <c r="V10" s="17" t="str">
        <f>VLOOKUP($H10,'[2]2023_09'!$D:$AD,'[2]2023_09'!U$19,FALSE)</f>
        <v>HIDROMETRO PARADO</v>
      </c>
      <c r="W10" s="12">
        <f>VLOOKUP($H10,'[2]2023_09'!$D:$AD,'[2]2023_09'!L$19,FALSE)</f>
        <v>37.31</v>
      </c>
      <c r="X10" s="12">
        <f>VLOOKUP($H10,'[2]2023_09'!$D:$AD,'[2]2023_09'!M$19,FALSE)</f>
        <v>37.31</v>
      </c>
      <c r="Y10" s="18">
        <f>VLOOKUP($H10,'[2]2023_09'!$D:$AD,'[2]2023_09'!N$19,FALSE)</f>
        <v>-7.0600000000000023</v>
      </c>
      <c r="Z10" s="12">
        <f>VLOOKUP($H10,'[2]2023_09'!$D:$AD,'[2]2023_09'!O$19,FALSE)</f>
        <v>0</v>
      </c>
      <c r="AA10" s="12">
        <f>VLOOKUP($H10,'[2]2023_09'!$D:$AD,'[2]2023_09'!P$19,FALSE)</f>
        <v>0</v>
      </c>
      <c r="AB10" s="12">
        <f>VLOOKUP($H10,'[2]2023_09'!$D:$AD,'[2]2023_09'!Q$19,FALSE)</f>
        <v>67.56</v>
      </c>
      <c r="AC10">
        <f t="shared" si="2"/>
        <v>67.56</v>
      </c>
      <c r="AD10">
        <f t="shared" si="3"/>
        <v>0</v>
      </c>
    </row>
    <row r="11" spans="1:30" ht="15" customHeight="1" x14ac:dyDescent="0.25">
      <c r="A11" s="9" t="str">
        <f t="shared" si="0"/>
        <v>H010 2023 Setembro</v>
      </c>
      <c r="B11" s="9" t="str">
        <f>VLOOKUP(H11,[1]Auxiliar_referencia!E:F,2,FALSE)</f>
        <v>Medidor faturado pela UFSC</v>
      </c>
      <c r="C11" s="9">
        <v>2023</v>
      </c>
      <c r="D11" s="9" t="s">
        <v>120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VLOOKUP($H11,'[2]2023_09'!$D:$AD,'[2]2023_09'!Z$19,FALSE)</f>
        <v>1</v>
      </c>
      <c r="M11" s="12">
        <f>VLOOKUP($H11,'[2]2023_09'!$D:$AD,'[2]2023_09'!AA$19,FALSE)</f>
        <v>0</v>
      </c>
      <c r="N11" s="12">
        <f>VLOOKUP($H11,'[2]2023_09'!$D:$AD,'[2]2023_09'!AB$19,FALSE)</f>
        <v>0</v>
      </c>
      <c r="O11" s="12">
        <f>VLOOKUP($H11,'[2]2023_09'!$D:$AD,'[2]2023_09'!AC$19,FALSE)</f>
        <v>0</v>
      </c>
      <c r="P11" s="12">
        <f>VLOOKUP($H11,'[2]2023_09'!$D:$AD,'[2]2023_09'!AD$19,FALSE)</f>
        <v>1</v>
      </c>
      <c r="Q11" s="13">
        <f>VLOOKUP(H11,'2023_08'!H:R,11,FALSE)</f>
        <v>2432</v>
      </c>
      <c r="R11" s="14">
        <f>VLOOKUP($H11,'[2]2023_09'!$D:$AD,'[2]2023_09'!J$19,FALSE)</f>
        <v>2408</v>
      </c>
      <c r="S11" s="15">
        <f t="shared" si="1"/>
        <v>-24</v>
      </c>
      <c r="T11" s="12">
        <f>VLOOKUP($H11,'[2]2023_09'!$D:$AD,'[2]2023_09'!K$19,FALSE)</f>
        <v>0</v>
      </c>
      <c r="U11" s="16" t="str">
        <f>VLOOKUP($H11,'[2]2023_09'!$D:$AD,'[2]2023_09'!T$19,FALSE)</f>
        <v>LIDO/REVISÃO</v>
      </c>
      <c r="V11" s="17" t="str">
        <f>VLOOKUP($H11,'[2]2023_09'!$D:$AD,'[2]2023_09'!U$19,FALSE)</f>
        <v>CONFIRMAÇÃO LEITURA</v>
      </c>
      <c r="W11" s="12">
        <f>VLOOKUP($H11,'[2]2023_09'!$D:$AD,'[2]2023_09'!L$19,FALSE)</f>
        <v>37.31</v>
      </c>
      <c r="X11" s="12">
        <f>VLOOKUP($H11,'[2]2023_09'!$D:$AD,'[2]2023_09'!M$19,FALSE)</f>
        <v>0</v>
      </c>
      <c r="Y11" s="18">
        <f>VLOOKUP($H11,'[2]2023_09'!$D:$AD,'[2]2023_09'!N$19,FALSE)</f>
        <v>-3.5200000000000031</v>
      </c>
      <c r="Z11" s="12">
        <f>VLOOKUP($H11,'[2]2023_09'!$D:$AD,'[2]2023_09'!O$19,FALSE)</f>
        <v>0</v>
      </c>
      <c r="AA11" s="12">
        <f>VLOOKUP($H11,'[2]2023_09'!$D:$AD,'[2]2023_09'!P$19,FALSE)</f>
        <v>0</v>
      </c>
      <c r="AB11" s="12">
        <f>VLOOKUP($H11,'[2]2023_09'!$D:$AD,'[2]2023_09'!Q$19,FALSE)</f>
        <v>33.79</v>
      </c>
      <c r="AC11">
        <f t="shared" si="2"/>
        <v>33.79</v>
      </c>
      <c r="AD11">
        <f t="shared" si="3"/>
        <v>0</v>
      </c>
    </row>
    <row r="12" spans="1:30" ht="15" customHeight="1" x14ac:dyDescent="0.25">
      <c r="A12" s="9" t="str">
        <f t="shared" si="0"/>
        <v>H011 2023 Setembro</v>
      </c>
      <c r="B12" s="9" t="str">
        <f>VLOOKUP(H12,[1]Auxiliar_referencia!E:F,2,FALSE)</f>
        <v>Medidor faturado pela UFSC</v>
      </c>
      <c r="C12" s="9">
        <v>2023</v>
      </c>
      <c r="D12" s="9" t="s">
        <v>120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VLOOKUP($H12,'[2]2023_09'!$D:$AD,'[2]2023_09'!Z$19,FALSE)</f>
        <v>1</v>
      </c>
      <c r="M12" s="12">
        <f>VLOOKUP($H12,'[2]2023_09'!$D:$AD,'[2]2023_09'!AA$19,FALSE)</f>
        <v>0</v>
      </c>
      <c r="N12" s="12">
        <f>VLOOKUP($H12,'[2]2023_09'!$D:$AD,'[2]2023_09'!AB$19,FALSE)</f>
        <v>0</v>
      </c>
      <c r="O12" s="12">
        <f>VLOOKUP($H12,'[2]2023_09'!$D:$AD,'[2]2023_09'!AC$19,FALSE)</f>
        <v>0</v>
      </c>
      <c r="P12" s="12">
        <f>VLOOKUP($H12,'[2]2023_09'!$D:$AD,'[2]2023_09'!AD$19,FALSE)</f>
        <v>1</v>
      </c>
      <c r="Q12" s="13">
        <f>VLOOKUP(H12,'2023_08'!H:R,11,FALSE)</f>
        <v>41789</v>
      </c>
      <c r="R12" s="14">
        <f>VLOOKUP($H12,'[2]2023_09'!$D:$AD,'[2]2023_09'!J$19,FALSE)</f>
        <v>42184</v>
      </c>
      <c r="S12" s="15">
        <f t="shared" si="1"/>
        <v>395</v>
      </c>
      <c r="T12" s="12">
        <f>VLOOKUP($H12,'[2]2023_09'!$D:$AD,'[2]2023_09'!K$19,FALSE)</f>
        <v>395</v>
      </c>
      <c r="U12" s="16" t="str">
        <f>VLOOKUP($H12,'[2]2023_09'!$D:$AD,'[2]2023_09'!T$19,FALSE)</f>
        <v>LIDO</v>
      </c>
      <c r="V12" s="17" t="str">
        <f>VLOOKUP($H12,'[2]2023_09'!$D:$AD,'[2]2023_09'!U$19,FALSE)</f>
        <v>OK</v>
      </c>
      <c r="W12" s="12">
        <f>VLOOKUP($H12,'[2]2023_09'!$D:$AD,'[2]2023_09'!L$19,FALSE)</f>
        <v>6025.06</v>
      </c>
      <c r="X12" s="12">
        <f>VLOOKUP($H12,'[2]2023_09'!$D:$AD,'[2]2023_09'!M$19,FALSE)</f>
        <v>0</v>
      </c>
      <c r="Y12" s="18">
        <f>VLOOKUP($H12,'[2]2023_09'!$D:$AD,'[2]2023_09'!N$19,FALSE)</f>
        <v>-569.36000000000058</v>
      </c>
      <c r="Z12" s="12">
        <f>VLOOKUP($H12,'[2]2023_09'!$D:$AD,'[2]2023_09'!O$19,FALSE)</f>
        <v>0</v>
      </c>
      <c r="AA12" s="12">
        <f>VLOOKUP($H12,'[2]2023_09'!$D:$AD,'[2]2023_09'!P$19,FALSE)</f>
        <v>0</v>
      </c>
      <c r="AB12" s="12">
        <f>VLOOKUP($H12,'[2]2023_09'!$D:$AD,'[2]2023_09'!Q$19,FALSE)</f>
        <v>5455.7</v>
      </c>
      <c r="AC12">
        <f t="shared" si="2"/>
        <v>5455.7</v>
      </c>
      <c r="AD12">
        <f t="shared" si="3"/>
        <v>0</v>
      </c>
    </row>
    <row r="13" spans="1:30" ht="15" customHeight="1" x14ac:dyDescent="0.25">
      <c r="A13" s="9" t="str">
        <f t="shared" si="0"/>
        <v>H015 2023 Setembro</v>
      </c>
      <c r="B13" s="9" t="str">
        <f>VLOOKUP(H13,[1]Auxiliar_referencia!E:F,2,FALSE)</f>
        <v>Medidor faturado pela UFSC</v>
      </c>
      <c r="C13" s="9">
        <v>2023</v>
      </c>
      <c r="D13" s="9" t="s">
        <v>120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VLOOKUP($H13,'[2]2023_09'!$D:$AD,'[2]2023_09'!Z$19,FALSE)</f>
        <v>1</v>
      </c>
      <c r="M13" s="12">
        <f>VLOOKUP($H13,'[2]2023_09'!$D:$AD,'[2]2023_09'!AA$19,FALSE)</f>
        <v>0</v>
      </c>
      <c r="N13" s="12">
        <f>VLOOKUP($H13,'[2]2023_09'!$D:$AD,'[2]2023_09'!AB$19,FALSE)</f>
        <v>0</v>
      </c>
      <c r="O13" s="12">
        <f>VLOOKUP($H13,'[2]2023_09'!$D:$AD,'[2]2023_09'!AC$19,FALSE)</f>
        <v>0</v>
      </c>
      <c r="P13" s="12">
        <f>VLOOKUP($H13,'[2]2023_09'!$D:$AD,'[2]2023_09'!AD$19,FALSE)</f>
        <v>1</v>
      </c>
      <c r="Q13" s="13">
        <f>VLOOKUP(H13,'2023_08'!H:R,11,FALSE)</f>
        <v>210</v>
      </c>
      <c r="R13" s="14">
        <f>VLOOKUP($H13,'[2]2023_09'!$D:$AD,'[2]2023_09'!J$19,FALSE)</f>
        <v>210</v>
      </c>
      <c r="S13" s="15">
        <f t="shared" si="1"/>
        <v>0</v>
      </c>
      <c r="T13" s="12">
        <f>VLOOKUP($H13,'[2]2023_09'!$D:$AD,'[2]2023_09'!K$19,FALSE)</f>
        <v>0</v>
      </c>
      <c r="U13" s="16" t="str">
        <f>VLOOKUP($H13,'[2]2023_09'!$D:$AD,'[2]2023_09'!T$19,FALSE)</f>
        <v>MÉDIO</v>
      </c>
      <c r="V13" s="17" t="str">
        <f>VLOOKUP($H13,'[2]2023_09'!$D:$AD,'[2]2023_09'!U$19,FALSE)</f>
        <v>CONSTRUIR ABRIGO</v>
      </c>
      <c r="W13" s="12">
        <f>VLOOKUP($H13,'[2]2023_09'!$D:$AD,'[2]2023_09'!L$19,FALSE)</f>
        <v>37.31</v>
      </c>
      <c r="X13" s="12">
        <f>VLOOKUP($H13,'[2]2023_09'!$D:$AD,'[2]2023_09'!M$19,FALSE)</f>
        <v>37.31</v>
      </c>
      <c r="Y13" s="18">
        <f>VLOOKUP($H13,'[2]2023_09'!$D:$AD,'[2]2023_09'!N$19,FALSE)</f>
        <v>-7.0600000000000023</v>
      </c>
      <c r="Z13" s="12">
        <f>VLOOKUP($H13,'[2]2023_09'!$D:$AD,'[2]2023_09'!O$19,FALSE)</f>
        <v>-5.31</v>
      </c>
      <c r="AA13" s="12">
        <f>VLOOKUP($H13,'[2]2023_09'!$D:$AD,'[2]2023_09'!P$19,FALSE)</f>
        <v>0</v>
      </c>
      <c r="AB13" s="12">
        <f>VLOOKUP($H13,'[2]2023_09'!$D:$AD,'[2]2023_09'!Q$19,FALSE)</f>
        <v>62.25</v>
      </c>
      <c r="AC13">
        <f t="shared" si="2"/>
        <v>62.25</v>
      </c>
      <c r="AD13">
        <f t="shared" si="3"/>
        <v>0</v>
      </c>
    </row>
    <row r="14" spans="1:30" ht="15" customHeight="1" x14ac:dyDescent="0.25">
      <c r="A14" s="9" t="str">
        <f t="shared" si="0"/>
        <v>H017 2023 Setembro</v>
      </c>
      <c r="B14" s="9" t="str">
        <f>VLOOKUP(H14,[1]Auxiliar_referencia!E:F,2,FALSE)</f>
        <v>Medidor faturado pela UFSC</v>
      </c>
      <c r="C14" s="9">
        <v>2023</v>
      </c>
      <c r="D14" s="9" t="s">
        <v>120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VLOOKUP($H14,'[2]2023_09'!$D:$AD,'[2]2023_09'!Z$19,FALSE)</f>
        <v>1</v>
      </c>
      <c r="M14" s="12">
        <f>VLOOKUP($H14,'[2]2023_09'!$D:$AD,'[2]2023_09'!AA$19,FALSE)</f>
        <v>0</v>
      </c>
      <c r="N14" s="12">
        <f>VLOOKUP($H14,'[2]2023_09'!$D:$AD,'[2]2023_09'!AB$19,FALSE)</f>
        <v>1</v>
      </c>
      <c r="O14" s="12">
        <f>VLOOKUP($H14,'[2]2023_09'!$D:$AD,'[2]2023_09'!AC$19,FALSE)</f>
        <v>0</v>
      </c>
      <c r="P14" s="12">
        <f>VLOOKUP($H14,'[2]2023_09'!$D:$AD,'[2]2023_09'!AD$19,FALSE)</f>
        <v>2</v>
      </c>
      <c r="Q14" s="13">
        <f>VLOOKUP(H14,'2023_08'!H:R,11,FALSE)</f>
        <v>2570</v>
      </c>
      <c r="R14" s="14">
        <f>VLOOKUP($H14,'[2]2023_09'!$D:$AD,'[2]2023_09'!J$19,FALSE)</f>
        <v>2970</v>
      </c>
      <c r="S14" s="15">
        <f t="shared" si="1"/>
        <v>400</v>
      </c>
      <c r="T14" s="12">
        <f>VLOOKUP($H14,'[2]2023_09'!$D:$AD,'[2]2023_09'!K$19,FALSE)</f>
        <v>400</v>
      </c>
      <c r="U14" s="16" t="str">
        <f>VLOOKUP($H14,'[2]2023_09'!$D:$AD,'[2]2023_09'!T$19,FALSE)</f>
        <v>LIDO/REVISÃO</v>
      </c>
      <c r="V14" s="17" t="str">
        <f>VLOOKUP($H14,'[2]2023_09'!$D:$AD,'[2]2023_09'!U$19,FALSE)</f>
        <v>CONSTRUIR ABRIGO</v>
      </c>
      <c r="W14" s="12">
        <f>VLOOKUP($H14,'[2]2023_09'!$D:$AD,'[2]2023_09'!L$19,FALSE)</f>
        <v>6637.22</v>
      </c>
      <c r="X14" s="12">
        <f>VLOOKUP($H14,'[2]2023_09'!$D:$AD,'[2]2023_09'!M$19,FALSE)</f>
        <v>6637.22</v>
      </c>
      <c r="Y14" s="18">
        <f>VLOOKUP($H14,'[2]2023_09'!$D:$AD,'[2]2023_09'!N$19,FALSE)</f>
        <v>-1254.42</v>
      </c>
      <c r="Z14" s="12">
        <f>VLOOKUP($H14,'[2]2023_09'!$D:$AD,'[2]2023_09'!O$19,FALSE)</f>
        <v>0</v>
      </c>
      <c r="AA14" s="12">
        <f>VLOOKUP($H14,'[2]2023_09'!$D:$AD,'[2]2023_09'!P$19,FALSE)</f>
        <v>0</v>
      </c>
      <c r="AB14" s="12">
        <f>VLOOKUP($H14,'[2]2023_09'!$D:$AD,'[2]2023_09'!Q$19,FALSE)</f>
        <v>12020.02</v>
      </c>
      <c r="AC14">
        <f t="shared" si="2"/>
        <v>12020.02</v>
      </c>
      <c r="AD14">
        <f t="shared" si="3"/>
        <v>0</v>
      </c>
    </row>
    <row r="15" spans="1:30" ht="15" customHeight="1" x14ac:dyDescent="0.25">
      <c r="A15" s="9" t="str">
        <f t="shared" si="0"/>
        <v>H018 2023 Setembro</v>
      </c>
      <c r="B15" s="9" t="str">
        <f>VLOOKUP(H15,[1]Auxiliar_referencia!E:F,2,FALSE)</f>
        <v>Medidor faturado pela UFSC</v>
      </c>
      <c r="C15" s="9">
        <v>2023</v>
      </c>
      <c r="D15" s="9" t="s">
        <v>120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VLOOKUP($H15,'[2]2023_09'!$D:$AD,'[2]2023_09'!Z$19,FALSE)</f>
        <v>1</v>
      </c>
      <c r="M15" s="12">
        <f>VLOOKUP($H15,'[2]2023_09'!$D:$AD,'[2]2023_09'!AA$19,FALSE)</f>
        <v>0</v>
      </c>
      <c r="N15" s="12">
        <f>VLOOKUP($H15,'[2]2023_09'!$D:$AD,'[2]2023_09'!AB$19,FALSE)</f>
        <v>0</v>
      </c>
      <c r="O15" s="12">
        <f>VLOOKUP($H15,'[2]2023_09'!$D:$AD,'[2]2023_09'!AC$19,FALSE)</f>
        <v>0</v>
      </c>
      <c r="P15" s="12">
        <f>VLOOKUP($H15,'[2]2023_09'!$D:$AD,'[2]2023_09'!AD$19,FALSE)</f>
        <v>1</v>
      </c>
      <c r="Q15" s="13">
        <f>VLOOKUP(H15,'2023_08'!H:R,11,FALSE)</f>
        <v>4764</v>
      </c>
      <c r="R15" s="14">
        <f>VLOOKUP($H15,'[2]2023_09'!$D:$AD,'[2]2023_09'!J$19,FALSE)</f>
        <v>4793</v>
      </c>
      <c r="S15" s="15">
        <f t="shared" si="1"/>
        <v>29</v>
      </c>
      <c r="T15" s="12">
        <f>VLOOKUP($H15,'[2]2023_09'!$D:$AD,'[2]2023_09'!K$19,FALSE)</f>
        <v>29</v>
      </c>
      <c r="U15" s="16" t="str">
        <f>VLOOKUP($H15,'[2]2023_09'!$D:$AD,'[2]2023_09'!T$19,FALSE)</f>
        <v>MÉDIO</v>
      </c>
      <c r="V15" s="17" t="str">
        <f>VLOOKUP($H15,'[2]2023_09'!$D:$AD,'[2]2023_09'!U$19,FALSE)</f>
        <v>CONSTRUIR ABRIGO</v>
      </c>
      <c r="W15" s="12">
        <f>VLOOKUP($H15,'[2]2023_09'!$D:$AD,'[2]2023_09'!L$19,FALSE)</f>
        <v>385</v>
      </c>
      <c r="X15" s="12">
        <f>VLOOKUP($H15,'[2]2023_09'!$D:$AD,'[2]2023_09'!M$19,FALSE)</f>
        <v>385</v>
      </c>
      <c r="Y15" s="18">
        <f>VLOOKUP($H15,'[2]2023_09'!$D:$AD,'[2]2023_09'!N$19,FALSE)</f>
        <v>-72.769999999999982</v>
      </c>
      <c r="Z15" s="12">
        <f>VLOOKUP($H15,'[2]2023_09'!$D:$AD,'[2]2023_09'!O$19,FALSE)</f>
        <v>0</v>
      </c>
      <c r="AA15" s="12">
        <f>VLOOKUP($H15,'[2]2023_09'!$D:$AD,'[2]2023_09'!P$19,FALSE)</f>
        <v>0</v>
      </c>
      <c r="AB15" s="12">
        <f>VLOOKUP($H15,'[2]2023_09'!$D:$AD,'[2]2023_09'!Q$19,FALSE)</f>
        <v>697.23</v>
      </c>
      <c r="AC15">
        <f t="shared" si="2"/>
        <v>697.23</v>
      </c>
      <c r="AD15">
        <f t="shared" si="3"/>
        <v>0</v>
      </c>
    </row>
    <row r="16" spans="1:30" ht="15" customHeight="1" x14ac:dyDescent="0.25">
      <c r="A16" s="9" t="str">
        <f t="shared" si="0"/>
        <v>H019 2023 Setembro</v>
      </c>
      <c r="B16" s="9" t="str">
        <f>VLOOKUP(H16,[1]Auxiliar_referencia!E:F,2,FALSE)</f>
        <v>Medidor faturado pela UFSC</v>
      </c>
      <c r="C16" s="9">
        <v>2023</v>
      </c>
      <c r="D16" s="9" t="s">
        <v>120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VLOOKUP($H16,'[2]2023_09'!$D:$AD,'[2]2023_09'!Z$19,FALSE)</f>
        <v>1</v>
      </c>
      <c r="M16" s="12">
        <f>VLOOKUP($H16,'[2]2023_09'!$D:$AD,'[2]2023_09'!AA$19,FALSE)</f>
        <v>0</v>
      </c>
      <c r="N16" s="12">
        <f>VLOOKUP($H16,'[2]2023_09'!$D:$AD,'[2]2023_09'!AB$19,FALSE)</f>
        <v>1</v>
      </c>
      <c r="O16" s="12">
        <f>VLOOKUP($H16,'[2]2023_09'!$D:$AD,'[2]2023_09'!AC$19,FALSE)</f>
        <v>1</v>
      </c>
      <c r="P16" s="12">
        <f>VLOOKUP($H16,'[2]2023_09'!$D:$AD,'[2]2023_09'!AD$19,FALSE)</f>
        <v>3</v>
      </c>
      <c r="Q16" s="13">
        <f>VLOOKUP(H16,'2023_08'!H:R,11,FALSE)</f>
        <v>11429</v>
      </c>
      <c r="R16" s="14">
        <f>VLOOKUP($H16,'[2]2023_09'!$D:$AD,'[2]2023_09'!J$19,FALSE)</f>
        <v>11829</v>
      </c>
      <c r="S16" s="15">
        <f t="shared" si="1"/>
        <v>400</v>
      </c>
      <c r="T16" s="12">
        <f>VLOOKUP($H16,'[2]2023_09'!$D:$AD,'[2]2023_09'!K$19,FALSE)</f>
        <v>400</v>
      </c>
      <c r="U16" s="16" t="str">
        <f>VLOOKUP($H16,'[2]2023_09'!$D:$AD,'[2]2023_09'!T$19,FALSE)</f>
        <v>LIDO</v>
      </c>
      <c r="V16" s="17" t="str">
        <f>VLOOKUP($H16,'[2]2023_09'!$D:$AD,'[2]2023_09'!U$19,FALSE)</f>
        <v>ALTO CONSUMO</v>
      </c>
      <c r="W16" s="12">
        <f>VLOOKUP($H16,'[2]2023_09'!$D:$AD,'[2]2023_09'!L$19,FALSE)</f>
        <v>6310</v>
      </c>
      <c r="X16" s="12">
        <f>VLOOKUP($H16,'[2]2023_09'!$D:$AD,'[2]2023_09'!M$19,FALSE)</f>
        <v>6310</v>
      </c>
      <c r="Y16" s="18">
        <f>VLOOKUP($H16,'[2]2023_09'!$D:$AD,'[2]2023_09'!N$19,FALSE)</f>
        <v>-1192.5900000000001</v>
      </c>
      <c r="Z16" s="12">
        <f>VLOOKUP($H16,'[2]2023_09'!$D:$AD,'[2]2023_09'!O$19,FALSE)</f>
        <v>0</v>
      </c>
      <c r="AA16" s="12">
        <f>VLOOKUP($H16,'[2]2023_09'!$D:$AD,'[2]2023_09'!P$19,FALSE)</f>
        <v>0</v>
      </c>
      <c r="AB16" s="12">
        <f>VLOOKUP($H16,'[2]2023_09'!$D:$AD,'[2]2023_09'!Q$19,FALSE)</f>
        <v>11427.41</v>
      </c>
      <c r="AC16">
        <f t="shared" si="2"/>
        <v>11427.41</v>
      </c>
      <c r="AD16">
        <f t="shared" si="3"/>
        <v>0</v>
      </c>
    </row>
    <row r="17" spans="1:30" ht="15" customHeight="1" x14ac:dyDescent="0.25">
      <c r="A17" s="9" t="str">
        <f t="shared" si="0"/>
        <v>H020 2023 Setembro</v>
      </c>
      <c r="B17" s="9" t="str">
        <f>VLOOKUP(H17,[1]Auxiliar_referencia!E:F,2,FALSE)</f>
        <v>Medidor faturado pela UFSC</v>
      </c>
      <c r="C17" s="9">
        <v>2023</v>
      </c>
      <c r="D17" s="9" t="s">
        <v>120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VLOOKUP($H17,'[2]2023_09'!$D:$AD,'[2]2023_09'!Z$19,FALSE)</f>
        <v>1</v>
      </c>
      <c r="M17" s="12">
        <f>VLOOKUP($H17,'[2]2023_09'!$D:$AD,'[2]2023_09'!AA$19,FALSE)</f>
        <v>0</v>
      </c>
      <c r="N17" s="12">
        <f>VLOOKUP($H17,'[2]2023_09'!$D:$AD,'[2]2023_09'!AB$19,FALSE)</f>
        <v>0</v>
      </c>
      <c r="O17" s="12">
        <f>VLOOKUP($H17,'[2]2023_09'!$D:$AD,'[2]2023_09'!AC$19,FALSE)</f>
        <v>0</v>
      </c>
      <c r="P17" s="12">
        <f>VLOOKUP($H17,'[2]2023_09'!$D:$AD,'[2]2023_09'!AD$19,FALSE)</f>
        <v>1</v>
      </c>
      <c r="Q17" s="13">
        <f>VLOOKUP(H17,'2023_08'!H:R,11,FALSE)</f>
        <v>1713</v>
      </c>
      <c r="R17" s="14">
        <f>VLOOKUP($H17,'[2]2023_09'!$D:$AD,'[2]2023_09'!J$19,FALSE)</f>
        <v>2044</v>
      </c>
      <c r="S17" s="15">
        <f t="shared" si="1"/>
        <v>331</v>
      </c>
      <c r="T17" s="12">
        <f>VLOOKUP($H17,'[2]2023_09'!$D:$AD,'[2]2023_09'!K$19,FALSE)</f>
        <v>331</v>
      </c>
      <c r="U17" s="16" t="str">
        <f>VLOOKUP($H17,'[2]2023_09'!$D:$AD,'[2]2023_09'!T$19,FALSE)</f>
        <v>LIDO/REVISÃO</v>
      </c>
      <c r="V17" s="17" t="str">
        <f>VLOOKUP($H17,'[2]2023_09'!$D:$AD,'[2]2023_09'!U$19,FALSE)</f>
        <v>ALTO CONSUMO</v>
      </c>
      <c r="W17" s="12">
        <f>VLOOKUP($H17,'[2]2023_09'!$D:$AD,'[2]2023_09'!L$19,FALSE)</f>
        <v>5038.82</v>
      </c>
      <c r="X17" s="12">
        <f>VLOOKUP($H17,'[2]2023_09'!$D:$AD,'[2]2023_09'!M$19,FALSE)</f>
        <v>5038.82</v>
      </c>
      <c r="Y17" s="18">
        <f>VLOOKUP($H17,'[2]2023_09'!$D:$AD,'[2]2023_09'!N$19,FALSE)</f>
        <v>-952.34000000000015</v>
      </c>
      <c r="Z17" s="12">
        <f>VLOOKUP($H17,'[2]2023_09'!$D:$AD,'[2]2023_09'!O$19,FALSE)</f>
        <v>0</v>
      </c>
      <c r="AA17" s="12">
        <f>VLOOKUP($H17,'[2]2023_09'!$D:$AD,'[2]2023_09'!P$19,FALSE)</f>
        <v>0</v>
      </c>
      <c r="AB17" s="12">
        <f>VLOOKUP($H17,'[2]2023_09'!$D:$AD,'[2]2023_09'!Q$19,FALSE)</f>
        <v>9125.2999999999993</v>
      </c>
      <c r="AC17">
        <f t="shared" si="2"/>
        <v>9125.2999999999993</v>
      </c>
      <c r="AD17">
        <f t="shared" si="3"/>
        <v>0</v>
      </c>
    </row>
    <row r="18" spans="1:30" ht="15" customHeight="1" x14ac:dyDescent="0.25">
      <c r="A18" s="9" t="str">
        <f t="shared" si="0"/>
        <v>H021 2023 Setembro</v>
      </c>
      <c r="B18" s="9" t="str">
        <f>VLOOKUP(H18,[1]Auxiliar_referencia!E:F,2,FALSE)</f>
        <v>Medidor faturado pela UFSC</v>
      </c>
      <c r="C18" s="9">
        <v>2023</v>
      </c>
      <c r="D18" s="9" t="s">
        <v>120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VLOOKUP($H18,'[2]2023_09'!$D:$AD,'[2]2023_09'!Z$19,FALSE)</f>
        <v>2</v>
      </c>
      <c r="M18" s="12">
        <f>VLOOKUP($H18,'[2]2023_09'!$D:$AD,'[2]2023_09'!AA$19,FALSE)</f>
        <v>0</v>
      </c>
      <c r="N18" s="12">
        <f>VLOOKUP($H18,'[2]2023_09'!$D:$AD,'[2]2023_09'!AB$19,FALSE)</f>
        <v>0</v>
      </c>
      <c r="O18" s="12">
        <f>VLOOKUP($H18,'[2]2023_09'!$D:$AD,'[2]2023_09'!AC$19,FALSE)</f>
        <v>0</v>
      </c>
      <c r="P18" s="12">
        <f>VLOOKUP($H18,'[2]2023_09'!$D:$AD,'[2]2023_09'!AD$19,FALSE)</f>
        <v>2</v>
      </c>
      <c r="Q18" s="13">
        <f>VLOOKUP(H18,'2023_08'!H:R,11,FALSE)</f>
        <v>6698</v>
      </c>
      <c r="R18" s="14">
        <f>VLOOKUP($H18,'[2]2023_09'!$D:$AD,'[2]2023_09'!J$19,FALSE)</f>
        <v>6775</v>
      </c>
      <c r="S18" s="15">
        <f t="shared" si="1"/>
        <v>77</v>
      </c>
      <c r="T18" s="12">
        <f>VLOOKUP($H18,'[2]2023_09'!$D:$AD,'[2]2023_09'!K$19,FALSE)</f>
        <v>77</v>
      </c>
      <c r="U18" s="16" t="str">
        <f>VLOOKUP($H18,'[2]2023_09'!$D:$AD,'[2]2023_09'!T$19,FALSE)</f>
        <v>MÉDIO</v>
      </c>
      <c r="V18" s="17" t="str">
        <f>VLOOKUP($H18,'[2]2023_09'!$D:$AD,'[2]2023_09'!U$19,FALSE)</f>
        <v>CONSTRUIR ABRIGO</v>
      </c>
      <c r="W18" s="12">
        <f>VLOOKUP($H18,'[2]2023_09'!$D:$AD,'[2]2023_09'!L$19,FALSE)</f>
        <v>1062.79</v>
      </c>
      <c r="X18" s="12">
        <f>VLOOKUP($H18,'[2]2023_09'!$D:$AD,'[2]2023_09'!M$19,FALSE)</f>
        <v>1062.79</v>
      </c>
      <c r="Y18" s="18">
        <f>VLOOKUP($H18,'[2]2023_09'!$D:$AD,'[2]2023_09'!N$19,FALSE)</f>
        <v>-200.87999999999988</v>
      </c>
      <c r="Z18" s="12">
        <f>VLOOKUP($H18,'[2]2023_09'!$D:$AD,'[2]2023_09'!O$19,FALSE)</f>
        <v>0</v>
      </c>
      <c r="AA18" s="12">
        <f>VLOOKUP($H18,'[2]2023_09'!$D:$AD,'[2]2023_09'!P$19,FALSE)</f>
        <v>0</v>
      </c>
      <c r="AB18" s="12">
        <f>VLOOKUP($H18,'[2]2023_09'!$D:$AD,'[2]2023_09'!Q$19,FALSE)</f>
        <v>1924.7</v>
      </c>
      <c r="AC18">
        <f t="shared" si="2"/>
        <v>1924.7</v>
      </c>
      <c r="AD18">
        <f t="shared" si="3"/>
        <v>0</v>
      </c>
    </row>
    <row r="19" spans="1:30" ht="15" customHeight="1" x14ac:dyDescent="0.25">
      <c r="A19" s="9" t="str">
        <f t="shared" si="0"/>
        <v>H023 2023 Setembro</v>
      </c>
      <c r="B19" s="9" t="str">
        <f>VLOOKUP(H19,[1]Auxiliar_referencia!E:F,2,FALSE)</f>
        <v>Medidor faturado pela UFSC</v>
      </c>
      <c r="C19" s="9">
        <v>2023</v>
      </c>
      <c r="D19" s="9" t="s">
        <v>120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VLOOKUP($H19,'[2]2023_09'!$D:$AD,'[2]2023_09'!Z$19,FALSE)</f>
        <v>1</v>
      </c>
      <c r="M19" s="12">
        <f>VLOOKUP($H19,'[2]2023_09'!$D:$AD,'[2]2023_09'!AA$19,FALSE)</f>
        <v>0</v>
      </c>
      <c r="N19" s="12">
        <f>VLOOKUP($H19,'[2]2023_09'!$D:$AD,'[2]2023_09'!AB$19,FALSE)</f>
        <v>1</v>
      </c>
      <c r="O19" s="12">
        <f>VLOOKUP($H19,'[2]2023_09'!$D:$AD,'[2]2023_09'!AC$19,FALSE)</f>
        <v>0</v>
      </c>
      <c r="P19" s="12">
        <f>VLOOKUP($H19,'[2]2023_09'!$D:$AD,'[2]2023_09'!AD$19,FALSE)</f>
        <v>2</v>
      </c>
      <c r="Q19" s="13">
        <f>VLOOKUP(H19,'2023_08'!H:R,11,FALSE)</f>
        <v>15749</v>
      </c>
      <c r="R19" s="14">
        <f>VLOOKUP($H19,'[2]2023_09'!$D:$AD,'[2]2023_09'!J$19,FALSE)</f>
        <v>15910</v>
      </c>
      <c r="S19" s="15">
        <f t="shared" si="1"/>
        <v>161</v>
      </c>
      <c r="T19" s="12">
        <f>VLOOKUP($H19,'[2]2023_09'!$D:$AD,'[2]2023_09'!K$19,FALSE)</f>
        <v>161</v>
      </c>
      <c r="U19" s="16" t="str">
        <f>VLOOKUP($H19,'[2]2023_09'!$D:$AD,'[2]2023_09'!T$19,FALSE)</f>
        <v>MÉDIO</v>
      </c>
      <c r="V19" s="17" t="str">
        <f>VLOOKUP($H19,'[2]2023_09'!$D:$AD,'[2]2023_09'!U$19,FALSE)</f>
        <v>VIDRO DO HIDROMETRO SUADO</v>
      </c>
      <c r="W19" s="12">
        <f>VLOOKUP($H19,'[2]2023_09'!$D:$AD,'[2]2023_09'!L$19,FALSE)</f>
        <v>2478.63</v>
      </c>
      <c r="X19" s="12">
        <f>VLOOKUP($H19,'[2]2023_09'!$D:$AD,'[2]2023_09'!M$19,FALSE)</f>
        <v>2478.63</v>
      </c>
      <c r="Y19" s="18">
        <f>VLOOKUP($H19,'[2]2023_09'!$D:$AD,'[2]2023_09'!N$19,FALSE)</f>
        <v>-468.46000000000004</v>
      </c>
      <c r="Z19" s="12">
        <f>VLOOKUP($H19,'[2]2023_09'!$D:$AD,'[2]2023_09'!O$19,FALSE)</f>
        <v>0</v>
      </c>
      <c r="AA19" s="12">
        <f>VLOOKUP($H19,'[2]2023_09'!$D:$AD,'[2]2023_09'!P$19,FALSE)</f>
        <v>0</v>
      </c>
      <c r="AB19" s="12">
        <f>VLOOKUP($H19,'[2]2023_09'!$D:$AD,'[2]2023_09'!Q$19,FALSE)</f>
        <v>4488.8</v>
      </c>
      <c r="AC19">
        <f t="shared" si="2"/>
        <v>4488.8</v>
      </c>
      <c r="AD19">
        <f t="shared" si="3"/>
        <v>0</v>
      </c>
    </row>
    <row r="20" spans="1:30" ht="15" customHeight="1" x14ac:dyDescent="0.25">
      <c r="A20" s="9" t="str">
        <f t="shared" si="0"/>
        <v>H024 2023 Setembro</v>
      </c>
      <c r="B20" s="9" t="str">
        <f>VLOOKUP(H20,[1]Auxiliar_referencia!E:F,2,FALSE)</f>
        <v>Medidor faturado pela UFSC</v>
      </c>
      <c r="C20" s="9">
        <v>2023</v>
      </c>
      <c r="D20" s="9" t="s">
        <v>120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VLOOKUP($H20,'[2]2023_09'!$D:$AD,'[2]2023_09'!Z$19,FALSE)</f>
        <v>1</v>
      </c>
      <c r="M20" s="12">
        <f>VLOOKUP($H20,'[2]2023_09'!$D:$AD,'[2]2023_09'!AA$19,FALSE)</f>
        <v>0</v>
      </c>
      <c r="N20" s="12">
        <f>VLOOKUP($H20,'[2]2023_09'!$D:$AD,'[2]2023_09'!AB$19,FALSE)</f>
        <v>2</v>
      </c>
      <c r="O20" s="12">
        <f>VLOOKUP($H20,'[2]2023_09'!$D:$AD,'[2]2023_09'!AC$19,FALSE)</f>
        <v>0</v>
      </c>
      <c r="P20" s="12">
        <f>VLOOKUP($H20,'[2]2023_09'!$D:$AD,'[2]2023_09'!AD$19,FALSE)</f>
        <v>3</v>
      </c>
      <c r="Q20" s="13">
        <f>VLOOKUP(H20,'2023_08'!H:R,11,FALSE)</f>
        <v>24</v>
      </c>
      <c r="R20" s="14">
        <f>VLOOKUP($H20,'[2]2023_09'!$D:$AD,'[2]2023_09'!J$19,FALSE)</f>
        <v>24</v>
      </c>
      <c r="S20" s="15">
        <f t="shared" si="1"/>
        <v>0</v>
      </c>
      <c r="T20" s="12">
        <f>VLOOKUP($H20,'[2]2023_09'!$D:$AD,'[2]2023_09'!K$19,FALSE)</f>
        <v>0</v>
      </c>
      <c r="U20" s="16" t="str">
        <f>VLOOKUP($H20,'[2]2023_09'!$D:$AD,'[2]2023_09'!T$19,FALSE)</f>
        <v>MÉDIO</v>
      </c>
      <c r="V20" s="17" t="str">
        <f>VLOOKUP($H20,'[2]2023_09'!$D:$AD,'[2]2023_09'!U$19,FALSE)</f>
        <v>CONSTRUIR ABRIGO</v>
      </c>
      <c r="W20" s="12">
        <f>VLOOKUP($H20,'[2]2023_09'!$D:$AD,'[2]2023_09'!L$19,FALSE)</f>
        <v>111.93</v>
      </c>
      <c r="X20" s="12">
        <f>VLOOKUP($H20,'[2]2023_09'!$D:$AD,'[2]2023_09'!M$19,FALSE)</f>
        <v>111.93</v>
      </c>
      <c r="Y20" s="18">
        <f>VLOOKUP($H20,'[2]2023_09'!$D:$AD,'[2]2023_09'!N$19,FALSE)</f>
        <v>-21.170000000000016</v>
      </c>
      <c r="Z20" s="12">
        <f>VLOOKUP($H20,'[2]2023_09'!$D:$AD,'[2]2023_09'!O$19,FALSE)</f>
        <v>0</v>
      </c>
      <c r="AA20" s="12">
        <f>VLOOKUP($H20,'[2]2023_09'!$D:$AD,'[2]2023_09'!P$19,FALSE)</f>
        <v>0</v>
      </c>
      <c r="AB20" s="12">
        <f>VLOOKUP($H20,'[2]2023_09'!$D:$AD,'[2]2023_09'!Q$19,FALSE)</f>
        <v>202.69</v>
      </c>
      <c r="AC20">
        <f t="shared" si="2"/>
        <v>202.69</v>
      </c>
      <c r="AD20">
        <f t="shared" si="3"/>
        <v>0</v>
      </c>
    </row>
    <row r="21" spans="1:30" ht="15" customHeight="1" x14ac:dyDescent="0.25">
      <c r="A21" s="9" t="str">
        <f t="shared" si="0"/>
        <v>H025 2023 Setembro</v>
      </c>
      <c r="B21" s="9" t="str">
        <f>VLOOKUP(H21,[1]Auxiliar_referencia!E:F,2,FALSE)</f>
        <v>Medidor faturado pela UFSC</v>
      </c>
      <c r="C21" s="9">
        <v>2023</v>
      </c>
      <c r="D21" s="9" t="s">
        <v>120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VLOOKUP($H21,'[2]2023_09'!$D:$AD,'[2]2023_09'!Z$19,FALSE)</f>
        <v>1</v>
      </c>
      <c r="M21" s="12">
        <f>VLOOKUP($H21,'[2]2023_09'!$D:$AD,'[2]2023_09'!AA$19,FALSE)</f>
        <v>0</v>
      </c>
      <c r="N21" s="12">
        <f>VLOOKUP($H21,'[2]2023_09'!$D:$AD,'[2]2023_09'!AB$19,FALSE)</f>
        <v>0</v>
      </c>
      <c r="O21" s="12">
        <f>VLOOKUP($H21,'[2]2023_09'!$D:$AD,'[2]2023_09'!AC$19,FALSE)</f>
        <v>0</v>
      </c>
      <c r="P21" s="12">
        <f>VLOOKUP($H21,'[2]2023_09'!$D:$AD,'[2]2023_09'!AD$19,FALSE)</f>
        <v>1</v>
      </c>
      <c r="Q21" s="13">
        <f>VLOOKUP(H21,'2023_08'!H:R,11,FALSE)</f>
        <v>19615</v>
      </c>
      <c r="R21" s="14">
        <f>VLOOKUP($H21,'[2]2023_09'!$D:$AD,'[2]2023_09'!J$19,FALSE)</f>
        <v>19949</v>
      </c>
      <c r="S21" s="15">
        <f t="shared" si="1"/>
        <v>334</v>
      </c>
      <c r="T21" s="12">
        <f>VLOOKUP($H21,'[2]2023_09'!$D:$AD,'[2]2023_09'!K$19,FALSE)</f>
        <v>334</v>
      </c>
      <c r="U21" s="16" t="str">
        <f>VLOOKUP($H21,'[2]2023_09'!$D:$AD,'[2]2023_09'!T$19,FALSE)</f>
        <v>LIDO</v>
      </c>
      <c r="V21" s="17" t="str">
        <f>VLOOKUP($H21,'[2]2023_09'!$D:$AD,'[2]2023_09'!U$19,FALSE)</f>
        <v>OK</v>
      </c>
      <c r="W21" s="12">
        <f>VLOOKUP($H21,'[2]2023_09'!$D:$AD,'[2]2023_09'!L$19,FALSE)</f>
        <v>5085.05</v>
      </c>
      <c r="X21" s="12">
        <f>VLOOKUP($H21,'[2]2023_09'!$D:$AD,'[2]2023_09'!M$19,FALSE)</f>
        <v>5085.05</v>
      </c>
      <c r="Y21" s="18">
        <f>VLOOKUP($H21,'[2]2023_09'!$D:$AD,'[2]2023_09'!N$19,FALSE)</f>
        <v>-961.06999999999971</v>
      </c>
      <c r="Z21" s="12">
        <f>VLOOKUP($H21,'[2]2023_09'!$D:$AD,'[2]2023_09'!O$19,FALSE)</f>
        <v>0</v>
      </c>
      <c r="AA21" s="12">
        <f>VLOOKUP($H21,'[2]2023_09'!$D:$AD,'[2]2023_09'!P$19,FALSE)</f>
        <v>0</v>
      </c>
      <c r="AB21" s="12">
        <f>VLOOKUP($H21,'[2]2023_09'!$D:$AD,'[2]2023_09'!Q$19,FALSE)</f>
        <v>9209.0300000000007</v>
      </c>
      <c r="AC21">
        <f t="shared" si="2"/>
        <v>9209.0300000000007</v>
      </c>
      <c r="AD21">
        <f t="shared" si="3"/>
        <v>0</v>
      </c>
    </row>
    <row r="22" spans="1:30" ht="15" customHeight="1" x14ac:dyDescent="0.25">
      <c r="A22" s="9" t="str">
        <f t="shared" si="0"/>
        <v>H026 2023 Setembro</v>
      </c>
      <c r="B22" s="9" t="str">
        <f>VLOOKUP(H22,[1]Auxiliar_referencia!E:F,2,FALSE)</f>
        <v>Medidor faturado pela UFSC</v>
      </c>
      <c r="C22" s="9">
        <v>2023</v>
      </c>
      <c r="D22" s="9" t="s">
        <v>120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VLOOKUP($H22,'[2]2023_09'!$D:$AD,'[2]2023_09'!Z$19,FALSE)</f>
        <v>1</v>
      </c>
      <c r="M22" s="12">
        <f>VLOOKUP($H22,'[2]2023_09'!$D:$AD,'[2]2023_09'!AA$19,FALSE)</f>
        <v>0</v>
      </c>
      <c r="N22" s="12">
        <f>VLOOKUP($H22,'[2]2023_09'!$D:$AD,'[2]2023_09'!AB$19,FALSE)</f>
        <v>0</v>
      </c>
      <c r="O22" s="12">
        <f>VLOOKUP($H22,'[2]2023_09'!$D:$AD,'[2]2023_09'!AC$19,FALSE)</f>
        <v>0</v>
      </c>
      <c r="P22" s="12">
        <f>VLOOKUP($H22,'[2]2023_09'!$D:$AD,'[2]2023_09'!AD$19,FALSE)</f>
        <v>1</v>
      </c>
      <c r="Q22" s="13">
        <f>VLOOKUP(H22,'2023_08'!H:R,11,FALSE)</f>
        <v>2783</v>
      </c>
      <c r="R22" s="14">
        <f>VLOOKUP($H22,'[2]2023_09'!$D:$AD,'[2]2023_09'!J$19,FALSE)</f>
        <v>2812</v>
      </c>
      <c r="S22" s="15">
        <f t="shared" si="1"/>
        <v>29</v>
      </c>
      <c r="T22" s="12">
        <f>VLOOKUP($H22,'[2]2023_09'!$D:$AD,'[2]2023_09'!K$19,FALSE)</f>
        <v>29</v>
      </c>
      <c r="U22" s="16" t="str">
        <f>VLOOKUP($H22,'[2]2023_09'!$D:$AD,'[2]2023_09'!T$19,FALSE)</f>
        <v>MÉDIO</v>
      </c>
      <c r="V22" s="17" t="str">
        <f>VLOOKUP($H22,'[2]2023_09'!$D:$AD,'[2]2023_09'!U$19,FALSE)</f>
        <v>CONSTRUIR ABRIGO</v>
      </c>
      <c r="W22" s="12">
        <f>VLOOKUP($H22,'[2]2023_09'!$D:$AD,'[2]2023_09'!L$19,FALSE)</f>
        <v>385</v>
      </c>
      <c r="X22" s="12">
        <f>VLOOKUP($H22,'[2]2023_09'!$D:$AD,'[2]2023_09'!M$19,FALSE)</f>
        <v>385</v>
      </c>
      <c r="Y22" s="18">
        <f>VLOOKUP($H22,'[2]2023_09'!$D:$AD,'[2]2023_09'!N$19,FALSE)</f>
        <v>-72.769999999999982</v>
      </c>
      <c r="Z22" s="12">
        <f>VLOOKUP($H22,'[2]2023_09'!$D:$AD,'[2]2023_09'!O$19,FALSE)</f>
        <v>0</v>
      </c>
      <c r="AA22" s="12">
        <f>VLOOKUP($H22,'[2]2023_09'!$D:$AD,'[2]2023_09'!P$19,FALSE)</f>
        <v>0</v>
      </c>
      <c r="AB22" s="12">
        <f>VLOOKUP($H22,'[2]2023_09'!$D:$AD,'[2]2023_09'!Q$19,FALSE)</f>
        <v>697.23</v>
      </c>
      <c r="AC22">
        <f t="shared" si="2"/>
        <v>697.23</v>
      </c>
      <c r="AD22">
        <f t="shared" si="3"/>
        <v>0</v>
      </c>
    </row>
    <row r="23" spans="1:30" ht="15" customHeight="1" x14ac:dyDescent="0.25">
      <c r="A23" s="9" t="str">
        <f t="shared" si="0"/>
        <v>H027 2023 Setembro</v>
      </c>
      <c r="B23" s="9" t="str">
        <f>VLOOKUP(H23,[1]Auxiliar_referencia!E:F,2,FALSE)</f>
        <v>Medidor faturado pela UFSC</v>
      </c>
      <c r="C23" s="9">
        <v>2023</v>
      </c>
      <c r="D23" s="9" t="s">
        <v>120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VLOOKUP($H23,'[2]2023_09'!$D:$AD,'[2]2023_09'!Z$19,FALSE)</f>
        <v>1</v>
      </c>
      <c r="M23" s="12">
        <f>VLOOKUP($H23,'[2]2023_09'!$D:$AD,'[2]2023_09'!AA$19,FALSE)</f>
        <v>0</v>
      </c>
      <c r="N23" s="12">
        <f>VLOOKUP($H23,'[2]2023_09'!$D:$AD,'[2]2023_09'!AB$19,FALSE)</f>
        <v>0</v>
      </c>
      <c r="O23" s="12">
        <f>VLOOKUP($H23,'[2]2023_09'!$D:$AD,'[2]2023_09'!AC$19,FALSE)</f>
        <v>0</v>
      </c>
      <c r="P23" s="12">
        <f>VLOOKUP($H23,'[2]2023_09'!$D:$AD,'[2]2023_09'!AD$19,FALSE)</f>
        <v>1</v>
      </c>
      <c r="Q23" s="13">
        <f>VLOOKUP(H23,'2023_08'!H:R,11,FALSE)</f>
        <v>63622</v>
      </c>
      <c r="R23" s="14">
        <f>VLOOKUP($H23,'[2]2023_09'!$D:$AD,'[2]2023_09'!J$19,FALSE)</f>
        <v>64061</v>
      </c>
      <c r="S23" s="15">
        <f t="shared" si="1"/>
        <v>439</v>
      </c>
      <c r="T23" s="12">
        <f>VLOOKUP($H23,'[2]2023_09'!$D:$AD,'[2]2023_09'!K$19,FALSE)</f>
        <v>439</v>
      </c>
      <c r="U23" s="16" t="str">
        <f>VLOOKUP($H23,'[2]2023_09'!$D:$AD,'[2]2023_09'!T$19,FALSE)</f>
        <v>MÉDIO</v>
      </c>
      <c r="V23" s="17" t="str">
        <f>VLOOKUP($H23,'[2]2023_09'!$D:$AD,'[2]2023_09'!U$19,FALSE)</f>
        <v>CONSTRUIR ABRIGO</v>
      </c>
      <c r="W23" s="12">
        <f>VLOOKUP($H23,'[2]2023_09'!$D:$AD,'[2]2023_09'!L$19,FALSE)</f>
        <v>6703.1</v>
      </c>
      <c r="X23" s="12">
        <f>VLOOKUP($H23,'[2]2023_09'!$D:$AD,'[2]2023_09'!M$19,FALSE)</f>
        <v>6703.1</v>
      </c>
      <c r="Y23" s="18">
        <f>VLOOKUP($H23,'[2]2023_09'!$D:$AD,'[2]2023_09'!N$19,FALSE)</f>
        <v>-1266.8900000000012</v>
      </c>
      <c r="Z23" s="12">
        <f>VLOOKUP($H23,'[2]2023_09'!$D:$AD,'[2]2023_09'!O$19,FALSE)</f>
        <v>0</v>
      </c>
      <c r="AA23" s="12">
        <f>VLOOKUP($H23,'[2]2023_09'!$D:$AD,'[2]2023_09'!P$19,FALSE)</f>
        <v>0</v>
      </c>
      <c r="AB23" s="12">
        <f>VLOOKUP($H23,'[2]2023_09'!$D:$AD,'[2]2023_09'!Q$19,FALSE)</f>
        <v>12139.31</v>
      </c>
      <c r="AC23">
        <f t="shared" si="2"/>
        <v>12139.31</v>
      </c>
      <c r="AD23">
        <f t="shared" si="3"/>
        <v>0</v>
      </c>
    </row>
    <row r="24" spans="1:30" ht="15" customHeight="1" x14ac:dyDescent="0.25">
      <c r="A24" s="9" t="str">
        <f t="shared" si="0"/>
        <v>H028 2023 Setembro</v>
      </c>
      <c r="B24" s="9" t="str">
        <f>VLOOKUP(H24,[1]Auxiliar_referencia!E:F,2,FALSE)</f>
        <v>Medidor faturado pela UFSC</v>
      </c>
      <c r="C24" s="9">
        <v>2023</v>
      </c>
      <c r="D24" s="9" t="s">
        <v>120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VLOOKUP($H24,'[2]2023_09'!$D:$AD,'[2]2023_09'!Z$19,FALSE)</f>
        <v>1</v>
      </c>
      <c r="M24" s="12">
        <f>VLOOKUP($H24,'[2]2023_09'!$D:$AD,'[2]2023_09'!AA$19,FALSE)</f>
        <v>0</v>
      </c>
      <c r="N24" s="12">
        <f>VLOOKUP($H24,'[2]2023_09'!$D:$AD,'[2]2023_09'!AB$19,FALSE)</f>
        <v>0</v>
      </c>
      <c r="O24" s="12">
        <f>VLOOKUP($H24,'[2]2023_09'!$D:$AD,'[2]2023_09'!AC$19,FALSE)</f>
        <v>0</v>
      </c>
      <c r="P24" s="12">
        <f>VLOOKUP($H24,'[2]2023_09'!$D:$AD,'[2]2023_09'!AD$19,FALSE)</f>
        <v>1</v>
      </c>
      <c r="Q24" s="13">
        <f>VLOOKUP(H24,'2023_08'!H:R,11,FALSE)</f>
        <v>1622</v>
      </c>
      <c r="R24" s="14">
        <f>VLOOKUP($H24,'[2]2023_09'!$D:$AD,'[2]2023_09'!J$19,FALSE)</f>
        <v>1652</v>
      </c>
      <c r="S24" s="15">
        <f t="shared" si="1"/>
        <v>30</v>
      </c>
      <c r="T24" s="12">
        <f>VLOOKUP($H24,'[2]2023_09'!$D:$AD,'[2]2023_09'!K$19,FALSE)</f>
        <v>30</v>
      </c>
      <c r="U24" s="16" t="str">
        <f>VLOOKUP($H24,'[2]2023_09'!$D:$AD,'[2]2023_09'!T$19,FALSE)</f>
        <v>LIDO/REVISÃO</v>
      </c>
      <c r="V24" s="17" t="str">
        <f>VLOOKUP($H24,'[2]2023_09'!$D:$AD,'[2]2023_09'!U$19,FALSE)</f>
        <v>HIDROMETRO RETIRADO</v>
      </c>
      <c r="W24" s="12">
        <f>VLOOKUP($H24,'[2]2023_09'!$D:$AD,'[2]2023_09'!L$19,FALSE)</f>
        <v>400.41</v>
      </c>
      <c r="X24" s="12">
        <f>VLOOKUP($H24,'[2]2023_09'!$D:$AD,'[2]2023_09'!M$19,FALSE)</f>
        <v>400.41</v>
      </c>
      <c r="Y24" s="18">
        <f>VLOOKUP($H24,'[2]2023_09'!$D:$AD,'[2]2023_09'!N$19,FALSE)</f>
        <v>-75.680000000000064</v>
      </c>
      <c r="Z24" s="12">
        <f>VLOOKUP($H24,'[2]2023_09'!$D:$AD,'[2]2023_09'!O$19,FALSE)</f>
        <v>-725.14</v>
      </c>
      <c r="AA24" s="12">
        <f>VLOOKUP($H24,'[2]2023_09'!$D:$AD,'[2]2023_09'!P$19,FALSE)</f>
        <v>0</v>
      </c>
      <c r="AB24" s="12">
        <f>VLOOKUP($H24,'[2]2023_09'!$D:$AD,'[2]2023_09'!Q$19,FALSE)</f>
        <v>0</v>
      </c>
      <c r="AC24">
        <f t="shared" si="2"/>
        <v>0</v>
      </c>
      <c r="AD24">
        <f t="shared" si="3"/>
        <v>0</v>
      </c>
    </row>
    <row r="25" spans="1:30" ht="15" customHeight="1" x14ac:dyDescent="0.25">
      <c r="A25" s="9" t="str">
        <f t="shared" si="0"/>
        <v>H029 2023 Setembro</v>
      </c>
      <c r="B25" s="9" t="str">
        <f>VLOOKUP(H25,[1]Auxiliar_referencia!E:F,2,FALSE)</f>
        <v>Medidor faturado pela UFSC</v>
      </c>
      <c r="C25" s="9">
        <v>2023</v>
      </c>
      <c r="D25" s="9" t="s">
        <v>120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VLOOKUP($H25,'[2]2023_09'!$D:$AD,'[2]2023_09'!Z$19,FALSE)</f>
        <v>1</v>
      </c>
      <c r="M25" s="12">
        <f>VLOOKUP($H25,'[2]2023_09'!$D:$AD,'[2]2023_09'!AA$19,FALSE)</f>
        <v>0</v>
      </c>
      <c r="N25" s="12">
        <f>VLOOKUP($H25,'[2]2023_09'!$D:$AD,'[2]2023_09'!AB$19,FALSE)</f>
        <v>0</v>
      </c>
      <c r="O25" s="12">
        <f>VLOOKUP($H25,'[2]2023_09'!$D:$AD,'[2]2023_09'!AC$19,FALSE)</f>
        <v>0</v>
      </c>
      <c r="P25" s="12">
        <f>VLOOKUP($H25,'[2]2023_09'!$D:$AD,'[2]2023_09'!AD$19,FALSE)</f>
        <v>1</v>
      </c>
      <c r="Q25" s="13">
        <f>VLOOKUP(H25,'2023_08'!H:R,11,FALSE)</f>
        <v>249</v>
      </c>
      <c r="R25" s="14">
        <f>VLOOKUP($H25,'[2]2023_09'!$D:$AD,'[2]2023_09'!J$19,FALSE)</f>
        <v>256</v>
      </c>
      <c r="S25" s="15">
        <f t="shared" si="1"/>
        <v>7</v>
      </c>
      <c r="T25" s="12">
        <f>VLOOKUP($H25,'[2]2023_09'!$D:$AD,'[2]2023_09'!K$19,FALSE)</f>
        <v>7</v>
      </c>
      <c r="U25" s="16" t="str">
        <f>VLOOKUP($H25,'[2]2023_09'!$D:$AD,'[2]2023_09'!T$19,FALSE)</f>
        <v>LIDO</v>
      </c>
      <c r="V25" s="17" t="str">
        <f>VLOOKUP($H25,'[2]2023_09'!$D:$AD,'[2]2023_09'!U$19,FALSE)</f>
        <v>ALTO CONSUMO</v>
      </c>
      <c r="W25" s="12">
        <f>VLOOKUP($H25,'[2]2023_09'!$D:$AD,'[2]2023_09'!L$19,FALSE)</f>
        <v>75.739999999999995</v>
      </c>
      <c r="X25" s="12">
        <f>VLOOKUP($H25,'[2]2023_09'!$D:$AD,'[2]2023_09'!M$19,FALSE)</f>
        <v>75.739999999999995</v>
      </c>
      <c r="Y25" s="18">
        <f>VLOOKUP($H25,'[2]2023_09'!$D:$AD,'[2]2023_09'!N$19,FALSE)</f>
        <v>-14.299999999999983</v>
      </c>
      <c r="Z25" s="12">
        <f>VLOOKUP($H25,'[2]2023_09'!$D:$AD,'[2]2023_09'!O$19,FALSE)</f>
        <v>0</v>
      </c>
      <c r="AA25" s="12">
        <f>VLOOKUP($H25,'[2]2023_09'!$D:$AD,'[2]2023_09'!P$19,FALSE)</f>
        <v>0</v>
      </c>
      <c r="AB25" s="12">
        <f>VLOOKUP($H25,'[2]2023_09'!$D:$AD,'[2]2023_09'!Q$19,FALSE)</f>
        <v>137.18</v>
      </c>
      <c r="AC25">
        <f t="shared" si="2"/>
        <v>137.18</v>
      </c>
      <c r="AD25">
        <f t="shared" si="3"/>
        <v>0</v>
      </c>
    </row>
    <row r="26" spans="1:30" ht="15" customHeight="1" x14ac:dyDescent="0.25">
      <c r="A26" s="9" t="str">
        <f t="shared" si="0"/>
        <v>H030 2023 Setembro</v>
      </c>
      <c r="B26" s="9" t="str">
        <f>VLOOKUP(H26,[1]Auxiliar_referencia!E:F,2,FALSE)</f>
        <v>Medidor faturado pela UFSC</v>
      </c>
      <c r="C26" s="9">
        <v>2023</v>
      </c>
      <c r="D26" s="9" t="s">
        <v>120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VLOOKUP($H26,'[2]2023_09'!$D:$AD,'[2]2023_09'!Z$19,FALSE)</f>
        <v>0</v>
      </c>
      <c r="M26" s="12">
        <f>VLOOKUP($H26,'[2]2023_09'!$D:$AD,'[2]2023_09'!AA$19,FALSE)</f>
        <v>30</v>
      </c>
      <c r="N26" s="12">
        <f>VLOOKUP($H26,'[2]2023_09'!$D:$AD,'[2]2023_09'!AB$19,FALSE)</f>
        <v>0</v>
      </c>
      <c r="O26" s="12">
        <f>VLOOKUP($H26,'[2]2023_09'!$D:$AD,'[2]2023_09'!AC$19,FALSE)</f>
        <v>0</v>
      </c>
      <c r="P26" s="12">
        <f>VLOOKUP($H26,'[2]2023_09'!$D:$AD,'[2]2023_09'!AD$19,FALSE)</f>
        <v>30</v>
      </c>
      <c r="Q26" s="13">
        <f>VLOOKUP(H26,'2023_08'!H:R,11,FALSE)</f>
        <v>1482</v>
      </c>
      <c r="R26" s="14">
        <f>VLOOKUP($H26,'[2]2023_09'!$D:$AD,'[2]2023_09'!J$19,FALSE)</f>
        <v>2813</v>
      </c>
      <c r="S26" s="15">
        <f t="shared" si="1"/>
        <v>1331</v>
      </c>
      <c r="T26" s="12">
        <f>VLOOKUP($H26,'[2]2023_09'!$D:$AD,'[2]2023_09'!K$19,FALSE)</f>
        <v>1331</v>
      </c>
      <c r="U26" s="16" t="str">
        <f>VLOOKUP($H26,'[2]2023_09'!$D:$AD,'[2]2023_09'!T$19,FALSE)</f>
        <v>MÉDIO</v>
      </c>
      <c r="V26" s="17" t="str">
        <f>VLOOKUP($H26,'[2]2023_09'!$D:$AD,'[2]2023_09'!U$19,FALSE)</f>
        <v>VIDRO DO HIDROMETRO SUADO</v>
      </c>
      <c r="W26" s="12">
        <f>VLOOKUP($H26,'[2]2023_09'!$D:$AD,'[2]2023_09'!L$19,FALSE)</f>
        <v>16005.01</v>
      </c>
      <c r="X26" s="12">
        <f>VLOOKUP($H26,'[2]2023_09'!$D:$AD,'[2]2023_09'!M$19,FALSE)</f>
        <v>16005.01</v>
      </c>
      <c r="Y26" s="18">
        <f>VLOOKUP($H26,'[2]2023_09'!$D:$AD,'[2]2023_09'!N$19,FALSE)</f>
        <v>-3024.9500000000007</v>
      </c>
      <c r="Z26" s="12">
        <f>VLOOKUP($H26,'[2]2023_09'!$D:$AD,'[2]2023_09'!O$19,FALSE)</f>
        <v>0</v>
      </c>
      <c r="AA26" s="12">
        <f>VLOOKUP($H26,'[2]2023_09'!$D:$AD,'[2]2023_09'!P$19,FALSE)</f>
        <v>0</v>
      </c>
      <c r="AB26" s="12">
        <f>VLOOKUP($H26,'[2]2023_09'!$D:$AD,'[2]2023_09'!Q$19,FALSE)</f>
        <v>28985.07</v>
      </c>
      <c r="AC26">
        <f t="shared" si="2"/>
        <v>28985.07</v>
      </c>
      <c r="AD26">
        <f t="shared" si="3"/>
        <v>0</v>
      </c>
    </row>
    <row r="27" spans="1:30" ht="15" customHeight="1" x14ac:dyDescent="0.25">
      <c r="A27" s="9" t="str">
        <f t="shared" si="0"/>
        <v>H032 2023 Setembro</v>
      </c>
      <c r="B27" s="9" t="str">
        <f>VLOOKUP(H27,[1]Auxiliar_referencia!E:F,2,FALSE)</f>
        <v>Medidor faturado pela UFSC</v>
      </c>
      <c r="C27" s="9">
        <v>2023</v>
      </c>
      <c r="D27" s="9" t="s">
        <v>120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VLOOKUP($H27,'[2]2023_09'!$D:$AD,'[2]2023_09'!Z$19,FALSE)</f>
        <v>1</v>
      </c>
      <c r="M27" s="12">
        <f>VLOOKUP($H27,'[2]2023_09'!$D:$AD,'[2]2023_09'!AA$19,FALSE)</f>
        <v>0</v>
      </c>
      <c r="N27" s="12">
        <f>VLOOKUP($H27,'[2]2023_09'!$D:$AD,'[2]2023_09'!AB$19,FALSE)</f>
        <v>0</v>
      </c>
      <c r="O27" s="12">
        <f>VLOOKUP($H27,'[2]2023_09'!$D:$AD,'[2]2023_09'!AC$19,FALSE)</f>
        <v>0</v>
      </c>
      <c r="P27" s="12">
        <f>VLOOKUP($H27,'[2]2023_09'!$D:$AD,'[2]2023_09'!AD$19,FALSE)</f>
        <v>1</v>
      </c>
      <c r="Q27" s="13">
        <f>VLOOKUP(H27,'2023_08'!H:R,11,FALSE)</f>
        <v>32453</v>
      </c>
      <c r="R27" s="14">
        <f>VLOOKUP($H27,'[2]2023_09'!$D:$AD,'[2]2023_09'!J$19,FALSE)</f>
        <v>33018</v>
      </c>
      <c r="S27" s="15">
        <f t="shared" si="1"/>
        <v>565</v>
      </c>
      <c r="T27" s="12">
        <f>VLOOKUP($H27,'[2]2023_09'!$D:$AD,'[2]2023_09'!K$19,FALSE)</f>
        <v>565</v>
      </c>
      <c r="U27" s="16" t="str">
        <f>VLOOKUP($H27,'[2]2023_09'!$D:$AD,'[2]2023_09'!T$19,FALSE)</f>
        <v>MÉDIO</v>
      </c>
      <c r="V27" s="17" t="str">
        <f>VLOOKUP($H27,'[2]2023_09'!$D:$AD,'[2]2023_09'!U$19,FALSE)</f>
        <v>CONSTRUIR ABRIGO</v>
      </c>
      <c r="W27" s="12">
        <f>VLOOKUP($H27,'[2]2023_09'!$D:$AD,'[2]2023_09'!L$19,FALSE)</f>
        <v>8644.76</v>
      </c>
      <c r="X27" s="12">
        <f>VLOOKUP($H27,'[2]2023_09'!$D:$AD,'[2]2023_09'!M$19,FALSE)</f>
        <v>8644.76</v>
      </c>
      <c r="Y27" s="18">
        <f>VLOOKUP($H27,'[2]2023_09'!$D:$AD,'[2]2023_09'!N$19,FALSE)</f>
        <v>-1633.8700000000008</v>
      </c>
      <c r="Z27" s="12">
        <f>VLOOKUP($H27,'[2]2023_09'!$D:$AD,'[2]2023_09'!O$19,FALSE)</f>
        <v>0</v>
      </c>
      <c r="AA27" s="12">
        <f>VLOOKUP($H27,'[2]2023_09'!$D:$AD,'[2]2023_09'!P$19,FALSE)</f>
        <v>0</v>
      </c>
      <c r="AB27" s="12">
        <f>VLOOKUP($H27,'[2]2023_09'!$D:$AD,'[2]2023_09'!Q$19,FALSE)</f>
        <v>15655.65</v>
      </c>
      <c r="AC27">
        <f t="shared" si="2"/>
        <v>15655.65</v>
      </c>
      <c r="AD27">
        <f t="shared" si="3"/>
        <v>0</v>
      </c>
    </row>
    <row r="28" spans="1:30" ht="15" customHeight="1" x14ac:dyDescent="0.25">
      <c r="A28" s="9" t="str">
        <f t="shared" si="0"/>
        <v>H033 2023 Setembro</v>
      </c>
      <c r="B28" s="9" t="str">
        <f>VLOOKUP(H28,[1]Auxiliar_referencia!E:F,2,FALSE)</f>
        <v>Medidor faturado pela UFSC</v>
      </c>
      <c r="C28" s="9">
        <v>2023</v>
      </c>
      <c r="D28" s="9" t="s">
        <v>120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VLOOKUP($H28,'[2]2023_09'!$D:$AD,'[2]2023_09'!Z$19,FALSE)</f>
        <v>1</v>
      </c>
      <c r="M28" s="12">
        <f>VLOOKUP($H28,'[2]2023_09'!$D:$AD,'[2]2023_09'!AA$19,FALSE)</f>
        <v>0</v>
      </c>
      <c r="N28" s="12">
        <f>VLOOKUP($H28,'[2]2023_09'!$D:$AD,'[2]2023_09'!AB$19,FALSE)</f>
        <v>1</v>
      </c>
      <c r="O28" s="12">
        <f>VLOOKUP($H28,'[2]2023_09'!$D:$AD,'[2]2023_09'!AC$19,FALSE)</f>
        <v>0</v>
      </c>
      <c r="P28" s="12">
        <f>VLOOKUP($H28,'[2]2023_09'!$D:$AD,'[2]2023_09'!AD$19,FALSE)</f>
        <v>2</v>
      </c>
      <c r="Q28" s="13">
        <f>VLOOKUP(H28,'2023_08'!H:R,11,FALSE)</f>
        <v>2848</v>
      </c>
      <c r="R28" s="14">
        <f>VLOOKUP($H28,'[2]2023_09'!$D:$AD,'[2]2023_09'!J$19,FALSE)</f>
        <v>3113</v>
      </c>
      <c r="S28" s="15">
        <f t="shared" si="1"/>
        <v>265</v>
      </c>
      <c r="T28" s="12">
        <f>VLOOKUP($H28,'[2]2023_09'!$D:$AD,'[2]2023_09'!K$19,FALSE)</f>
        <v>265</v>
      </c>
      <c r="U28" s="16" t="str">
        <f>VLOOKUP($H28,'[2]2023_09'!$D:$AD,'[2]2023_09'!T$19,FALSE)</f>
        <v>LIDO</v>
      </c>
      <c r="V28" s="17" t="str">
        <f>VLOOKUP($H28,'[2]2023_09'!$D:$AD,'[2]2023_09'!U$19,FALSE)</f>
        <v>ALTO CONSUMO</v>
      </c>
      <c r="W28" s="12">
        <f>VLOOKUP($H28,'[2]2023_09'!$D:$AD,'[2]2023_09'!L$19,FALSE)</f>
        <v>4288.2299999999996</v>
      </c>
      <c r="X28" s="12">
        <f>VLOOKUP($H28,'[2]2023_09'!$D:$AD,'[2]2023_09'!M$19,FALSE)</f>
        <v>4288.2299999999996</v>
      </c>
      <c r="Y28" s="18">
        <f>VLOOKUP($H28,'[2]2023_09'!$D:$AD,'[2]2023_09'!N$19,FALSE)</f>
        <v>-810.46999999999935</v>
      </c>
      <c r="Z28" s="12">
        <f>VLOOKUP($H28,'[2]2023_09'!$D:$AD,'[2]2023_09'!O$19,FALSE)</f>
        <v>0</v>
      </c>
      <c r="AA28" s="12">
        <f>VLOOKUP($H28,'[2]2023_09'!$D:$AD,'[2]2023_09'!P$19,FALSE)</f>
        <v>0</v>
      </c>
      <c r="AB28" s="12">
        <f>VLOOKUP($H28,'[2]2023_09'!$D:$AD,'[2]2023_09'!Q$19,FALSE)</f>
        <v>7765.99</v>
      </c>
      <c r="AC28">
        <f t="shared" si="2"/>
        <v>7765.99</v>
      </c>
      <c r="AD28">
        <f t="shared" si="3"/>
        <v>0</v>
      </c>
    </row>
    <row r="29" spans="1:30" ht="15" customHeight="1" x14ac:dyDescent="0.25">
      <c r="A29" s="9" t="str">
        <f t="shared" si="0"/>
        <v>H034 2023 Setembro</v>
      </c>
      <c r="B29" s="9" t="str">
        <f>VLOOKUP(H29,[1]Auxiliar_referencia!E:F,2,FALSE)</f>
        <v>Medidor faturado pela UFSC</v>
      </c>
      <c r="C29" s="9">
        <v>2023</v>
      </c>
      <c r="D29" s="9" t="s">
        <v>120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VLOOKUP($H29,'[2]2023_09'!$D:$AD,'[2]2023_09'!Z$19,FALSE)</f>
        <v>1</v>
      </c>
      <c r="M29" s="12">
        <f>VLOOKUP($H29,'[2]2023_09'!$D:$AD,'[2]2023_09'!AA$19,FALSE)</f>
        <v>0</v>
      </c>
      <c r="N29" s="12">
        <f>VLOOKUP($H29,'[2]2023_09'!$D:$AD,'[2]2023_09'!AB$19,FALSE)</f>
        <v>0</v>
      </c>
      <c r="O29" s="12">
        <f>VLOOKUP($H29,'[2]2023_09'!$D:$AD,'[2]2023_09'!AC$19,FALSE)</f>
        <v>0</v>
      </c>
      <c r="P29" s="12">
        <f>VLOOKUP($H29,'[2]2023_09'!$D:$AD,'[2]2023_09'!AD$19,FALSE)</f>
        <v>1</v>
      </c>
      <c r="Q29" s="13">
        <f>VLOOKUP(H29,'2023_08'!H:R,11,FALSE)</f>
        <v>3940</v>
      </c>
      <c r="R29" s="14">
        <f>VLOOKUP($H29,'[2]2023_09'!$D:$AD,'[2]2023_09'!J$19,FALSE)</f>
        <v>4146</v>
      </c>
      <c r="S29" s="15">
        <f t="shared" si="1"/>
        <v>206</v>
      </c>
      <c r="T29" s="12">
        <f>VLOOKUP($H29,'[2]2023_09'!$D:$AD,'[2]2023_09'!K$19,FALSE)</f>
        <v>206</v>
      </c>
      <c r="U29" s="16" t="str">
        <f>VLOOKUP($H29,'[2]2023_09'!$D:$AD,'[2]2023_09'!T$19,FALSE)</f>
        <v>LIDO</v>
      </c>
      <c r="V29" s="17" t="str">
        <f>VLOOKUP($H29,'[2]2023_09'!$D:$AD,'[2]2023_09'!U$19,FALSE)</f>
        <v>OK</v>
      </c>
      <c r="W29" s="12">
        <f>VLOOKUP($H29,'[2]2023_09'!$D:$AD,'[2]2023_09'!L$19,FALSE)</f>
        <v>3112.57</v>
      </c>
      <c r="X29" s="12">
        <f>VLOOKUP($H29,'[2]2023_09'!$D:$AD,'[2]2023_09'!M$19,FALSE)</f>
        <v>3112.57</v>
      </c>
      <c r="Y29" s="18">
        <f>VLOOKUP($H29,'[2]2023_09'!$D:$AD,'[2]2023_09'!N$19,FALSE)</f>
        <v>-588.27000000000044</v>
      </c>
      <c r="Z29" s="12">
        <f>VLOOKUP($H29,'[2]2023_09'!$D:$AD,'[2]2023_09'!O$19,FALSE)</f>
        <v>0</v>
      </c>
      <c r="AA29" s="12">
        <f>VLOOKUP($H29,'[2]2023_09'!$D:$AD,'[2]2023_09'!P$19,FALSE)</f>
        <v>0</v>
      </c>
      <c r="AB29" s="12">
        <f>VLOOKUP($H29,'[2]2023_09'!$D:$AD,'[2]2023_09'!Q$19,FALSE)</f>
        <v>5636.87</v>
      </c>
      <c r="AC29">
        <f t="shared" si="2"/>
        <v>5636.87</v>
      </c>
      <c r="AD29">
        <f t="shared" si="3"/>
        <v>0</v>
      </c>
    </row>
    <row r="30" spans="1:30" ht="15" customHeight="1" x14ac:dyDescent="0.25">
      <c r="A30" s="9" t="str">
        <f t="shared" si="0"/>
        <v>H035 2023 Setembro</v>
      </c>
      <c r="B30" s="9" t="str">
        <f>VLOOKUP(H30,[1]Auxiliar_referencia!E:F,2,FALSE)</f>
        <v>Medidor faturado pela UFSC</v>
      </c>
      <c r="C30" s="9">
        <v>2023</v>
      </c>
      <c r="D30" s="9" t="s">
        <v>120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VLOOKUP($H30,'[2]2023_09'!$D:$AD,'[2]2023_09'!Z$19,FALSE)</f>
        <v>1</v>
      </c>
      <c r="M30" s="12">
        <f>VLOOKUP($H30,'[2]2023_09'!$D:$AD,'[2]2023_09'!AA$19,FALSE)</f>
        <v>0</v>
      </c>
      <c r="N30" s="12">
        <f>VLOOKUP($H30,'[2]2023_09'!$D:$AD,'[2]2023_09'!AB$19,FALSE)</f>
        <v>0</v>
      </c>
      <c r="O30" s="12">
        <f>VLOOKUP($H30,'[2]2023_09'!$D:$AD,'[2]2023_09'!AC$19,FALSE)</f>
        <v>0</v>
      </c>
      <c r="P30" s="12">
        <f>VLOOKUP($H30,'[2]2023_09'!$D:$AD,'[2]2023_09'!AD$19,FALSE)</f>
        <v>1</v>
      </c>
      <c r="Q30" s="13">
        <f>VLOOKUP(H30,'2023_08'!H:R,11,FALSE)</f>
        <v>320</v>
      </c>
      <c r="R30" s="14">
        <f>VLOOKUP($H30,'[2]2023_09'!$D:$AD,'[2]2023_09'!J$19,FALSE)</f>
        <v>330</v>
      </c>
      <c r="S30" s="15">
        <f t="shared" si="1"/>
        <v>10</v>
      </c>
      <c r="T30" s="12">
        <f>VLOOKUP($H30,'[2]2023_09'!$D:$AD,'[2]2023_09'!K$19,FALSE)</f>
        <v>10</v>
      </c>
      <c r="U30" s="16" t="str">
        <f>VLOOKUP($H30,'[2]2023_09'!$D:$AD,'[2]2023_09'!T$19,FALSE)</f>
        <v>LIDO</v>
      </c>
      <c r="V30" s="17" t="str">
        <f>VLOOKUP($H30,'[2]2023_09'!$D:$AD,'[2]2023_09'!U$19,FALSE)</f>
        <v>OK</v>
      </c>
      <c r="W30" s="12">
        <f>VLOOKUP($H30,'[2]2023_09'!$D:$AD,'[2]2023_09'!L$19,FALSE)</f>
        <v>92.21</v>
      </c>
      <c r="X30" s="12">
        <f>VLOOKUP($H30,'[2]2023_09'!$D:$AD,'[2]2023_09'!M$19,FALSE)</f>
        <v>92.21</v>
      </c>
      <c r="Y30" s="18">
        <f>VLOOKUP($H30,'[2]2023_09'!$D:$AD,'[2]2023_09'!N$19,FALSE)</f>
        <v>-17.419999999999987</v>
      </c>
      <c r="Z30" s="12">
        <f>VLOOKUP($H30,'[2]2023_09'!$D:$AD,'[2]2023_09'!O$19,FALSE)</f>
        <v>0</v>
      </c>
      <c r="AA30" s="12">
        <f>VLOOKUP($H30,'[2]2023_09'!$D:$AD,'[2]2023_09'!P$19,FALSE)</f>
        <v>0</v>
      </c>
      <c r="AB30" s="12">
        <f>VLOOKUP($H30,'[2]2023_09'!$D:$AD,'[2]2023_09'!Q$19,FALSE)</f>
        <v>167</v>
      </c>
      <c r="AC30">
        <f t="shared" si="2"/>
        <v>167</v>
      </c>
      <c r="AD30">
        <f t="shared" si="3"/>
        <v>0</v>
      </c>
    </row>
    <row r="31" spans="1:30" ht="15" customHeight="1" x14ac:dyDescent="0.25">
      <c r="A31" s="9" t="str">
        <f t="shared" si="0"/>
        <v>H037 2023 Setembro</v>
      </c>
      <c r="B31" s="9" t="str">
        <f>VLOOKUP(H31,[1]Auxiliar_referencia!E:F,2,FALSE)</f>
        <v>Medidor faturado pela UFSC</v>
      </c>
      <c r="C31" s="9">
        <v>2023</v>
      </c>
      <c r="D31" s="9" t="s">
        <v>120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VLOOKUP($H31,'[2]2023_09'!$D:$AD,'[2]2023_09'!Z$19,FALSE)</f>
        <v>1</v>
      </c>
      <c r="M31" s="12">
        <f>VLOOKUP($H31,'[2]2023_09'!$D:$AD,'[2]2023_09'!AA$19,FALSE)</f>
        <v>0</v>
      </c>
      <c r="N31" s="12">
        <f>VLOOKUP($H31,'[2]2023_09'!$D:$AD,'[2]2023_09'!AB$19,FALSE)</f>
        <v>0</v>
      </c>
      <c r="O31" s="12">
        <f>VLOOKUP($H31,'[2]2023_09'!$D:$AD,'[2]2023_09'!AC$19,FALSE)</f>
        <v>0</v>
      </c>
      <c r="P31" s="12">
        <f>VLOOKUP($H31,'[2]2023_09'!$D:$AD,'[2]2023_09'!AD$19,FALSE)</f>
        <v>1</v>
      </c>
      <c r="Q31" s="13">
        <f>VLOOKUP(H31,'2023_08'!H:R,11,FALSE)</f>
        <v>2263</v>
      </c>
      <c r="R31" s="14">
        <f>VLOOKUP($H31,'[2]2023_09'!$D:$AD,'[2]2023_09'!J$19,FALSE)</f>
        <v>2357</v>
      </c>
      <c r="S31" s="15">
        <f t="shared" si="1"/>
        <v>94</v>
      </c>
      <c r="T31" s="12">
        <f>VLOOKUP($H31,'[2]2023_09'!$D:$AD,'[2]2023_09'!K$19,FALSE)</f>
        <v>94</v>
      </c>
      <c r="U31" s="16" t="str">
        <f>VLOOKUP($H31,'[2]2023_09'!$D:$AD,'[2]2023_09'!T$19,FALSE)</f>
        <v>LIDO</v>
      </c>
      <c r="V31" s="17" t="str">
        <f>VLOOKUP($H31,'[2]2023_09'!$D:$AD,'[2]2023_09'!U$19,FALSE)</f>
        <v>OK</v>
      </c>
      <c r="W31" s="12">
        <f>VLOOKUP($H31,'[2]2023_09'!$D:$AD,'[2]2023_09'!L$19,FALSE)</f>
        <v>1386.65</v>
      </c>
      <c r="X31" s="12">
        <f>VLOOKUP($H31,'[2]2023_09'!$D:$AD,'[2]2023_09'!M$19,FALSE)</f>
        <v>1386.65</v>
      </c>
      <c r="Y31" s="18">
        <f>VLOOKUP($H31,'[2]2023_09'!$D:$AD,'[2]2023_09'!N$19,FALSE)</f>
        <v>-262.08000000000038</v>
      </c>
      <c r="Z31" s="12">
        <f>VLOOKUP($H31,'[2]2023_09'!$D:$AD,'[2]2023_09'!O$19,FALSE)</f>
        <v>0</v>
      </c>
      <c r="AA31" s="12">
        <f>VLOOKUP($H31,'[2]2023_09'!$D:$AD,'[2]2023_09'!P$19,FALSE)</f>
        <v>0</v>
      </c>
      <c r="AB31" s="12">
        <f>VLOOKUP($H31,'[2]2023_09'!$D:$AD,'[2]2023_09'!Q$19,FALSE)</f>
        <v>2511.2199999999998</v>
      </c>
      <c r="AC31">
        <f t="shared" si="2"/>
        <v>2511.2199999999998</v>
      </c>
      <c r="AD31">
        <f t="shared" si="3"/>
        <v>0</v>
      </c>
    </row>
    <row r="32" spans="1:30" ht="15" customHeight="1" x14ac:dyDescent="0.25">
      <c r="A32" s="9" t="str">
        <f t="shared" si="0"/>
        <v>H038 2023 Setembro</v>
      </c>
      <c r="B32" s="9" t="str">
        <f>VLOOKUP(H32,[1]Auxiliar_referencia!E:F,2,FALSE)</f>
        <v>Medidor faturado pela UFSC</v>
      </c>
      <c r="C32" s="9">
        <v>2023</v>
      </c>
      <c r="D32" s="9" t="s">
        <v>120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VLOOKUP($H32,'[2]2023_09'!$D:$AD,'[2]2023_09'!Z$19,FALSE)</f>
        <v>1</v>
      </c>
      <c r="M32" s="12">
        <f>VLOOKUP($H32,'[2]2023_09'!$D:$AD,'[2]2023_09'!AA$19,FALSE)</f>
        <v>0</v>
      </c>
      <c r="N32" s="12">
        <f>VLOOKUP($H32,'[2]2023_09'!$D:$AD,'[2]2023_09'!AB$19,FALSE)</f>
        <v>0</v>
      </c>
      <c r="O32" s="12">
        <f>VLOOKUP($H32,'[2]2023_09'!$D:$AD,'[2]2023_09'!AC$19,FALSE)</f>
        <v>0</v>
      </c>
      <c r="P32" s="12">
        <f>VLOOKUP($H32,'[2]2023_09'!$D:$AD,'[2]2023_09'!AD$19,FALSE)</f>
        <v>1</v>
      </c>
      <c r="Q32" s="13">
        <f>VLOOKUP(H32,'2023_08'!H:R,11,FALSE)</f>
        <v>7460</v>
      </c>
      <c r="R32" s="14">
        <f>VLOOKUP($H32,'[2]2023_09'!$D:$AD,'[2]2023_09'!J$19,FALSE)</f>
        <v>7624</v>
      </c>
      <c r="S32" s="15">
        <f t="shared" si="1"/>
        <v>164</v>
      </c>
      <c r="T32" s="12">
        <f>VLOOKUP($H32,'[2]2023_09'!$D:$AD,'[2]2023_09'!K$19,FALSE)</f>
        <v>164</v>
      </c>
      <c r="U32" s="16" t="str">
        <f>VLOOKUP($H32,'[2]2023_09'!$D:$AD,'[2]2023_09'!T$19,FALSE)</f>
        <v>LIDO/REVISÃO</v>
      </c>
      <c r="V32" s="17" t="str">
        <f>VLOOKUP($H32,'[2]2023_09'!$D:$AD,'[2]2023_09'!U$19,FALSE)</f>
        <v>CONFIRMAÇÃO LEITURA</v>
      </c>
      <c r="W32" s="12">
        <f>VLOOKUP($H32,'[2]2023_09'!$D:$AD,'[2]2023_09'!L$19,FALSE)</f>
        <v>2465.35</v>
      </c>
      <c r="X32" s="12">
        <f>VLOOKUP($H32,'[2]2023_09'!$D:$AD,'[2]2023_09'!M$19,FALSE)</f>
        <v>2465.35</v>
      </c>
      <c r="Y32" s="18">
        <f>VLOOKUP($H32,'[2]2023_09'!$D:$AD,'[2]2023_09'!N$19,FALSE)</f>
        <v>-465.94999999999982</v>
      </c>
      <c r="Z32" s="12">
        <f>VLOOKUP($H32,'[2]2023_09'!$D:$AD,'[2]2023_09'!O$19,FALSE)</f>
        <v>0</v>
      </c>
      <c r="AA32" s="12">
        <f>VLOOKUP($H32,'[2]2023_09'!$D:$AD,'[2]2023_09'!P$19,FALSE)</f>
        <v>0</v>
      </c>
      <c r="AB32" s="12">
        <f>VLOOKUP($H32,'[2]2023_09'!$D:$AD,'[2]2023_09'!Q$19,FALSE)</f>
        <v>4464.75</v>
      </c>
      <c r="AC32">
        <f t="shared" si="2"/>
        <v>4464.75</v>
      </c>
      <c r="AD32">
        <f t="shared" si="3"/>
        <v>0</v>
      </c>
    </row>
    <row r="33" spans="1:30" x14ac:dyDescent="0.25">
      <c r="A33" s="9" t="str">
        <f t="shared" si="0"/>
        <v>H040 2023 Setembro</v>
      </c>
      <c r="B33" s="9" t="str">
        <f>VLOOKUP(H33,[1]Auxiliar_referencia!E:F,2,FALSE)</f>
        <v>Medidor faturado pela UFSC</v>
      </c>
      <c r="C33" s="9">
        <v>2023</v>
      </c>
      <c r="D33" s="9" t="s">
        <v>120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VLOOKUP($H33,'[2]2023_09'!$D:$AD,'[2]2023_09'!Z$19,FALSE)</f>
        <v>1</v>
      </c>
      <c r="M33" s="12">
        <f>VLOOKUP($H33,'[2]2023_09'!$D:$AD,'[2]2023_09'!AA$19,FALSE)</f>
        <v>0</v>
      </c>
      <c r="N33" s="12">
        <f>VLOOKUP($H33,'[2]2023_09'!$D:$AD,'[2]2023_09'!AB$19,FALSE)</f>
        <v>0</v>
      </c>
      <c r="O33" s="12">
        <f>VLOOKUP($H33,'[2]2023_09'!$D:$AD,'[2]2023_09'!AC$19,FALSE)</f>
        <v>1</v>
      </c>
      <c r="P33" s="12">
        <f>VLOOKUP($H33,'[2]2023_09'!$D:$AD,'[2]2023_09'!AD$19,FALSE)</f>
        <v>2</v>
      </c>
      <c r="Q33" s="13">
        <f>VLOOKUP(H33,'2023_08'!H:R,11,FALSE)</f>
        <v>47004</v>
      </c>
      <c r="R33" s="14">
        <f>VLOOKUP($H33,'[2]2023_09'!$D:$AD,'[2]2023_09'!J$19,FALSE)</f>
        <v>47344</v>
      </c>
      <c r="S33" s="15">
        <f t="shared" si="1"/>
        <v>340</v>
      </c>
      <c r="T33" s="12">
        <f>VLOOKUP($H33,'[2]2023_09'!$D:$AD,'[2]2023_09'!K$19,FALSE)</f>
        <v>340</v>
      </c>
      <c r="U33" s="16" t="str">
        <f>VLOOKUP($H33,'[2]2023_09'!$D:$AD,'[2]2023_09'!T$19,FALSE)</f>
        <v>LIDO</v>
      </c>
      <c r="V33" s="17" t="str">
        <f>VLOOKUP($H33,'[2]2023_09'!$D:$AD,'[2]2023_09'!U$19,FALSE)</f>
        <v>OK</v>
      </c>
      <c r="W33" s="12">
        <f>VLOOKUP($H33,'[2]2023_09'!$D:$AD,'[2]2023_09'!L$19,FALSE)</f>
        <v>5115.62</v>
      </c>
      <c r="X33" s="12">
        <f>VLOOKUP($H33,'[2]2023_09'!$D:$AD,'[2]2023_09'!M$19,FALSE)</f>
        <v>5115.62</v>
      </c>
      <c r="Y33" s="18">
        <f>VLOOKUP($H33,'[2]2023_09'!$D:$AD,'[2]2023_09'!N$19,FALSE)</f>
        <v>-966.85000000000036</v>
      </c>
      <c r="Z33" s="12">
        <f>VLOOKUP($H33,'[2]2023_09'!$D:$AD,'[2]2023_09'!O$19,FALSE)</f>
        <v>0</v>
      </c>
      <c r="AA33" s="12">
        <f>VLOOKUP($H33,'[2]2023_09'!$D:$AD,'[2]2023_09'!P$19,FALSE)</f>
        <v>0</v>
      </c>
      <c r="AB33" s="12">
        <f>VLOOKUP($H33,'[2]2023_09'!$D:$AD,'[2]2023_09'!Q$19,FALSE)</f>
        <v>9264.39</v>
      </c>
      <c r="AC33">
        <f t="shared" si="2"/>
        <v>9264.39</v>
      </c>
      <c r="AD33">
        <f t="shared" si="3"/>
        <v>0</v>
      </c>
    </row>
    <row r="34" spans="1:30" x14ac:dyDescent="0.25">
      <c r="A34" s="9" t="str">
        <f t="shared" si="0"/>
        <v>H041 2023 Setembro</v>
      </c>
      <c r="B34" s="9" t="str">
        <f>VLOOKUP(H34,[1]Auxiliar_referencia!E:F,2,FALSE)</f>
        <v>Medidor faturado pela UFSC</v>
      </c>
      <c r="C34" s="9">
        <v>2023</v>
      </c>
      <c r="D34" s="9" t="s">
        <v>120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VLOOKUP($H34,'[2]2023_09'!$D:$AD,'[2]2023_09'!Z$19,FALSE)</f>
        <v>1</v>
      </c>
      <c r="M34" s="12">
        <f>VLOOKUP($H34,'[2]2023_09'!$D:$AD,'[2]2023_09'!AA$19,FALSE)</f>
        <v>0</v>
      </c>
      <c r="N34" s="12">
        <f>VLOOKUP($H34,'[2]2023_09'!$D:$AD,'[2]2023_09'!AB$19,FALSE)</f>
        <v>1</v>
      </c>
      <c r="O34" s="12">
        <f>VLOOKUP($H34,'[2]2023_09'!$D:$AD,'[2]2023_09'!AC$19,FALSE)</f>
        <v>0</v>
      </c>
      <c r="P34" s="12">
        <f>VLOOKUP($H34,'[2]2023_09'!$D:$AD,'[2]2023_09'!AD$19,FALSE)</f>
        <v>2</v>
      </c>
      <c r="Q34" s="13">
        <f>VLOOKUP(H34,'2023_08'!H:R,11,FALSE)</f>
        <v>15629</v>
      </c>
      <c r="R34" s="14">
        <f>VLOOKUP($H34,'[2]2023_09'!$D:$AD,'[2]2023_09'!J$19,FALSE)</f>
        <v>280</v>
      </c>
      <c r="S34" s="15">
        <f t="shared" si="1"/>
        <v>-15349</v>
      </c>
      <c r="T34" s="12">
        <f>VLOOKUP($H34,'[2]2023_09'!$D:$AD,'[2]2023_09'!K$19,FALSE)</f>
        <v>280</v>
      </c>
      <c r="U34" s="16" t="str">
        <f>VLOOKUP($H34,'[2]2023_09'!$D:$AD,'[2]2023_09'!T$19,FALSE)</f>
        <v>LIDO/REVISÃO</v>
      </c>
      <c r="V34" s="17" t="str">
        <f>VLOOKUP($H34,'[2]2023_09'!$D:$AD,'[2]2023_09'!U$19,FALSE)</f>
        <v>ALTO CONSUMO</v>
      </c>
      <c r="W34" s="12">
        <f>VLOOKUP($H34,'[2]2023_09'!$D:$AD,'[2]2023_09'!L$19,FALSE)</f>
        <v>4549.22</v>
      </c>
      <c r="X34" s="12">
        <f>VLOOKUP($H34,'[2]2023_09'!$D:$AD,'[2]2023_09'!M$19,FALSE)</f>
        <v>4549.22</v>
      </c>
      <c r="Y34" s="18">
        <f>VLOOKUP($H34,'[2]2023_09'!$D:$AD,'[2]2023_09'!N$19,FALSE)</f>
        <v>-859.80000000000109</v>
      </c>
      <c r="Z34" s="12">
        <f>VLOOKUP($H34,'[2]2023_09'!$D:$AD,'[2]2023_09'!O$19,FALSE)</f>
        <v>0</v>
      </c>
      <c r="AA34" s="12">
        <f>VLOOKUP($H34,'[2]2023_09'!$D:$AD,'[2]2023_09'!P$19,FALSE)</f>
        <v>0</v>
      </c>
      <c r="AB34" s="12">
        <f>VLOOKUP($H34,'[2]2023_09'!$D:$AD,'[2]2023_09'!Q$19,FALSE)</f>
        <v>8238.64</v>
      </c>
      <c r="AC34">
        <f t="shared" si="2"/>
        <v>8238.64</v>
      </c>
      <c r="AD34">
        <f t="shared" si="3"/>
        <v>0</v>
      </c>
    </row>
    <row r="35" spans="1:30" x14ac:dyDescent="0.25">
      <c r="A35" s="9" t="str">
        <f t="shared" si="0"/>
        <v>H042 2023 Setembro</v>
      </c>
      <c r="B35" s="9" t="str">
        <f>VLOOKUP(H35,[1]Auxiliar_referencia!E:F,2,FALSE)</f>
        <v>Medidor faturado pela UFSC</v>
      </c>
      <c r="C35" s="9">
        <v>2023</v>
      </c>
      <c r="D35" s="9" t="s">
        <v>120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VLOOKUP($H35,'[2]2023_09'!$D:$AD,'[2]2023_09'!Z$19,FALSE)</f>
        <v>1</v>
      </c>
      <c r="M35" s="12">
        <f>VLOOKUP($H35,'[2]2023_09'!$D:$AD,'[2]2023_09'!AA$19,FALSE)</f>
        <v>0</v>
      </c>
      <c r="N35" s="12">
        <f>VLOOKUP($H35,'[2]2023_09'!$D:$AD,'[2]2023_09'!AB$19,FALSE)</f>
        <v>0</v>
      </c>
      <c r="O35" s="12">
        <f>VLOOKUP($H35,'[2]2023_09'!$D:$AD,'[2]2023_09'!AC$19,FALSE)</f>
        <v>0</v>
      </c>
      <c r="P35" s="12">
        <f>VLOOKUP($H35,'[2]2023_09'!$D:$AD,'[2]2023_09'!AD$19,FALSE)</f>
        <v>1</v>
      </c>
      <c r="Q35" s="13">
        <f>VLOOKUP(H35,'2023_08'!H:R,11,FALSE)</f>
        <v>9288</v>
      </c>
      <c r="R35" s="14">
        <f>VLOOKUP($H35,'[2]2023_09'!$D:$AD,'[2]2023_09'!J$19,FALSE)</f>
        <v>9288</v>
      </c>
      <c r="S35" s="15">
        <f t="shared" si="1"/>
        <v>0</v>
      </c>
      <c r="T35" s="12">
        <f>VLOOKUP($H35,'[2]2023_09'!$D:$AD,'[2]2023_09'!K$19,FALSE)</f>
        <v>0</v>
      </c>
      <c r="U35" s="16" t="str">
        <f>VLOOKUP($H35,'[2]2023_09'!$D:$AD,'[2]2023_09'!T$19,FALSE)</f>
        <v>MÉDIO</v>
      </c>
      <c r="V35" s="17" t="str">
        <f>VLOOKUP($H35,'[2]2023_09'!$D:$AD,'[2]2023_09'!U$19,FALSE)</f>
        <v>CONSTRUIR ABRIGO</v>
      </c>
      <c r="W35" s="12">
        <f>VLOOKUP($H35,'[2]2023_09'!$D:$AD,'[2]2023_09'!L$19,FALSE)</f>
        <v>37.31</v>
      </c>
      <c r="X35" s="12">
        <f>VLOOKUP($H35,'[2]2023_09'!$D:$AD,'[2]2023_09'!M$19,FALSE)</f>
        <v>37.31</v>
      </c>
      <c r="Y35" s="18">
        <f>VLOOKUP($H35,'[2]2023_09'!$D:$AD,'[2]2023_09'!N$19,FALSE)</f>
        <v>-7.0600000000000023</v>
      </c>
      <c r="Z35" s="12">
        <f>VLOOKUP($H35,'[2]2023_09'!$D:$AD,'[2]2023_09'!O$19,FALSE)</f>
        <v>0</v>
      </c>
      <c r="AA35" s="12">
        <f>VLOOKUP($H35,'[2]2023_09'!$D:$AD,'[2]2023_09'!P$19,FALSE)</f>
        <v>0</v>
      </c>
      <c r="AB35" s="12">
        <f>VLOOKUP($H35,'[2]2023_09'!$D:$AD,'[2]2023_09'!Q$19,FALSE)</f>
        <v>67.56</v>
      </c>
      <c r="AC35">
        <f t="shared" si="2"/>
        <v>67.56</v>
      </c>
      <c r="AD35">
        <f t="shared" si="3"/>
        <v>0</v>
      </c>
    </row>
    <row r="36" spans="1:30" x14ac:dyDescent="0.25">
      <c r="A36" s="9" t="str">
        <f t="shared" si="0"/>
        <v>H043 2023 Setembro</v>
      </c>
      <c r="B36" s="9" t="str">
        <f>VLOOKUP(H36,[1]Auxiliar_referencia!E:F,2,FALSE)</f>
        <v>Medidor faturado pela UFSC</v>
      </c>
      <c r="C36" s="9">
        <v>2023</v>
      </c>
      <c r="D36" s="9" t="s">
        <v>120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VLOOKUP($H36,'[2]2023_09'!$D:$AD,'[2]2023_09'!Z$19,FALSE)</f>
        <v>1</v>
      </c>
      <c r="M36" s="12">
        <f>VLOOKUP($H36,'[2]2023_09'!$D:$AD,'[2]2023_09'!AA$19,FALSE)</f>
        <v>0</v>
      </c>
      <c r="N36" s="12">
        <f>VLOOKUP($H36,'[2]2023_09'!$D:$AD,'[2]2023_09'!AB$19,FALSE)</f>
        <v>0</v>
      </c>
      <c r="O36" s="12">
        <f>VLOOKUP($H36,'[2]2023_09'!$D:$AD,'[2]2023_09'!AC$19,FALSE)</f>
        <v>0</v>
      </c>
      <c r="P36" s="12">
        <f>VLOOKUP($H36,'[2]2023_09'!$D:$AD,'[2]2023_09'!AD$19,FALSE)</f>
        <v>1</v>
      </c>
      <c r="Q36" s="13">
        <f>VLOOKUP(H36,'2023_08'!H:R,11,FALSE)</f>
        <v>55</v>
      </c>
      <c r="R36" s="14">
        <f>VLOOKUP($H36,'[2]2023_09'!$D:$AD,'[2]2023_09'!J$19,FALSE)</f>
        <v>59</v>
      </c>
      <c r="S36" s="15">
        <f t="shared" si="1"/>
        <v>4</v>
      </c>
      <c r="T36" s="12">
        <f>VLOOKUP($H36,'[2]2023_09'!$D:$AD,'[2]2023_09'!K$19,FALSE)</f>
        <v>4</v>
      </c>
      <c r="U36" s="16" t="str">
        <f>VLOOKUP($H36,'[2]2023_09'!$D:$AD,'[2]2023_09'!T$19,FALSE)</f>
        <v>MÉDIO</v>
      </c>
      <c r="V36" s="17" t="str">
        <f>VLOOKUP($H36,'[2]2023_09'!$D:$AD,'[2]2023_09'!U$19,FALSE)</f>
        <v>CONSTRUIR ABRIGO</v>
      </c>
      <c r="W36" s="12">
        <f>VLOOKUP($H36,'[2]2023_09'!$D:$AD,'[2]2023_09'!L$19,FALSE)</f>
        <v>59.27</v>
      </c>
      <c r="X36" s="12">
        <f>VLOOKUP($H36,'[2]2023_09'!$D:$AD,'[2]2023_09'!M$19,FALSE)</f>
        <v>59.27</v>
      </c>
      <c r="Y36" s="18">
        <f>VLOOKUP($H36,'[2]2023_09'!$D:$AD,'[2]2023_09'!N$19,FALSE)</f>
        <v>-11.210000000000008</v>
      </c>
      <c r="Z36" s="12">
        <f>VLOOKUP($H36,'[2]2023_09'!$D:$AD,'[2]2023_09'!O$19,FALSE)</f>
        <v>0</v>
      </c>
      <c r="AA36" s="12">
        <f>VLOOKUP($H36,'[2]2023_09'!$D:$AD,'[2]2023_09'!P$19,FALSE)</f>
        <v>0</v>
      </c>
      <c r="AB36" s="12">
        <f>VLOOKUP($H36,'[2]2023_09'!$D:$AD,'[2]2023_09'!Q$19,FALSE)</f>
        <v>107.33</v>
      </c>
      <c r="AC36">
        <f t="shared" si="2"/>
        <v>107.33</v>
      </c>
      <c r="AD36">
        <f t="shared" si="3"/>
        <v>0</v>
      </c>
    </row>
    <row r="37" spans="1:30" x14ac:dyDescent="0.25">
      <c r="A37" s="9" t="str">
        <f t="shared" si="0"/>
        <v>H044 2023 Setembro</v>
      </c>
      <c r="B37" s="9" t="str">
        <f>VLOOKUP(H37,[1]Auxiliar_referencia!E:F,2,FALSE)</f>
        <v>Medidor faturado pela UFSC</v>
      </c>
      <c r="C37" s="9">
        <v>2023</v>
      </c>
      <c r="D37" s="9" t="s">
        <v>120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VLOOKUP($H37,'[2]2023_09'!$D:$AD,'[2]2023_09'!Z$19,FALSE)</f>
        <v>1</v>
      </c>
      <c r="M37" s="12">
        <f>VLOOKUP($H37,'[2]2023_09'!$D:$AD,'[2]2023_09'!AA$19,FALSE)</f>
        <v>0</v>
      </c>
      <c r="N37" s="12">
        <f>VLOOKUP($H37,'[2]2023_09'!$D:$AD,'[2]2023_09'!AB$19,FALSE)</f>
        <v>0</v>
      </c>
      <c r="O37" s="12">
        <f>VLOOKUP($H37,'[2]2023_09'!$D:$AD,'[2]2023_09'!AC$19,FALSE)</f>
        <v>0</v>
      </c>
      <c r="P37" s="12">
        <f>VLOOKUP($H37,'[2]2023_09'!$D:$AD,'[2]2023_09'!AD$19,FALSE)</f>
        <v>1</v>
      </c>
      <c r="Q37" s="13">
        <f>VLOOKUP(H37,'2023_08'!H:R,11,FALSE)</f>
        <v>270</v>
      </c>
      <c r="R37" s="14">
        <f>VLOOKUP($H37,'[2]2023_09'!$D:$AD,'[2]2023_09'!J$19,FALSE)</f>
        <v>329</v>
      </c>
      <c r="S37" s="15">
        <f t="shared" si="1"/>
        <v>59</v>
      </c>
      <c r="T37" s="12">
        <f>VLOOKUP($H37,'[2]2023_09'!$D:$AD,'[2]2023_09'!K$19,FALSE)</f>
        <v>59</v>
      </c>
      <c r="U37" s="16" t="str">
        <f>VLOOKUP($H37,'[2]2023_09'!$D:$AD,'[2]2023_09'!T$19,FALSE)</f>
        <v>LIDO</v>
      </c>
      <c r="V37" s="17" t="str">
        <f>VLOOKUP($H37,'[2]2023_09'!$D:$AD,'[2]2023_09'!U$19,FALSE)</f>
        <v>ALTO CONSUMO</v>
      </c>
      <c r="W37" s="12">
        <f>VLOOKUP($H37,'[2]2023_09'!$D:$AD,'[2]2023_09'!L$19,FALSE)</f>
        <v>847.3</v>
      </c>
      <c r="X37" s="12">
        <f>VLOOKUP($H37,'[2]2023_09'!$D:$AD,'[2]2023_09'!M$19,FALSE)</f>
        <v>847.3</v>
      </c>
      <c r="Y37" s="18">
        <f>VLOOKUP($H37,'[2]2023_09'!$D:$AD,'[2]2023_09'!N$19,FALSE)</f>
        <v>-160.13999999999987</v>
      </c>
      <c r="Z37" s="12">
        <f>VLOOKUP($H37,'[2]2023_09'!$D:$AD,'[2]2023_09'!O$19,FALSE)</f>
        <v>0</v>
      </c>
      <c r="AA37" s="12">
        <f>VLOOKUP($H37,'[2]2023_09'!$D:$AD,'[2]2023_09'!P$19,FALSE)</f>
        <v>0</v>
      </c>
      <c r="AB37" s="12">
        <f>VLOOKUP($H37,'[2]2023_09'!$D:$AD,'[2]2023_09'!Q$19,FALSE)</f>
        <v>1534.46</v>
      </c>
      <c r="AC37">
        <f t="shared" si="2"/>
        <v>1534.46</v>
      </c>
      <c r="AD37">
        <f t="shared" si="3"/>
        <v>0</v>
      </c>
    </row>
    <row r="38" spans="1:30" x14ac:dyDescent="0.25">
      <c r="A38" s="9" t="str">
        <f t="shared" si="0"/>
        <v>H045 2023 Setembro</v>
      </c>
      <c r="B38" s="9" t="str">
        <f>VLOOKUP(H38,[1]Auxiliar_referencia!E:F,2,FALSE)</f>
        <v>Medidor faturado pela UFSC</v>
      </c>
      <c r="C38" s="9">
        <v>2023</v>
      </c>
      <c r="D38" s="9" t="s">
        <v>120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VLOOKUP($H38,'[2]2023_09'!$D:$AD,'[2]2023_09'!Z$19,FALSE)</f>
        <v>1</v>
      </c>
      <c r="M38" s="12">
        <f>VLOOKUP($H38,'[2]2023_09'!$D:$AD,'[2]2023_09'!AA$19,FALSE)</f>
        <v>0</v>
      </c>
      <c r="N38" s="12">
        <f>VLOOKUP($H38,'[2]2023_09'!$D:$AD,'[2]2023_09'!AB$19,FALSE)</f>
        <v>0</v>
      </c>
      <c r="O38" s="12">
        <f>VLOOKUP($H38,'[2]2023_09'!$D:$AD,'[2]2023_09'!AC$19,FALSE)</f>
        <v>0</v>
      </c>
      <c r="P38" s="12">
        <f>VLOOKUP($H38,'[2]2023_09'!$D:$AD,'[2]2023_09'!AD$19,FALSE)</f>
        <v>1</v>
      </c>
      <c r="Q38" s="13">
        <f>VLOOKUP(H38,'2023_08'!H:R,11,FALSE)</f>
        <v>1479</v>
      </c>
      <c r="R38" s="14">
        <f>VLOOKUP($H38,'[2]2023_09'!$D:$AD,'[2]2023_09'!J$19,FALSE)</f>
        <v>1769</v>
      </c>
      <c r="S38" s="15">
        <f t="shared" si="1"/>
        <v>290</v>
      </c>
      <c r="T38" s="12">
        <f>VLOOKUP($H38,'[2]2023_09'!$D:$AD,'[2]2023_09'!K$19,FALSE)</f>
        <v>290</v>
      </c>
      <c r="U38" s="16" t="str">
        <f>VLOOKUP($H38,'[2]2023_09'!$D:$AD,'[2]2023_09'!T$19,FALSE)</f>
        <v>LIDO/REVISÃO</v>
      </c>
      <c r="V38" s="17" t="str">
        <f>VLOOKUP($H38,'[2]2023_09'!$D:$AD,'[2]2023_09'!U$19,FALSE)</f>
        <v>ALTO CONSUMO</v>
      </c>
      <c r="W38" s="12">
        <f>VLOOKUP($H38,'[2]2023_09'!$D:$AD,'[2]2023_09'!L$19,FALSE)</f>
        <v>4407.01</v>
      </c>
      <c r="X38" s="12">
        <f>VLOOKUP($H38,'[2]2023_09'!$D:$AD,'[2]2023_09'!M$19,FALSE)</f>
        <v>4407.01</v>
      </c>
      <c r="Y38" s="18">
        <f>VLOOKUP($H38,'[2]2023_09'!$D:$AD,'[2]2023_09'!N$19,FALSE)</f>
        <v>-832.92000000000007</v>
      </c>
      <c r="Z38" s="12">
        <f>VLOOKUP($H38,'[2]2023_09'!$D:$AD,'[2]2023_09'!O$19,FALSE)</f>
        <v>0</v>
      </c>
      <c r="AA38" s="12">
        <f>VLOOKUP($H38,'[2]2023_09'!$D:$AD,'[2]2023_09'!P$19,FALSE)</f>
        <v>0</v>
      </c>
      <c r="AB38" s="12">
        <f>VLOOKUP($H38,'[2]2023_09'!$D:$AD,'[2]2023_09'!Q$19,FALSE)</f>
        <v>7981.1</v>
      </c>
      <c r="AC38">
        <f t="shared" si="2"/>
        <v>7981.1</v>
      </c>
      <c r="AD38">
        <f t="shared" si="3"/>
        <v>0</v>
      </c>
    </row>
    <row r="39" spans="1:30" x14ac:dyDescent="0.25">
      <c r="A39" s="9" t="str">
        <f t="shared" si="0"/>
        <v>H046 2023 Setembro</v>
      </c>
      <c r="B39" s="9" t="str">
        <f>VLOOKUP(H39,[1]Auxiliar_referencia!E:F,2,FALSE)</f>
        <v>Medidor faturado pela UFSC</v>
      </c>
      <c r="C39" s="9">
        <v>2023</v>
      </c>
      <c r="D39" s="9" t="s">
        <v>120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VLOOKUP($H39,'[2]2023_09'!$D:$AD,'[2]2023_09'!Z$19,FALSE)</f>
        <v>1</v>
      </c>
      <c r="M39" s="12">
        <f>VLOOKUP($H39,'[2]2023_09'!$D:$AD,'[2]2023_09'!AA$19,FALSE)</f>
        <v>0</v>
      </c>
      <c r="N39" s="12">
        <f>VLOOKUP($H39,'[2]2023_09'!$D:$AD,'[2]2023_09'!AB$19,FALSE)</f>
        <v>0</v>
      </c>
      <c r="O39" s="12">
        <f>VLOOKUP($H39,'[2]2023_09'!$D:$AD,'[2]2023_09'!AC$19,FALSE)</f>
        <v>0</v>
      </c>
      <c r="P39" s="12">
        <f>VLOOKUP($H39,'[2]2023_09'!$D:$AD,'[2]2023_09'!AD$19,FALSE)</f>
        <v>1</v>
      </c>
      <c r="Q39" s="13">
        <f>VLOOKUP(H39,'2023_08'!H:R,11,FALSE)</f>
        <v>981</v>
      </c>
      <c r="R39" s="14">
        <f>VLOOKUP($H39,'[2]2023_09'!$D:$AD,'[2]2023_09'!J$19,FALSE)</f>
        <v>1155</v>
      </c>
      <c r="S39" s="15">
        <f t="shared" si="1"/>
        <v>174</v>
      </c>
      <c r="T39" s="12">
        <f>VLOOKUP($H39,'[2]2023_09'!$D:$AD,'[2]2023_09'!K$19,FALSE)</f>
        <v>174</v>
      </c>
      <c r="U39" s="16" t="str">
        <f>VLOOKUP($H39,'[2]2023_09'!$D:$AD,'[2]2023_09'!T$19,FALSE)</f>
        <v>LIDO</v>
      </c>
      <c r="V39" s="17" t="str">
        <f>VLOOKUP($H39,'[2]2023_09'!$D:$AD,'[2]2023_09'!U$19,FALSE)</f>
        <v>ALTO CONSUMO</v>
      </c>
      <c r="W39" s="12">
        <f>VLOOKUP($H39,'[2]2023_09'!$D:$AD,'[2]2023_09'!L$19,FALSE)</f>
        <v>2619.4499999999998</v>
      </c>
      <c r="X39" s="12">
        <f>VLOOKUP($H39,'[2]2023_09'!$D:$AD,'[2]2023_09'!M$19,FALSE)</f>
        <v>2619.4499999999998</v>
      </c>
      <c r="Y39" s="18">
        <f>VLOOKUP($H39,'[2]2023_09'!$D:$AD,'[2]2023_09'!N$19,FALSE)</f>
        <v>-495.07999999999993</v>
      </c>
      <c r="Z39" s="12">
        <f>VLOOKUP($H39,'[2]2023_09'!$D:$AD,'[2]2023_09'!O$19,FALSE)</f>
        <v>0</v>
      </c>
      <c r="AA39" s="12">
        <f>VLOOKUP($H39,'[2]2023_09'!$D:$AD,'[2]2023_09'!P$19,FALSE)</f>
        <v>0</v>
      </c>
      <c r="AB39" s="12">
        <f>VLOOKUP($H39,'[2]2023_09'!$D:$AD,'[2]2023_09'!Q$19,FALSE)</f>
        <v>4743.82</v>
      </c>
      <c r="AC39">
        <f t="shared" si="2"/>
        <v>4743.82</v>
      </c>
      <c r="AD39">
        <f t="shared" si="3"/>
        <v>0</v>
      </c>
    </row>
    <row r="40" spans="1:30" x14ac:dyDescent="0.25">
      <c r="A40" s="9" t="str">
        <f t="shared" si="0"/>
        <v>H047 2023 Setembro</v>
      </c>
      <c r="B40" s="9" t="str">
        <f>VLOOKUP(H40,[1]Auxiliar_referencia!E:F,2,FALSE)</f>
        <v>Medidor faturado pela UFSC</v>
      </c>
      <c r="C40" s="9">
        <v>2023</v>
      </c>
      <c r="D40" s="9" t="s">
        <v>120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VLOOKUP($H40,'[2]2023_09'!$D:$AD,'[2]2023_09'!Z$19,FALSE)</f>
        <v>1</v>
      </c>
      <c r="M40" s="12">
        <f>VLOOKUP($H40,'[2]2023_09'!$D:$AD,'[2]2023_09'!AA$19,FALSE)</f>
        <v>0</v>
      </c>
      <c r="N40" s="12">
        <f>VLOOKUP($H40,'[2]2023_09'!$D:$AD,'[2]2023_09'!AB$19,FALSE)</f>
        <v>0</v>
      </c>
      <c r="O40" s="12">
        <f>VLOOKUP($H40,'[2]2023_09'!$D:$AD,'[2]2023_09'!AC$19,FALSE)</f>
        <v>0</v>
      </c>
      <c r="P40" s="12">
        <f>VLOOKUP($H40,'[2]2023_09'!$D:$AD,'[2]2023_09'!AD$19,FALSE)</f>
        <v>1</v>
      </c>
      <c r="Q40" s="13">
        <f>VLOOKUP(H40,'2023_08'!H:R,11,FALSE)</f>
        <v>16301</v>
      </c>
      <c r="R40" s="14">
        <f>VLOOKUP($H40,'[2]2023_09'!$D:$AD,'[2]2023_09'!J$19,FALSE)</f>
        <v>16481</v>
      </c>
      <c r="S40" s="15">
        <f t="shared" si="1"/>
        <v>180</v>
      </c>
      <c r="T40" s="12">
        <f>VLOOKUP($H40,'[2]2023_09'!$D:$AD,'[2]2023_09'!K$19,FALSE)</f>
        <v>180</v>
      </c>
      <c r="U40" s="16" t="str">
        <f>VLOOKUP($H40,'[2]2023_09'!$D:$AD,'[2]2023_09'!T$19,FALSE)</f>
        <v>LIDO/REVISÃO</v>
      </c>
      <c r="V40" s="17" t="str">
        <f>VLOOKUP($H40,'[2]2023_09'!$D:$AD,'[2]2023_09'!U$19,FALSE)</f>
        <v>CONFIRMAÇÃO LEITURA</v>
      </c>
      <c r="W40" s="12">
        <f>VLOOKUP($H40,'[2]2023_09'!$D:$AD,'[2]2023_09'!L$19,FALSE)</f>
        <v>2711.91</v>
      </c>
      <c r="X40" s="12">
        <f>VLOOKUP($H40,'[2]2023_09'!$D:$AD,'[2]2023_09'!M$19,FALSE)</f>
        <v>2711.91</v>
      </c>
      <c r="Y40" s="18">
        <f>VLOOKUP($H40,'[2]2023_09'!$D:$AD,'[2]2023_09'!N$19,FALSE)</f>
        <v>-512.54</v>
      </c>
      <c r="Z40" s="12">
        <f>VLOOKUP($H40,'[2]2023_09'!$D:$AD,'[2]2023_09'!O$19,FALSE)</f>
        <v>0</v>
      </c>
      <c r="AA40" s="12">
        <f>VLOOKUP($H40,'[2]2023_09'!$D:$AD,'[2]2023_09'!P$19,FALSE)</f>
        <v>0</v>
      </c>
      <c r="AB40" s="12">
        <f>VLOOKUP($H40,'[2]2023_09'!$D:$AD,'[2]2023_09'!Q$19,FALSE)</f>
        <v>4911.28</v>
      </c>
      <c r="AC40">
        <f t="shared" si="2"/>
        <v>4911.28</v>
      </c>
      <c r="AD40">
        <f t="shared" si="3"/>
        <v>0</v>
      </c>
    </row>
    <row r="41" spans="1:30" x14ac:dyDescent="0.25">
      <c r="A41" s="9" t="str">
        <f t="shared" si="0"/>
        <v>H048 2023 Setembro</v>
      </c>
      <c r="B41" s="9" t="str">
        <f>VLOOKUP(H41,[1]Auxiliar_referencia!E:F,2,FALSE)</f>
        <v>Medidor faturado pela UFSC</v>
      </c>
      <c r="C41" s="9">
        <v>2023</v>
      </c>
      <c r="D41" s="9" t="s">
        <v>120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VLOOKUP($H41,'[2]2023_09'!$D:$AD,'[2]2023_09'!Z$19,FALSE)</f>
        <v>1</v>
      </c>
      <c r="M41" s="12">
        <f>VLOOKUP($H41,'[2]2023_09'!$D:$AD,'[2]2023_09'!AA$19,FALSE)</f>
        <v>0</v>
      </c>
      <c r="N41" s="12">
        <f>VLOOKUP($H41,'[2]2023_09'!$D:$AD,'[2]2023_09'!AB$19,FALSE)</f>
        <v>0</v>
      </c>
      <c r="O41" s="12">
        <f>VLOOKUP($H41,'[2]2023_09'!$D:$AD,'[2]2023_09'!AC$19,FALSE)</f>
        <v>0</v>
      </c>
      <c r="P41" s="12">
        <f>VLOOKUP($H41,'[2]2023_09'!$D:$AD,'[2]2023_09'!AD$19,FALSE)</f>
        <v>1</v>
      </c>
      <c r="Q41" s="13">
        <f>VLOOKUP(H41,'2023_08'!H:R,11,FALSE)</f>
        <v>33470</v>
      </c>
      <c r="R41" s="14">
        <f>VLOOKUP($H41,'[2]2023_09'!$D:$AD,'[2]2023_09'!J$19,FALSE)</f>
        <v>34072</v>
      </c>
      <c r="S41" s="15">
        <f t="shared" si="1"/>
        <v>602</v>
      </c>
      <c r="T41" s="12">
        <f>VLOOKUP($H41,'[2]2023_09'!$D:$AD,'[2]2023_09'!K$19,FALSE)</f>
        <v>602</v>
      </c>
      <c r="U41" s="16" t="str">
        <f>VLOOKUP($H41,'[2]2023_09'!$D:$AD,'[2]2023_09'!T$19,FALSE)</f>
        <v>LIDO/REVISÃO</v>
      </c>
      <c r="V41" s="17" t="str">
        <f>VLOOKUP($H41,'[2]2023_09'!$D:$AD,'[2]2023_09'!U$19,FALSE)</f>
        <v>ALTO CONSUMO</v>
      </c>
      <c r="W41" s="12">
        <f>VLOOKUP($H41,'[2]2023_09'!$D:$AD,'[2]2023_09'!L$19,FALSE)</f>
        <v>9214.93</v>
      </c>
      <c r="X41" s="12">
        <f>VLOOKUP($H41,'[2]2023_09'!$D:$AD,'[2]2023_09'!M$19,FALSE)</f>
        <v>9214.93</v>
      </c>
      <c r="Y41" s="18">
        <f>VLOOKUP($H41,'[2]2023_09'!$D:$AD,'[2]2023_09'!N$19,FALSE)</f>
        <v>-1741.619999999999</v>
      </c>
      <c r="Z41" s="12">
        <f>VLOOKUP($H41,'[2]2023_09'!$D:$AD,'[2]2023_09'!O$19,FALSE)</f>
        <v>0</v>
      </c>
      <c r="AA41" s="12">
        <f>VLOOKUP($H41,'[2]2023_09'!$D:$AD,'[2]2023_09'!P$19,FALSE)</f>
        <v>0</v>
      </c>
      <c r="AB41" s="12">
        <f>VLOOKUP($H41,'[2]2023_09'!$D:$AD,'[2]2023_09'!Q$19,FALSE)</f>
        <v>16688.240000000002</v>
      </c>
      <c r="AC41">
        <f t="shared" si="2"/>
        <v>16688.240000000002</v>
      </c>
      <c r="AD41">
        <f t="shared" si="3"/>
        <v>0</v>
      </c>
    </row>
    <row r="42" spans="1:30" x14ac:dyDescent="0.25">
      <c r="A42" s="9" t="str">
        <f t="shared" si="0"/>
        <v>H049 2023 Setembro</v>
      </c>
      <c r="B42" s="9" t="str">
        <f>VLOOKUP(H42,[1]Auxiliar_referencia!E:F,2,FALSE)</f>
        <v>Medidor faturado pela UFSC</v>
      </c>
      <c r="C42" s="9">
        <v>2023</v>
      </c>
      <c r="D42" s="9" t="s">
        <v>120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VLOOKUP($H42,'[2]2023_09'!$D:$AD,'[2]2023_09'!Z$19,FALSE)</f>
        <v>1</v>
      </c>
      <c r="M42" s="12">
        <f>VLOOKUP($H42,'[2]2023_09'!$D:$AD,'[2]2023_09'!AA$19,FALSE)</f>
        <v>0</v>
      </c>
      <c r="N42" s="12">
        <f>VLOOKUP($H42,'[2]2023_09'!$D:$AD,'[2]2023_09'!AB$19,FALSE)</f>
        <v>0</v>
      </c>
      <c r="O42" s="12">
        <f>VLOOKUP($H42,'[2]2023_09'!$D:$AD,'[2]2023_09'!AC$19,FALSE)</f>
        <v>0</v>
      </c>
      <c r="P42" s="12">
        <f>VLOOKUP($H42,'[2]2023_09'!$D:$AD,'[2]2023_09'!AD$19,FALSE)</f>
        <v>1</v>
      </c>
      <c r="Q42" s="13">
        <f>VLOOKUP(H42,'2023_08'!H:R,11,FALSE)</f>
        <v>2000</v>
      </c>
      <c r="R42" s="14">
        <f>VLOOKUP($H42,'[2]2023_09'!$D:$AD,'[2]2023_09'!J$19,FALSE)</f>
        <v>2154</v>
      </c>
      <c r="S42" s="15">
        <f t="shared" si="1"/>
        <v>154</v>
      </c>
      <c r="T42" s="12">
        <f>VLOOKUP($H42,'[2]2023_09'!$D:$AD,'[2]2023_09'!K$19,FALSE)</f>
        <v>154</v>
      </c>
      <c r="U42" s="16" t="str">
        <f>VLOOKUP($H42,'[2]2023_09'!$D:$AD,'[2]2023_09'!T$19,FALSE)</f>
        <v>MÉDIO</v>
      </c>
      <c r="V42" s="17" t="str">
        <f>VLOOKUP($H42,'[2]2023_09'!$D:$AD,'[2]2023_09'!U$19,FALSE)</f>
        <v>CONSTRUIR ABRIGO</v>
      </c>
      <c r="W42" s="12">
        <f>VLOOKUP($H42,'[2]2023_09'!$D:$AD,'[2]2023_09'!L$19,FALSE)</f>
        <v>2311.25</v>
      </c>
      <c r="X42" s="12">
        <f>VLOOKUP($H42,'[2]2023_09'!$D:$AD,'[2]2023_09'!M$19,FALSE)</f>
        <v>2311.25</v>
      </c>
      <c r="Y42" s="18">
        <f>VLOOKUP($H42,'[2]2023_09'!$D:$AD,'[2]2023_09'!N$19,FALSE)</f>
        <v>-436.84000000000015</v>
      </c>
      <c r="Z42" s="12">
        <f>VLOOKUP($H42,'[2]2023_09'!$D:$AD,'[2]2023_09'!O$19,FALSE)</f>
        <v>0</v>
      </c>
      <c r="AA42" s="12">
        <f>VLOOKUP($H42,'[2]2023_09'!$D:$AD,'[2]2023_09'!P$19,FALSE)</f>
        <v>0</v>
      </c>
      <c r="AB42" s="12">
        <f>VLOOKUP($H42,'[2]2023_09'!$D:$AD,'[2]2023_09'!Q$19,FALSE)</f>
        <v>4185.66</v>
      </c>
      <c r="AC42">
        <f t="shared" si="2"/>
        <v>4185.66</v>
      </c>
      <c r="AD42">
        <f t="shared" si="3"/>
        <v>0</v>
      </c>
    </row>
    <row r="43" spans="1:30" x14ac:dyDescent="0.25">
      <c r="A43" s="9" t="str">
        <f t="shared" si="0"/>
        <v>H050 2023 Setembro</v>
      </c>
      <c r="B43" s="9" t="str">
        <f>VLOOKUP(H43,[1]Auxiliar_referencia!E:F,2,FALSE)</f>
        <v>Medidor faturado pela UFSC</v>
      </c>
      <c r="C43" s="9">
        <v>2023</v>
      </c>
      <c r="D43" s="9" t="s">
        <v>120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VLOOKUP($H43,'[2]2023_09'!$D:$AD,'[2]2023_09'!Z$19,FALSE)</f>
        <v>1</v>
      </c>
      <c r="M43" s="12">
        <f>VLOOKUP($H43,'[2]2023_09'!$D:$AD,'[2]2023_09'!AA$19,FALSE)</f>
        <v>0</v>
      </c>
      <c r="N43" s="12">
        <f>VLOOKUP($H43,'[2]2023_09'!$D:$AD,'[2]2023_09'!AB$19,FALSE)</f>
        <v>0</v>
      </c>
      <c r="O43" s="12">
        <f>VLOOKUP($H43,'[2]2023_09'!$D:$AD,'[2]2023_09'!AC$19,FALSE)</f>
        <v>0</v>
      </c>
      <c r="P43" s="12">
        <f>VLOOKUP($H43,'[2]2023_09'!$D:$AD,'[2]2023_09'!AD$19,FALSE)</f>
        <v>1</v>
      </c>
      <c r="Q43" s="13">
        <f>VLOOKUP(H43,'2023_08'!H:R,11,FALSE)</f>
        <v>5525</v>
      </c>
      <c r="R43" s="14">
        <f>VLOOKUP($H43,'[2]2023_09'!$D:$AD,'[2]2023_09'!J$19,FALSE)</f>
        <v>5637</v>
      </c>
      <c r="S43" s="15">
        <f t="shared" si="1"/>
        <v>112</v>
      </c>
      <c r="T43" s="12">
        <f>VLOOKUP($H43,'[2]2023_09'!$D:$AD,'[2]2023_09'!K$19,FALSE)</f>
        <v>112</v>
      </c>
      <c r="U43" s="16" t="str">
        <f>VLOOKUP($H43,'[2]2023_09'!$D:$AD,'[2]2023_09'!T$19,FALSE)</f>
        <v>MÉDIO</v>
      </c>
      <c r="V43" s="17" t="str">
        <f>VLOOKUP($H43,'[2]2023_09'!$D:$AD,'[2]2023_09'!U$19,FALSE)</f>
        <v>CONSTRUIR ABRIGO</v>
      </c>
      <c r="W43" s="12">
        <f>VLOOKUP($H43,'[2]2023_09'!$D:$AD,'[2]2023_09'!L$19,FALSE)</f>
        <v>1664.03</v>
      </c>
      <c r="X43" s="12">
        <f>VLOOKUP($H43,'[2]2023_09'!$D:$AD,'[2]2023_09'!M$19,FALSE)</f>
        <v>1664.03</v>
      </c>
      <c r="Y43" s="18">
        <f>VLOOKUP($H43,'[2]2023_09'!$D:$AD,'[2]2023_09'!N$19,FALSE)</f>
        <v>-314.5</v>
      </c>
      <c r="Z43" s="12">
        <f>VLOOKUP($H43,'[2]2023_09'!$D:$AD,'[2]2023_09'!O$19,FALSE)</f>
        <v>0</v>
      </c>
      <c r="AA43" s="12">
        <f>VLOOKUP($H43,'[2]2023_09'!$D:$AD,'[2]2023_09'!P$19,FALSE)</f>
        <v>0</v>
      </c>
      <c r="AB43" s="12">
        <f>VLOOKUP($H43,'[2]2023_09'!$D:$AD,'[2]2023_09'!Q$19,FALSE)</f>
        <v>3013.56</v>
      </c>
      <c r="AC43">
        <f t="shared" si="2"/>
        <v>3013.56</v>
      </c>
      <c r="AD43">
        <f t="shared" si="3"/>
        <v>0</v>
      </c>
    </row>
    <row r="44" spans="1:30" x14ac:dyDescent="0.25">
      <c r="A44" s="9" t="str">
        <f t="shared" si="0"/>
        <v>H051 2023 Setembro</v>
      </c>
      <c r="B44" s="9" t="str">
        <f>VLOOKUP(H44,[1]Auxiliar_referencia!E:F,2,FALSE)</f>
        <v>Medidor faturado pela UFSC</v>
      </c>
      <c r="C44" s="9">
        <v>2023</v>
      </c>
      <c r="D44" s="9" t="s">
        <v>120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VLOOKUP($H44,'[2]2023_09'!$D:$AD,'[2]2023_09'!Z$19,FALSE)</f>
        <v>1</v>
      </c>
      <c r="M44" s="12">
        <f>VLOOKUP($H44,'[2]2023_09'!$D:$AD,'[2]2023_09'!AA$19,FALSE)</f>
        <v>0</v>
      </c>
      <c r="N44" s="12">
        <f>VLOOKUP($H44,'[2]2023_09'!$D:$AD,'[2]2023_09'!AB$19,FALSE)</f>
        <v>4</v>
      </c>
      <c r="O44" s="12">
        <f>VLOOKUP($H44,'[2]2023_09'!$D:$AD,'[2]2023_09'!AC$19,FALSE)</f>
        <v>0</v>
      </c>
      <c r="P44" s="12">
        <f>VLOOKUP($H44,'[2]2023_09'!$D:$AD,'[2]2023_09'!AD$19,FALSE)</f>
        <v>5</v>
      </c>
      <c r="Q44" s="13">
        <f>VLOOKUP(H44,'2023_08'!H:R,11,FALSE)</f>
        <v>534</v>
      </c>
      <c r="R44" s="14">
        <f>VLOOKUP($H44,'[2]2023_09'!$D:$AD,'[2]2023_09'!J$19,FALSE)</f>
        <v>730</v>
      </c>
      <c r="S44" s="15">
        <f t="shared" si="1"/>
        <v>196</v>
      </c>
      <c r="T44" s="12">
        <f>VLOOKUP($H44,'[2]2023_09'!$D:$AD,'[2]2023_09'!K$19,FALSE)</f>
        <v>196</v>
      </c>
      <c r="U44" s="16" t="str">
        <f>VLOOKUP($H44,'[2]2023_09'!$D:$AD,'[2]2023_09'!T$19,FALSE)</f>
        <v>LIDO/REVISÃO</v>
      </c>
      <c r="V44" s="17" t="str">
        <f>VLOOKUP($H44,'[2]2023_09'!$D:$AD,'[2]2023_09'!U$19,FALSE)</f>
        <v>ALTO CONSUMO</v>
      </c>
      <c r="W44" s="12">
        <f>VLOOKUP($H44,'[2]2023_09'!$D:$AD,'[2]2023_09'!L$19,FALSE)</f>
        <v>2710.91</v>
      </c>
      <c r="X44" s="12">
        <f>VLOOKUP($H44,'[2]2023_09'!$D:$AD,'[2]2023_09'!M$19,FALSE)</f>
        <v>2710.91</v>
      </c>
      <c r="Y44" s="18">
        <f>VLOOKUP($H44,'[2]2023_09'!$D:$AD,'[2]2023_09'!N$19,FALSE)</f>
        <v>-512.35999999999967</v>
      </c>
      <c r="Z44" s="12">
        <f>VLOOKUP($H44,'[2]2023_09'!$D:$AD,'[2]2023_09'!O$19,FALSE)</f>
        <v>0</v>
      </c>
      <c r="AA44" s="12">
        <f>VLOOKUP($H44,'[2]2023_09'!$D:$AD,'[2]2023_09'!P$19,FALSE)</f>
        <v>0</v>
      </c>
      <c r="AB44" s="12">
        <f>VLOOKUP($H44,'[2]2023_09'!$D:$AD,'[2]2023_09'!Q$19,FALSE)</f>
        <v>4909.46</v>
      </c>
      <c r="AC44">
        <f t="shared" si="2"/>
        <v>4909.46</v>
      </c>
      <c r="AD44">
        <f t="shared" si="3"/>
        <v>0</v>
      </c>
    </row>
    <row r="45" spans="1:30" x14ac:dyDescent="0.25">
      <c r="A45" s="9" t="str">
        <f t="shared" si="0"/>
        <v>H053 2023 Setembro</v>
      </c>
      <c r="B45" s="9" t="str">
        <f>VLOOKUP(H45,[1]Auxiliar_referencia!E:F,2,FALSE)</f>
        <v>Medidor faturado pela UFSC</v>
      </c>
      <c r="C45" s="9">
        <v>2023</v>
      </c>
      <c r="D45" s="9" t="s">
        <v>120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VLOOKUP($H45,'[2]2023_09'!$D:$AD,'[2]2023_09'!Z$19,FALSE)</f>
        <v>1</v>
      </c>
      <c r="M45" s="12">
        <f>VLOOKUP($H45,'[2]2023_09'!$D:$AD,'[2]2023_09'!AA$19,FALSE)</f>
        <v>0</v>
      </c>
      <c r="N45" s="12">
        <f>VLOOKUP($H45,'[2]2023_09'!$D:$AD,'[2]2023_09'!AB$19,FALSE)</f>
        <v>0</v>
      </c>
      <c r="O45" s="12">
        <f>VLOOKUP($H45,'[2]2023_09'!$D:$AD,'[2]2023_09'!AC$19,FALSE)</f>
        <v>0</v>
      </c>
      <c r="P45" s="12">
        <f>VLOOKUP($H45,'[2]2023_09'!$D:$AD,'[2]2023_09'!AD$19,FALSE)</f>
        <v>1</v>
      </c>
      <c r="Q45" s="13">
        <f>VLOOKUP(H45,'2023_08'!H:R,11,FALSE)</f>
        <v>26902</v>
      </c>
      <c r="R45" s="14">
        <f>VLOOKUP($H45,'[2]2023_09'!$D:$AD,'[2]2023_09'!J$19,FALSE)</f>
        <v>28765</v>
      </c>
      <c r="S45" s="15">
        <f t="shared" si="1"/>
        <v>1863</v>
      </c>
      <c r="T45" s="12">
        <f>VLOOKUP($H45,'[2]2023_09'!$D:$AD,'[2]2023_09'!K$19,FALSE)</f>
        <v>1863</v>
      </c>
      <c r="U45" s="16" t="str">
        <f>VLOOKUP($H45,'[2]2023_09'!$D:$AD,'[2]2023_09'!T$19,FALSE)</f>
        <v>LIDO/REVISÃO</v>
      </c>
      <c r="V45" s="17" t="str">
        <f>VLOOKUP($H45,'[2]2023_09'!$D:$AD,'[2]2023_09'!U$19,FALSE)</f>
        <v>CONFIRMAÇÃO LEITURA</v>
      </c>
      <c r="W45" s="12">
        <f>VLOOKUP($H45,'[2]2023_09'!$D:$AD,'[2]2023_09'!L$19,FALSE)</f>
        <v>28646.94</v>
      </c>
      <c r="X45" s="12">
        <f>VLOOKUP($H45,'[2]2023_09'!$D:$AD,'[2]2023_09'!M$19,FALSE)</f>
        <v>28646.94</v>
      </c>
      <c r="Y45" s="18">
        <f>VLOOKUP($H45,'[2]2023_09'!$D:$AD,'[2]2023_09'!N$19,FALSE)</f>
        <v>-5414.2799999999988</v>
      </c>
      <c r="Z45" s="12">
        <f>VLOOKUP($H45,'[2]2023_09'!$D:$AD,'[2]2023_09'!O$19,FALSE)</f>
        <v>0</v>
      </c>
      <c r="AA45" s="12">
        <f>VLOOKUP($H45,'[2]2023_09'!$D:$AD,'[2]2023_09'!P$19,FALSE)</f>
        <v>0</v>
      </c>
      <c r="AB45" s="12">
        <f>VLOOKUP($H45,'[2]2023_09'!$D:$AD,'[2]2023_09'!Q$19,FALSE)</f>
        <v>51879.6</v>
      </c>
      <c r="AC45">
        <f t="shared" si="2"/>
        <v>51879.6</v>
      </c>
      <c r="AD45">
        <f t="shared" si="3"/>
        <v>0</v>
      </c>
    </row>
    <row r="46" spans="1:30" x14ac:dyDescent="0.25">
      <c r="A46" s="9" t="str">
        <f t="shared" si="0"/>
        <v>H054 2023 Setembro</v>
      </c>
      <c r="B46" s="9" t="str">
        <f>VLOOKUP(H46,[1]Auxiliar_referencia!E:F,2,FALSE)</f>
        <v>Medidor faturado pela UFSC</v>
      </c>
      <c r="C46" s="9">
        <v>2023</v>
      </c>
      <c r="D46" s="9" t="s">
        <v>120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VLOOKUP($H46,'[2]2023_09'!$D:$AD,'[2]2023_09'!Z$19,FALSE)</f>
        <v>1</v>
      </c>
      <c r="M46" s="12">
        <f>VLOOKUP($H46,'[2]2023_09'!$D:$AD,'[2]2023_09'!AA$19,FALSE)</f>
        <v>0</v>
      </c>
      <c r="N46" s="12">
        <f>VLOOKUP($H46,'[2]2023_09'!$D:$AD,'[2]2023_09'!AB$19,FALSE)</f>
        <v>0</v>
      </c>
      <c r="O46" s="12">
        <f>VLOOKUP($H46,'[2]2023_09'!$D:$AD,'[2]2023_09'!AC$19,FALSE)</f>
        <v>0</v>
      </c>
      <c r="P46" s="12">
        <f>VLOOKUP($H46,'[2]2023_09'!$D:$AD,'[2]2023_09'!AD$19,FALSE)</f>
        <v>1</v>
      </c>
      <c r="Q46" s="13">
        <f>VLOOKUP(H46,'2023_08'!H:R,11,FALSE)</f>
        <v>3902</v>
      </c>
      <c r="R46" s="14">
        <f>VLOOKUP($H46,'[2]2023_09'!$D:$AD,'[2]2023_09'!J$19,FALSE)</f>
        <v>4279</v>
      </c>
      <c r="S46" s="15">
        <f t="shared" si="1"/>
        <v>377</v>
      </c>
      <c r="T46" s="12">
        <f>VLOOKUP($H46,'[2]2023_09'!$D:$AD,'[2]2023_09'!K$19,FALSE)</f>
        <v>377</v>
      </c>
      <c r="U46" s="16" t="str">
        <f>VLOOKUP($H46,'[2]2023_09'!$D:$AD,'[2]2023_09'!T$19,FALSE)</f>
        <v>LIDO/REVISÃO</v>
      </c>
      <c r="V46" s="17" t="str">
        <f>VLOOKUP($H46,'[2]2023_09'!$D:$AD,'[2]2023_09'!U$19,FALSE)</f>
        <v>ALTO CONSUMO</v>
      </c>
      <c r="W46" s="12">
        <f>VLOOKUP($H46,'[2]2023_09'!$D:$AD,'[2]2023_09'!L$19,FALSE)</f>
        <v>5747.68</v>
      </c>
      <c r="X46" s="12">
        <f>VLOOKUP($H46,'[2]2023_09'!$D:$AD,'[2]2023_09'!M$19,FALSE)</f>
        <v>5747.68</v>
      </c>
      <c r="Y46" s="18">
        <f>VLOOKUP($H46,'[2]2023_09'!$D:$AD,'[2]2023_09'!N$19,FALSE)</f>
        <v>-1086.3100000000013</v>
      </c>
      <c r="Z46" s="12">
        <f>VLOOKUP($H46,'[2]2023_09'!$D:$AD,'[2]2023_09'!O$19,FALSE)</f>
        <v>0</v>
      </c>
      <c r="AA46" s="12">
        <f>VLOOKUP($H46,'[2]2023_09'!$D:$AD,'[2]2023_09'!P$19,FALSE)</f>
        <v>0</v>
      </c>
      <c r="AB46" s="12">
        <f>VLOOKUP($H46,'[2]2023_09'!$D:$AD,'[2]2023_09'!Q$19,FALSE)</f>
        <v>10409.049999999999</v>
      </c>
      <c r="AC46">
        <f t="shared" si="2"/>
        <v>10409.049999999999</v>
      </c>
      <c r="AD46">
        <f t="shared" si="3"/>
        <v>0</v>
      </c>
    </row>
    <row r="47" spans="1:30" x14ac:dyDescent="0.25">
      <c r="A47" s="9" t="str">
        <f t="shared" si="0"/>
        <v>H055 2023 Setembro</v>
      </c>
      <c r="B47" s="9" t="str">
        <f>VLOOKUP(H47,[1]Auxiliar_referencia!E:F,2,FALSE)</f>
        <v>Medidor faturado pela UFSC</v>
      </c>
      <c r="C47" s="9">
        <v>2023</v>
      </c>
      <c r="D47" s="9" t="s">
        <v>120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VLOOKUP($H47,'[2]2023_09'!$D:$AD,'[2]2023_09'!Z$19,FALSE)</f>
        <v>1</v>
      </c>
      <c r="M47" s="12">
        <f>VLOOKUP($H47,'[2]2023_09'!$D:$AD,'[2]2023_09'!AA$19,FALSE)</f>
        <v>0</v>
      </c>
      <c r="N47" s="12">
        <f>VLOOKUP($H47,'[2]2023_09'!$D:$AD,'[2]2023_09'!AB$19,FALSE)</f>
        <v>1</v>
      </c>
      <c r="O47" s="12">
        <f>VLOOKUP($H47,'[2]2023_09'!$D:$AD,'[2]2023_09'!AC$19,FALSE)</f>
        <v>0</v>
      </c>
      <c r="P47" s="12">
        <f>VLOOKUP($H47,'[2]2023_09'!$D:$AD,'[2]2023_09'!AD$19,FALSE)</f>
        <v>2</v>
      </c>
      <c r="Q47" s="13">
        <f>VLOOKUP(H47,'2023_08'!H:R,11,FALSE)</f>
        <v>35981</v>
      </c>
      <c r="R47" s="14">
        <f>VLOOKUP($H47,'[2]2023_09'!$D:$AD,'[2]2023_09'!J$19,FALSE)</f>
        <v>37133</v>
      </c>
      <c r="S47" s="15">
        <f t="shared" si="1"/>
        <v>1152</v>
      </c>
      <c r="T47" s="12">
        <f>VLOOKUP($H47,'[2]2023_09'!$D:$AD,'[2]2023_09'!K$19,FALSE)</f>
        <v>1152</v>
      </c>
      <c r="U47" s="16" t="str">
        <f>VLOOKUP($H47,'[2]2023_09'!$D:$AD,'[2]2023_09'!T$19,FALSE)</f>
        <v>LIDO/REVISÃO</v>
      </c>
      <c r="V47" s="17" t="str">
        <f>VLOOKUP($H47,'[2]2023_09'!$D:$AD,'[2]2023_09'!U$19,FALSE)</f>
        <v>CONFIRMAÇÃO LEITURA</v>
      </c>
      <c r="W47" s="12">
        <f>VLOOKUP($H47,'[2]2023_09'!$D:$AD,'[2]2023_09'!L$19,FALSE)</f>
        <v>19722.02</v>
      </c>
      <c r="X47" s="12">
        <f>VLOOKUP($H47,'[2]2023_09'!$D:$AD,'[2]2023_09'!M$19,FALSE)</f>
        <v>19722.02</v>
      </c>
      <c r="Y47" s="18">
        <f>VLOOKUP($H47,'[2]2023_09'!$D:$AD,'[2]2023_09'!N$19,FALSE)</f>
        <v>-3727.4599999999991</v>
      </c>
      <c r="Z47" s="12">
        <f>VLOOKUP($H47,'[2]2023_09'!$D:$AD,'[2]2023_09'!O$19,FALSE)</f>
        <v>0</v>
      </c>
      <c r="AA47" s="12">
        <f>VLOOKUP($H47,'[2]2023_09'!$D:$AD,'[2]2023_09'!P$19,FALSE)</f>
        <v>0</v>
      </c>
      <c r="AB47" s="12">
        <f>VLOOKUP($H47,'[2]2023_09'!$D:$AD,'[2]2023_09'!Q$19,FALSE)</f>
        <v>35716.58</v>
      </c>
      <c r="AC47">
        <f t="shared" si="2"/>
        <v>35716.58</v>
      </c>
      <c r="AD47">
        <f t="shared" si="3"/>
        <v>0</v>
      </c>
    </row>
    <row r="48" spans="1:30" x14ac:dyDescent="0.25">
      <c r="A48" s="9" t="str">
        <f t="shared" si="0"/>
        <v>H056 2023 Setembro</v>
      </c>
      <c r="B48" s="9" t="str">
        <f>VLOOKUP(H48,[1]Auxiliar_referencia!E:F,2,FALSE)</f>
        <v>Medidor faturado pela UFSC</v>
      </c>
      <c r="C48" s="9">
        <v>2023</v>
      </c>
      <c r="D48" s="9" t="s">
        <v>120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VLOOKUP($H48,'[2]2023_09'!$D:$AD,'[2]2023_09'!Z$19,FALSE)</f>
        <v>1</v>
      </c>
      <c r="M48" s="12">
        <f>VLOOKUP($H48,'[2]2023_09'!$D:$AD,'[2]2023_09'!AA$19,FALSE)</f>
        <v>0</v>
      </c>
      <c r="N48" s="12">
        <f>VLOOKUP($H48,'[2]2023_09'!$D:$AD,'[2]2023_09'!AB$19,FALSE)</f>
        <v>1</v>
      </c>
      <c r="O48" s="12">
        <f>VLOOKUP($H48,'[2]2023_09'!$D:$AD,'[2]2023_09'!AC$19,FALSE)</f>
        <v>0</v>
      </c>
      <c r="P48" s="12">
        <f>VLOOKUP($H48,'[2]2023_09'!$D:$AD,'[2]2023_09'!AD$19,FALSE)</f>
        <v>2</v>
      </c>
      <c r="Q48" s="13">
        <f>VLOOKUP(H48,'2023_08'!H:R,11,FALSE)</f>
        <v>104018</v>
      </c>
      <c r="R48" s="14">
        <f>VLOOKUP($H48,'[2]2023_09'!$D:$AD,'[2]2023_09'!J$19,FALSE)</f>
        <v>105501</v>
      </c>
      <c r="S48" s="15">
        <f t="shared" si="1"/>
        <v>1483</v>
      </c>
      <c r="T48" s="12">
        <f>VLOOKUP($H48,'[2]2023_09'!$D:$AD,'[2]2023_09'!K$19,FALSE)</f>
        <v>1483</v>
      </c>
      <c r="U48" s="16" t="str">
        <f>VLOOKUP($H48,'[2]2023_09'!$D:$AD,'[2]2023_09'!T$19,FALSE)</f>
        <v>MÉDIO</v>
      </c>
      <c r="V48" s="17" t="str">
        <f>VLOOKUP($H48,'[2]2023_09'!$D:$AD,'[2]2023_09'!U$19,FALSE)</f>
        <v>CONSTRUIR ABRIGO</v>
      </c>
      <c r="W48" s="12">
        <f>VLOOKUP($H48,'[2]2023_09'!$D:$AD,'[2]2023_09'!L$19,FALSE)</f>
        <v>25481.43</v>
      </c>
      <c r="X48" s="12">
        <f>VLOOKUP($H48,'[2]2023_09'!$D:$AD,'[2]2023_09'!M$19,FALSE)</f>
        <v>25481.43</v>
      </c>
      <c r="Y48" s="18">
        <f>VLOOKUP($H48,'[2]2023_09'!$D:$AD,'[2]2023_09'!N$19,FALSE)</f>
        <v>-4816</v>
      </c>
      <c r="Z48" s="12">
        <f>VLOOKUP($H48,'[2]2023_09'!$D:$AD,'[2]2023_09'!O$19,FALSE)</f>
        <v>0</v>
      </c>
      <c r="AA48" s="12">
        <f>VLOOKUP($H48,'[2]2023_09'!$D:$AD,'[2]2023_09'!P$19,FALSE)</f>
        <v>0</v>
      </c>
      <c r="AB48" s="12">
        <f>VLOOKUP($H48,'[2]2023_09'!$D:$AD,'[2]2023_09'!Q$19,FALSE)</f>
        <v>46146.86</v>
      </c>
      <c r="AC48">
        <f t="shared" si="2"/>
        <v>46146.86</v>
      </c>
      <c r="AD48">
        <f t="shared" si="3"/>
        <v>0</v>
      </c>
    </row>
    <row r="49" spans="1:30" x14ac:dyDescent="0.25">
      <c r="A49" s="9" t="str">
        <f t="shared" si="0"/>
        <v>H057 2023 Setembro</v>
      </c>
      <c r="B49" s="9" t="str">
        <f>VLOOKUP(H49,[1]Auxiliar_referencia!E:F,2,FALSE)</f>
        <v>Medidor faturado pela UFSC</v>
      </c>
      <c r="C49" s="9">
        <v>2023</v>
      </c>
      <c r="D49" s="9" t="s">
        <v>120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VLOOKUP($H49,'[2]2023_09'!$D:$AD,'[2]2023_09'!Z$19,FALSE)</f>
        <v>1</v>
      </c>
      <c r="M49" s="12">
        <f>VLOOKUP($H49,'[2]2023_09'!$D:$AD,'[2]2023_09'!AA$19,FALSE)</f>
        <v>0</v>
      </c>
      <c r="N49" s="12">
        <f>VLOOKUP($H49,'[2]2023_09'!$D:$AD,'[2]2023_09'!AB$19,FALSE)</f>
        <v>0</v>
      </c>
      <c r="O49" s="12">
        <f>VLOOKUP($H49,'[2]2023_09'!$D:$AD,'[2]2023_09'!AC$19,FALSE)</f>
        <v>0</v>
      </c>
      <c r="P49" s="12">
        <f>VLOOKUP($H49,'[2]2023_09'!$D:$AD,'[2]2023_09'!AD$19,FALSE)</f>
        <v>1</v>
      </c>
      <c r="Q49" s="13">
        <f>VLOOKUP(H49,'2023_08'!H:R,11,FALSE)</f>
        <v>1600</v>
      </c>
      <c r="R49" s="14">
        <f>VLOOKUP($H49,'[2]2023_09'!$D:$AD,'[2]2023_09'!J$19,FALSE)</f>
        <v>1624</v>
      </c>
      <c r="S49" s="15">
        <f t="shared" si="1"/>
        <v>24</v>
      </c>
      <c r="T49" s="12">
        <f>VLOOKUP($H49,'[2]2023_09'!$D:$AD,'[2]2023_09'!K$19,FALSE)</f>
        <v>24</v>
      </c>
      <c r="U49" s="16" t="str">
        <f>VLOOKUP($H49,'[2]2023_09'!$D:$AD,'[2]2023_09'!T$19,FALSE)</f>
        <v>LIDO</v>
      </c>
      <c r="V49" s="17" t="str">
        <f>VLOOKUP($H49,'[2]2023_09'!$D:$AD,'[2]2023_09'!U$19,FALSE)</f>
        <v>OK</v>
      </c>
      <c r="W49" s="12">
        <f>VLOOKUP($H49,'[2]2023_09'!$D:$AD,'[2]2023_09'!L$19,FALSE)</f>
        <v>307.95</v>
      </c>
      <c r="X49" s="12">
        <f>VLOOKUP($H49,'[2]2023_09'!$D:$AD,'[2]2023_09'!M$19,FALSE)</f>
        <v>0</v>
      </c>
      <c r="Y49" s="18">
        <f>VLOOKUP($H49,'[2]2023_09'!$D:$AD,'[2]2023_09'!N$19,FALSE)</f>
        <v>-29.099999999999966</v>
      </c>
      <c r="Z49" s="12">
        <f>VLOOKUP($H49,'[2]2023_09'!$D:$AD,'[2]2023_09'!O$19,FALSE)</f>
        <v>0</v>
      </c>
      <c r="AA49" s="12">
        <f>VLOOKUP($H49,'[2]2023_09'!$D:$AD,'[2]2023_09'!P$19,FALSE)</f>
        <v>0</v>
      </c>
      <c r="AB49" s="12">
        <f>VLOOKUP($H49,'[2]2023_09'!$D:$AD,'[2]2023_09'!Q$19,FALSE)</f>
        <v>278.85000000000002</v>
      </c>
      <c r="AC49">
        <f t="shared" si="2"/>
        <v>278.85000000000002</v>
      </c>
      <c r="AD49">
        <f t="shared" si="3"/>
        <v>0</v>
      </c>
    </row>
    <row r="50" spans="1:30" x14ac:dyDescent="0.25">
      <c r="A50" s="9" t="str">
        <f t="shared" si="0"/>
        <v>H058 2023 Setembro</v>
      </c>
      <c r="B50" s="9" t="str">
        <f>VLOOKUP(H50,[1]Auxiliar_referencia!E:F,2,FALSE)</f>
        <v>Medidor faturado pela UFSC</v>
      </c>
      <c r="C50" s="9">
        <v>2023</v>
      </c>
      <c r="D50" s="9" t="s">
        <v>120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VLOOKUP($H50,'[2]2023_09'!$D:$AD,'[2]2023_09'!Z$19,FALSE)</f>
        <v>1</v>
      </c>
      <c r="M50" s="12">
        <f>VLOOKUP($H50,'[2]2023_09'!$D:$AD,'[2]2023_09'!AA$19,FALSE)</f>
        <v>0</v>
      </c>
      <c r="N50" s="12">
        <f>VLOOKUP($H50,'[2]2023_09'!$D:$AD,'[2]2023_09'!AB$19,FALSE)</f>
        <v>0</v>
      </c>
      <c r="O50" s="12">
        <f>VLOOKUP($H50,'[2]2023_09'!$D:$AD,'[2]2023_09'!AC$19,FALSE)</f>
        <v>0</v>
      </c>
      <c r="P50" s="12">
        <f>VLOOKUP($H50,'[2]2023_09'!$D:$AD,'[2]2023_09'!AD$19,FALSE)</f>
        <v>1</v>
      </c>
      <c r="Q50" s="13">
        <f>VLOOKUP(H50,'2023_08'!H:R,11,FALSE)</f>
        <v>13375</v>
      </c>
      <c r="R50" s="14">
        <f>VLOOKUP($H50,'[2]2023_09'!$D:$AD,'[2]2023_09'!J$19,FALSE)</f>
        <v>14466</v>
      </c>
      <c r="S50" s="15">
        <f t="shared" si="1"/>
        <v>1091</v>
      </c>
      <c r="T50" s="12">
        <f>VLOOKUP($H50,'[2]2023_09'!$D:$AD,'[2]2023_09'!K$19,FALSE)</f>
        <v>1091</v>
      </c>
      <c r="U50" s="16" t="str">
        <f>VLOOKUP($H50,'[2]2023_09'!$D:$AD,'[2]2023_09'!T$19,FALSE)</f>
        <v>LIDO/REVISÃO</v>
      </c>
      <c r="V50" s="17" t="str">
        <f>VLOOKUP($H50,'[2]2023_09'!$D:$AD,'[2]2023_09'!U$19,FALSE)</f>
        <v>ALTO CONSUMO</v>
      </c>
      <c r="W50" s="12">
        <f>VLOOKUP($H50,'[2]2023_09'!$D:$AD,'[2]2023_09'!L$19,FALSE)</f>
        <v>16750.419999999998</v>
      </c>
      <c r="X50" s="12">
        <f>VLOOKUP($H50,'[2]2023_09'!$D:$AD,'[2]2023_09'!M$19,FALSE)</f>
        <v>16750.419999999998</v>
      </c>
      <c r="Y50" s="18">
        <f>VLOOKUP($H50,'[2]2023_09'!$D:$AD,'[2]2023_09'!N$19,FALSE)</f>
        <v>-3165.8399999999965</v>
      </c>
      <c r="Z50" s="12">
        <f>VLOOKUP($H50,'[2]2023_09'!$D:$AD,'[2]2023_09'!O$19,FALSE)</f>
        <v>0</v>
      </c>
      <c r="AA50" s="12">
        <f>VLOOKUP($H50,'[2]2023_09'!$D:$AD,'[2]2023_09'!P$19,FALSE)</f>
        <v>0</v>
      </c>
      <c r="AB50" s="12">
        <f>VLOOKUP($H50,'[2]2023_09'!$D:$AD,'[2]2023_09'!Q$19,FALSE)</f>
        <v>30335</v>
      </c>
      <c r="AC50">
        <f t="shared" si="2"/>
        <v>30335</v>
      </c>
      <c r="AD50">
        <f t="shared" si="3"/>
        <v>0</v>
      </c>
    </row>
    <row r="51" spans="1:30" x14ac:dyDescent="0.25">
      <c r="A51" s="9" t="str">
        <f t="shared" si="0"/>
        <v>H059 2023 Setembro</v>
      </c>
      <c r="B51" s="9" t="str">
        <f>VLOOKUP(H51,[1]Auxiliar_referencia!E:F,2,FALSE)</f>
        <v>Medidor faturado pela UFSC</v>
      </c>
      <c r="C51" s="9">
        <v>2023</v>
      </c>
      <c r="D51" s="9" t="s">
        <v>120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VLOOKUP($H51,'[2]2023_09'!$D:$AD,'[2]2023_09'!Z$19,FALSE)</f>
        <v>1</v>
      </c>
      <c r="M51" s="12">
        <f>VLOOKUP($H51,'[2]2023_09'!$D:$AD,'[2]2023_09'!AA$19,FALSE)</f>
        <v>0</v>
      </c>
      <c r="N51" s="12">
        <f>VLOOKUP($H51,'[2]2023_09'!$D:$AD,'[2]2023_09'!AB$19,FALSE)</f>
        <v>0</v>
      </c>
      <c r="O51" s="12">
        <f>VLOOKUP($H51,'[2]2023_09'!$D:$AD,'[2]2023_09'!AC$19,FALSE)</f>
        <v>0</v>
      </c>
      <c r="P51" s="12">
        <f>VLOOKUP($H51,'[2]2023_09'!$D:$AD,'[2]2023_09'!AD$19,FALSE)</f>
        <v>1</v>
      </c>
      <c r="Q51" s="13">
        <f>VLOOKUP(H51,'2023_08'!H:R,11,FALSE)</f>
        <v>512</v>
      </c>
      <c r="R51" s="14">
        <f>VLOOKUP($H51,'[2]2023_09'!$D:$AD,'[2]2023_09'!J$19,FALSE)</f>
        <v>528</v>
      </c>
      <c r="S51" s="15">
        <f t="shared" si="1"/>
        <v>16</v>
      </c>
      <c r="T51" s="12">
        <f>VLOOKUP($H51,'[2]2023_09'!$D:$AD,'[2]2023_09'!K$19,FALSE)</f>
        <v>16</v>
      </c>
      <c r="U51" s="16" t="str">
        <f>VLOOKUP($H51,'[2]2023_09'!$D:$AD,'[2]2023_09'!T$19,FALSE)</f>
        <v>MÉDIO</v>
      </c>
      <c r="V51" s="17" t="str">
        <f>VLOOKUP($H51,'[2]2023_09'!$D:$AD,'[2]2023_09'!U$19,FALSE)</f>
        <v>CONSTRUIR ABRIGO</v>
      </c>
      <c r="W51" s="12">
        <f>VLOOKUP($H51,'[2]2023_09'!$D:$AD,'[2]2023_09'!L$19,FALSE)</f>
        <v>184.67</v>
      </c>
      <c r="X51" s="12">
        <f>VLOOKUP($H51,'[2]2023_09'!$D:$AD,'[2]2023_09'!M$19,FALSE)</f>
        <v>184.67</v>
      </c>
      <c r="Y51" s="18">
        <f>VLOOKUP($H51,'[2]2023_09'!$D:$AD,'[2]2023_09'!N$19,FALSE)</f>
        <v>-34.899999999999977</v>
      </c>
      <c r="Z51" s="12">
        <f>VLOOKUP($H51,'[2]2023_09'!$D:$AD,'[2]2023_09'!O$19,FALSE)</f>
        <v>0</v>
      </c>
      <c r="AA51" s="12">
        <f>VLOOKUP($H51,'[2]2023_09'!$D:$AD,'[2]2023_09'!P$19,FALSE)</f>
        <v>0</v>
      </c>
      <c r="AB51" s="12">
        <f>VLOOKUP($H51,'[2]2023_09'!$D:$AD,'[2]2023_09'!Q$19,FALSE)</f>
        <v>334.44</v>
      </c>
      <c r="AC51">
        <f t="shared" si="2"/>
        <v>334.44</v>
      </c>
      <c r="AD51">
        <f t="shared" si="3"/>
        <v>0</v>
      </c>
    </row>
    <row r="52" spans="1:30" x14ac:dyDescent="0.25">
      <c r="A52" s="9" t="str">
        <f t="shared" si="0"/>
        <v>H060 2023 Setembro</v>
      </c>
      <c r="B52" s="9" t="str">
        <f>VLOOKUP(H52,[1]Auxiliar_referencia!E:F,2,FALSE)</f>
        <v>Medidor faturado pela UFSC</v>
      </c>
      <c r="C52" s="9">
        <v>2023</v>
      </c>
      <c r="D52" s="9" t="s">
        <v>120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VLOOKUP($H52,'[2]2023_09'!$D:$AD,'[2]2023_09'!Z$19,FALSE)</f>
        <v>1</v>
      </c>
      <c r="M52" s="12">
        <f>VLOOKUP($H52,'[2]2023_09'!$D:$AD,'[2]2023_09'!AA$19,FALSE)</f>
        <v>0</v>
      </c>
      <c r="N52" s="12">
        <f>VLOOKUP($H52,'[2]2023_09'!$D:$AD,'[2]2023_09'!AB$19,FALSE)</f>
        <v>0</v>
      </c>
      <c r="O52" s="12">
        <f>VLOOKUP($H52,'[2]2023_09'!$D:$AD,'[2]2023_09'!AC$19,FALSE)</f>
        <v>0</v>
      </c>
      <c r="P52" s="12">
        <f>VLOOKUP($H52,'[2]2023_09'!$D:$AD,'[2]2023_09'!AD$19,FALSE)</f>
        <v>1</v>
      </c>
      <c r="Q52" s="13">
        <f>VLOOKUP(H52,'2023_08'!H:R,11,FALSE)</f>
        <v>1328</v>
      </c>
      <c r="R52" s="14">
        <f>VLOOKUP($H52,'[2]2023_09'!$D:$AD,'[2]2023_09'!J$19,FALSE)</f>
        <v>1511</v>
      </c>
      <c r="S52" s="15">
        <f t="shared" si="1"/>
        <v>183</v>
      </c>
      <c r="T52" s="12">
        <f>VLOOKUP($H52,'[2]2023_09'!$D:$AD,'[2]2023_09'!K$19,FALSE)</f>
        <v>183</v>
      </c>
      <c r="U52" s="16" t="str">
        <f>VLOOKUP($H52,'[2]2023_09'!$D:$AD,'[2]2023_09'!T$19,FALSE)</f>
        <v>LIDO</v>
      </c>
      <c r="V52" s="17" t="str">
        <f>VLOOKUP($H52,'[2]2023_09'!$D:$AD,'[2]2023_09'!U$19,FALSE)</f>
        <v>ALTO CONSUMO</v>
      </c>
      <c r="W52" s="12">
        <f>VLOOKUP($H52,'[2]2023_09'!$D:$AD,'[2]2023_09'!L$19,FALSE)</f>
        <v>2758.14</v>
      </c>
      <c r="X52" s="12">
        <f>VLOOKUP($H52,'[2]2023_09'!$D:$AD,'[2]2023_09'!M$19,FALSE)</f>
        <v>2758.14</v>
      </c>
      <c r="Y52" s="18">
        <f>VLOOKUP($H52,'[2]2023_09'!$D:$AD,'[2]2023_09'!N$19,FALSE)</f>
        <v>-521.29</v>
      </c>
      <c r="Z52" s="12">
        <f>VLOOKUP($H52,'[2]2023_09'!$D:$AD,'[2]2023_09'!O$19,FALSE)</f>
        <v>0</v>
      </c>
      <c r="AA52" s="12">
        <f>VLOOKUP($H52,'[2]2023_09'!$D:$AD,'[2]2023_09'!P$19,FALSE)</f>
        <v>0</v>
      </c>
      <c r="AB52" s="12">
        <f>VLOOKUP($H52,'[2]2023_09'!$D:$AD,'[2]2023_09'!Q$19,FALSE)</f>
        <v>4994.99</v>
      </c>
      <c r="AC52">
        <f t="shared" si="2"/>
        <v>4994.99</v>
      </c>
      <c r="AD52">
        <f t="shared" si="3"/>
        <v>0</v>
      </c>
    </row>
    <row r="53" spans="1:30" x14ac:dyDescent="0.25">
      <c r="A53" s="9" t="str">
        <f t="shared" si="0"/>
        <v>H061 2023 Setembro</v>
      </c>
      <c r="B53" s="9" t="str">
        <f>VLOOKUP(H53,[1]Auxiliar_referencia!E:F,2,FALSE)</f>
        <v>Medidor faturado pela UFSC</v>
      </c>
      <c r="C53" s="9">
        <v>2023</v>
      </c>
      <c r="D53" s="9" t="s">
        <v>120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VLOOKUP($H53,'[2]2023_09'!$D:$AD,'[2]2023_09'!Z$19,FALSE)</f>
        <v>1</v>
      </c>
      <c r="M53" s="12">
        <f>VLOOKUP($H53,'[2]2023_09'!$D:$AD,'[2]2023_09'!AA$19,FALSE)</f>
        <v>0</v>
      </c>
      <c r="N53" s="12">
        <f>VLOOKUP($H53,'[2]2023_09'!$D:$AD,'[2]2023_09'!AB$19,FALSE)</f>
        <v>1</v>
      </c>
      <c r="O53" s="12">
        <f>VLOOKUP($H53,'[2]2023_09'!$D:$AD,'[2]2023_09'!AC$19,FALSE)</f>
        <v>0</v>
      </c>
      <c r="P53" s="12">
        <f>VLOOKUP($H53,'[2]2023_09'!$D:$AD,'[2]2023_09'!AD$19,FALSE)</f>
        <v>2</v>
      </c>
      <c r="Q53" s="13">
        <f>VLOOKUP(H53,'2023_08'!H:R,11,FALSE)</f>
        <v>67</v>
      </c>
      <c r="R53" s="14">
        <f>VLOOKUP($H53,'[2]2023_09'!$D:$AD,'[2]2023_09'!J$19,FALSE)</f>
        <v>131</v>
      </c>
      <c r="S53" s="15">
        <f t="shared" si="1"/>
        <v>64</v>
      </c>
      <c r="T53" s="12">
        <f>VLOOKUP($H53,'[2]2023_09'!$D:$AD,'[2]2023_09'!K$19,FALSE)</f>
        <v>64</v>
      </c>
      <c r="U53" s="16" t="str">
        <f>VLOOKUP($H53,'[2]2023_09'!$D:$AD,'[2]2023_09'!T$19,FALSE)</f>
        <v>LIDO</v>
      </c>
      <c r="V53" s="17" t="str">
        <f>VLOOKUP($H53,'[2]2023_09'!$D:$AD,'[2]2023_09'!U$19,FALSE)</f>
        <v>ALTO CONSUMO</v>
      </c>
      <c r="W53" s="12">
        <f>VLOOKUP($H53,'[2]2023_09'!$D:$AD,'[2]2023_09'!L$19,FALSE)</f>
        <v>862.46</v>
      </c>
      <c r="X53" s="12">
        <f>VLOOKUP($H53,'[2]2023_09'!$D:$AD,'[2]2023_09'!M$19,FALSE)</f>
        <v>862.46</v>
      </c>
      <c r="Y53" s="18">
        <f>VLOOKUP($H53,'[2]2023_09'!$D:$AD,'[2]2023_09'!N$19,FALSE)</f>
        <v>-163.01</v>
      </c>
      <c r="Z53" s="12">
        <f>VLOOKUP($H53,'[2]2023_09'!$D:$AD,'[2]2023_09'!O$19,FALSE)</f>
        <v>0</v>
      </c>
      <c r="AA53" s="12">
        <f>VLOOKUP($H53,'[2]2023_09'!$D:$AD,'[2]2023_09'!P$19,FALSE)</f>
        <v>0</v>
      </c>
      <c r="AB53" s="12">
        <f>VLOOKUP($H53,'[2]2023_09'!$D:$AD,'[2]2023_09'!Q$19,FALSE)</f>
        <v>1561.91</v>
      </c>
      <c r="AC53">
        <f t="shared" si="2"/>
        <v>1561.91</v>
      </c>
      <c r="AD53">
        <f t="shared" si="3"/>
        <v>0</v>
      </c>
    </row>
    <row r="54" spans="1:30" x14ac:dyDescent="0.25">
      <c r="A54" s="9" t="str">
        <f t="shared" si="0"/>
        <v>H062 2023 Setembro</v>
      </c>
      <c r="B54" s="9" t="str">
        <f>VLOOKUP(H54,[1]Auxiliar_referencia!E:F,2,FALSE)</f>
        <v>Medidor faturado pela UFSC</v>
      </c>
      <c r="C54" s="9">
        <v>2023</v>
      </c>
      <c r="D54" s="9" t="s">
        <v>120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VLOOKUP($H54,'[2]2023_09'!$D:$AD,'[2]2023_09'!Z$19,FALSE)</f>
        <v>1</v>
      </c>
      <c r="M54" s="12">
        <f>VLOOKUP($H54,'[2]2023_09'!$D:$AD,'[2]2023_09'!AA$19,FALSE)</f>
        <v>0</v>
      </c>
      <c r="N54" s="12">
        <f>VLOOKUP($H54,'[2]2023_09'!$D:$AD,'[2]2023_09'!AB$19,FALSE)</f>
        <v>0</v>
      </c>
      <c r="O54" s="12">
        <f>VLOOKUP($H54,'[2]2023_09'!$D:$AD,'[2]2023_09'!AC$19,FALSE)</f>
        <v>0</v>
      </c>
      <c r="P54" s="12">
        <f>VLOOKUP($H54,'[2]2023_09'!$D:$AD,'[2]2023_09'!AD$19,FALSE)</f>
        <v>1</v>
      </c>
      <c r="Q54" s="13">
        <f>VLOOKUP(H54,'2023_08'!H:R,11,FALSE)</f>
        <v>11506</v>
      </c>
      <c r="R54" s="14">
        <f>VLOOKUP($H54,'[2]2023_09'!$D:$AD,'[2]2023_09'!J$19,FALSE)</f>
        <v>12100</v>
      </c>
      <c r="S54" s="15">
        <f t="shared" si="1"/>
        <v>594</v>
      </c>
      <c r="T54" s="12">
        <f>VLOOKUP($H54,'[2]2023_09'!$D:$AD,'[2]2023_09'!K$19,FALSE)</f>
        <v>594</v>
      </c>
      <c r="U54" s="16" t="str">
        <f>VLOOKUP($H54,'[2]2023_09'!$D:$AD,'[2]2023_09'!T$19,FALSE)</f>
        <v>LIDO</v>
      </c>
      <c r="V54" s="17" t="str">
        <f>VLOOKUP($H54,'[2]2023_09'!$D:$AD,'[2]2023_09'!U$19,FALSE)</f>
        <v>ALTO CONSUMO</v>
      </c>
      <c r="W54" s="12">
        <f>VLOOKUP($H54,'[2]2023_09'!$D:$AD,'[2]2023_09'!L$19,FALSE)</f>
        <v>9091.65</v>
      </c>
      <c r="X54" s="12">
        <f>VLOOKUP($H54,'[2]2023_09'!$D:$AD,'[2]2023_09'!M$19,FALSE)</f>
        <v>9091.65</v>
      </c>
      <c r="Y54" s="18">
        <f>VLOOKUP($H54,'[2]2023_09'!$D:$AD,'[2]2023_09'!N$19,FALSE)</f>
        <v>-1718.3199999999997</v>
      </c>
      <c r="Z54" s="12">
        <f>VLOOKUP($H54,'[2]2023_09'!$D:$AD,'[2]2023_09'!O$19,FALSE)</f>
        <v>0</v>
      </c>
      <c r="AA54" s="12">
        <f>VLOOKUP($H54,'[2]2023_09'!$D:$AD,'[2]2023_09'!P$19,FALSE)</f>
        <v>0</v>
      </c>
      <c r="AB54" s="12">
        <f>VLOOKUP($H54,'[2]2023_09'!$D:$AD,'[2]2023_09'!Q$19,FALSE)</f>
        <v>16464.98</v>
      </c>
      <c r="AC54">
        <f t="shared" si="2"/>
        <v>16464.98</v>
      </c>
      <c r="AD54">
        <f t="shared" si="3"/>
        <v>0</v>
      </c>
    </row>
    <row r="55" spans="1:30" x14ac:dyDescent="0.25">
      <c r="A55" s="9" t="str">
        <f>H55&amp;" "&amp;C55&amp;" "&amp;D55</f>
        <v>H066 2023 Setembro</v>
      </c>
      <c r="B55" s="9" t="str">
        <f>VLOOKUP(H55,[1]Auxiliar_referencia!E:F,2,FALSE)</f>
        <v>Medidor faturado pela UFSC</v>
      </c>
      <c r="C55" s="9">
        <v>2023</v>
      </c>
      <c r="D55" s="9" t="s">
        <v>120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VLOOKUP($H55,'[2]2023_09'!$D:$AD,'[2]2023_09'!Z$19,FALSE)</f>
        <v>1</v>
      </c>
      <c r="M55" s="12">
        <f>VLOOKUP($H55,'[2]2023_09'!$D:$AD,'[2]2023_09'!AA$19,FALSE)</f>
        <v>0</v>
      </c>
      <c r="N55" s="12">
        <f>VLOOKUP($H55,'[2]2023_09'!$D:$AD,'[2]2023_09'!AB$19,FALSE)</f>
        <v>0</v>
      </c>
      <c r="O55" s="12">
        <f>VLOOKUP($H55,'[2]2023_09'!$D:$AD,'[2]2023_09'!AC$19,FALSE)</f>
        <v>0</v>
      </c>
      <c r="P55" s="12">
        <f>VLOOKUP($H55,'[2]2023_09'!$D:$AD,'[2]2023_09'!AD$19,FALSE)</f>
        <v>1</v>
      </c>
      <c r="Q55" s="13">
        <f>VLOOKUP(H55,'2023_08'!H:R,11,FALSE)</f>
        <v>20297</v>
      </c>
      <c r="R55" s="14">
        <f>VLOOKUP($H55,'[2]2023_09'!$D:$AD,'[2]2023_09'!J$19,FALSE)</f>
        <v>20874</v>
      </c>
      <c r="S55" s="15">
        <f t="shared" si="1"/>
        <v>577</v>
      </c>
      <c r="T55" s="12">
        <f>VLOOKUP($H55,'[2]2023_09'!$D:$AD,'[2]2023_09'!K$19,FALSE)</f>
        <v>577</v>
      </c>
      <c r="U55" s="16" t="str">
        <f>VLOOKUP($H55,'[2]2023_09'!$D:$AD,'[2]2023_09'!T$19,FALSE)</f>
        <v>LIDO/REVISÃO</v>
      </c>
      <c r="V55" s="17" t="str">
        <f>VLOOKUP($H55,'[2]2023_09'!$D:$AD,'[2]2023_09'!U$19,FALSE)</f>
        <v>CONFIRMAÇÃO LEITURA</v>
      </c>
      <c r="W55" s="12">
        <f>VLOOKUP($H55,'[2]2023_09'!$D:$AD,'[2]2023_09'!L$19,FALSE)</f>
        <v>8829.68</v>
      </c>
      <c r="X55" s="12">
        <f>VLOOKUP($H55,'[2]2023_09'!$D:$AD,'[2]2023_09'!M$19,FALSE)</f>
        <v>0</v>
      </c>
      <c r="Y55" s="18">
        <f>VLOOKUP($H55,'[2]2023_09'!$D:$AD,'[2]2023_09'!N$19,FALSE)</f>
        <v>-834.40000000000055</v>
      </c>
      <c r="Z55" s="12">
        <f>VLOOKUP($H55,'[2]2023_09'!$D:$AD,'[2]2023_09'!O$19,FALSE)</f>
        <v>0</v>
      </c>
      <c r="AA55" s="12">
        <f>VLOOKUP($H55,'[2]2023_09'!$D:$AD,'[2]2023_09'!P$19,FALSE)</f>
        <v>0</v>
      </c>
      <c r="AB55" s="12">
        <f>VLOOKUP($H55,'[2]2023_09'!$D:$AD,'[2]2023_09'!Q$19,FALSE)</f>
        <v>7995.28</v>
      </c>
      <c r="AC55">
        <f t="shared" si="2"/>
        <v>7995.28</v>
      </c>
      <c r="AD55">
        <f t="shared" si="3"/>
        <v>0</v>
      </c>
    </row>
    <row r="56" spans="1:30" x14ac:dyDescent="0.25">
      <c r="A56" s="9" t="str">
        <f t="shared" si="0"/>
        <v>H072 2023 Setembro</v>
      </c>
      <c r="B56" s="9" t="str">
        <f>VLOOKUP(H56,[1]Auxiliar_referencia!E:F,2,FALSE)</f>
        <v>Medidor faturado pela UFSC</v>
      </c>
      <c r="C56" s="9">
        <v>2023</v>
      </c>
      <c r="D56" s="9" t="s">
        <v>120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VLOOKUP($H56,'[2]2023_09'!$D:$AD,'[2]2023_09'!Z$19,FALSE)</f>
        <v>1</v>
      </c>
      <c r="M56" s="12">
        <f>VLOOKUP($H56,'[2]2023_09'!$D:$AD,'[2]2023_09'!AA$19,FALSE)</f>
        <v>0</v>
      </c>
      <c r="N56" s="12">
        <f>VLOOKUP($H56,'[2]2023_09'!$D:$AD,'[2]2023_09'!AB$19,FALSE)</f>
        <v>0</v>
      </c>
      <c r="O56" s="12">
        <f>VLOOKUP($H56,'[2]2023_09'!$D:$AD,'[2]2023_09'!AC$19,FALSE)</f>
        <v>0</v>
      </c>
      <c r="P56" s="12">
        <f>VLOOKUP($H56,'[2]2023_09'!$D:$AD,'[2]2023_09'!AD$19,FALSE)</f>
        <v>1</v>
      </c>
      <c r="Q56" s="13">
        <f>VLOOKUP(H56,'2023_08'!H:R,11,FALSE)</f>
        <v>2828</v>
      </c>
      <c r="R56" s="14">
        <f>VLOOKUP($H56,'[2]2023_09'!$D:$AD,'[2]2023_09'!J$19,FALSE)</f>
        <v>3504</v>
      </c>
      <c r="S56" s="15">
        <f t="shared" si="1"/>
        <v>676</v>
      </c>
      <c r="T56" s="12">
        <f>VLOOKUP($H56,'[2]2023_09'!$D:$AD,'[2]2023_09'!K$19,FALSE)</f>
        <v>676</v>
      </c>
      <c r="U56" s="16" t="str">
        <f>VLOOKUP($H56,'[2]2023_09'!$D:$AD,'[2]2023_09'!T$19,FALSE)</f>
        <v>MÉDIO</v>
      </c>
      <c r="V56" s="17" t="str">
        <f>VLOOKUP($H56,'[2]2023_09'!$D:$AD,'[2]2023_09'!U$19,FALSE)</f>
        <v>CONSTRUIR ABRIGO</v>
      </c>
      <c r="W56" s="12">
        <f>VLOOKUP($H56,'[2]2023_09'!$D:$AD,'[2]2023_09'!L$19,FALSE)</f>
        <v>10355.27</v>
      </c>
      <c r="X56" s="12">
        <f>VLOOKUP($H56,'[2]2023_09'!$D:$AD,'[2]2023_09'!M$19,FALSE)</f>
        <v>0</v>
      </c>
      <c r="Y56" s="18">
        <f>VLOOKUP($H56,'[2]2023_09'!$D:$AD,'[2]2023_09'!N$19,FALSE)</f>
        <v>-978.56999999999971</v>
      </c>
      <c r="Z56" s="12">
        <f>VLOOKUP($H56,'[2]2023_09'!$D:$AD,'[2]2023_09'!O$19,FALSE)</f>
        <v>0</v>
      </c>
      <c r="AA56" s="12">
        <f>VLOOKUP($H56,'[2]2023_09'!$D:$AD,'[2]2023_09'!P$19,FALSE)</f>
        <v>0</v>
      </c>
      <c r="AB56" s="12">
        <f>VLOOKUP($H56,'[2]2023_09'!$D:$AD,'[2]2023_09'!Q$19,FALSE)</f>
        <v>9376.7000000000007</v>
      </c>
      <c r="AC56">
        <f t="shared" si="2"/>
        <v>9376.7000000000007</v>
      </c>
      <c r="AD56">
        <f t="shared" si="3"/>
        <v>0</v>
      </c>
    </row>
    <row r="57" spans="1:30" x14ac:dyDescent="0.25">
      <c r="A57" s="9" t="str">
        <f t="shared" si="0"/>
        <v>H073 2023 Setembro</v>
      </c>
      <c r="B57" s="9" t="str">
        <f>VLOOKUP(H57,[1]Auxiliar_referencia!E:F,2,FALSE)</f>
        <v>Medidor faturado pela UFSC</v>
      </c>
      <c r="C57" s="9">
        <v>2023</v>
      </c>
      <c r="D57" s="9" t="s">
        <v>120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VLOOKUP($H57,'[2]2023_09'!$D:$AD,'[2]2023_09'!Z$19,FALSE)</f>
        <v>1</v>
      </c>
      <c r="M57" s="12">
        <f>VLOOKUP($H57,'[2]2023_09'!$D:$AD,'[2]2023_09'!AA$19,FALSE)</f>
        <v>0</v>
      </c>
      <c r="N57" s="12">
        <f>VLOOKUP($H57,'[2]2023_09'!$D:$AD,'[2]2023_09'!AB$19,FALSE)</f>
        <v>0</v>
      </c>
      <c r="O57" s="12">
        <f>VLOOKUP($H57,'[2]2023_09'!$D:$AD,'[2]2023_09'!AC$19,FALSE)</f>
        <v>0</v>
      </c>
      <c r="P57" s="12">
        <f>VLOOKUP($H57,'[2]2023_09'!$D:$AD,'[2]2023_09'!AD$19,FALSE)</f>
        <v>1</v>
      </c>
      <c r="Q57" s="13">
        <f>VLOOKUP(H57,'2023_08'!H:R,11,FALSE)</f>
        <v>3415</v>
      </c>
      <c r="R57" s="14">
        <f>VLOOKUP($H57,'[2]2023_09'!$D:$AD,'[2]2023_09'!J$19,FALSE)</f>
        <v>3477</v>
      </c>
      <c r="S57" s="15">
        <f t="shared" si="1"/>
        <v>62</v>
      </c>
      <c r="T57" s="12">
        <f>VLOOKUP($H57,'[2]2023_09'!$D:$AD,'[2]2023_09'!K$19,FALSE)</f>
        <v>62</v>
      </c>
      <c r="U57" s="16" t="str">
        <f>VLOOKUP($H57,'[2]2023_09'!$D:$AD,'[2]2023_09'!T$19,FALSE)</f>
        <v>MÉDIO</v>
      </c>
      <c r="V57" s="17" t="str">
        <f>VLOOKUP($H57,'[2]2023_09'!$D:$AD,'[2]2023_09'!U$19,FALSE)</f>
        <v>VIDRO DO HIDROMETRO SUADO</v>
      </c>
      <c r="W57" s="12">
        <f>VLOOKUP($H57,'[2]2023_09'!$D:$AD,'[2]2023_09'!L$19,FALSE)</f>
        <v>893.53</v>
      </c>
      <c r="X57" s="12">
        <f>VLOOKUP($H57,'[2]2023_09'!$D:$AD,'[2]2023_09'!M$19,FALSE)</f>
        <v>0</v>
      </c>
      <c r="Y57" s="18">
        <f>VLOOKUP($H57,'[2]2023_09'!$D:$AD,'[2]2023_09'!N$19,FALSE)</f>
        <v>-84.449999999999932</v>
      </c>
      <c r="Z57" s="12">
        <f>VLOOKUP($H57,'[2]2023_09'!$D:$AD,'[2]2023_09'!O$19,FALSE)</f>
        <v>0</v>
      </c>
      <c r="AA57" s="12">
        <f>VLOOKUP($H57,'[2]2023_09'!$D:$AD,'[2]2023_09'!P$19,FALSE)</f>
        <v>0</v>
      </c>
      <c r="AB57" s="12">
        <f>VLOOKUP($H57,'[2]2023_09'!$D:$AD,'[2]2023_09'!Q$19,FALSE)</f>
        <v>809.08</v>
      </c>
      <c r="AC57">
        <f t="shared" si="2"/>
        <v>809.08</v>
      </c>
      <c r="AD57">
        <f t="shared" si="3"/>
        <v>0</v>
      </c>
    </row>
    <row r="58" spans="1:30" x14ac:dyDescent="0.25">
      <c r="A58" s="9" t="str">
        <f t="shared" si="0"/>
        <v>H074 2023 Setembro</v>
      </c>
      <c r="B58" s="9" t="str">
        <f>VLOOKUP(H58,[1]Auxiliar_referencia!E:F,2,FALSE)</f>
        <v>Medidor faturado pela UFSC</v>
      </c>
      <c r="C58" s="9">
        <v>2023</v>
      </c>
      <c r="D58" s="9" t="s">
        <v>120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VLOOKUP($H58,'[2]2023_09'!$D:$AD,'[2]2023_09'!Z$19,FALSE)</f>
        <v>1</v>
      </c>
      <c r="M58" s="12">
        <f>VLOOKUP($H58,'[2]2023_09'!$D:$AD,'[2]2023_09'!AA$19,FALSE)</f>
        <v>0</v>
      </c>
      <c r="N58" s="12">
        <f>VLOOKUP($H58,'[2]2023_09'!$D:$AD,'[2]2023_09'!AB$19,FALSE)</f>
        <v>0</v>
      </c>
      <c r="O58" s="12">
        <f>VLOOKUP($H58,'[2]2023_09'!$D:$AD,'[2]2023_09'!AC$19,FALSE)</f>
        <v>0</v>
      </c>
      <c r="P58" s="12">
        <f>VLOOKUP($H58,'[2]2023_09'!$D:$AD,'[2]2023_09'!AD$19,FALSE)</f>
        <v>1</v>
      </c>
      <c r="Q58" s="13">
        <f>VLOOKUP(H58,'2023_08'!H:R,11,FALSE)</f>
        <v>2635</v>
      </c>
      <c r="R58" s="14">
        <f>VLOOKUP($H58,'[2]2023_09'!$D:$AD,'[2]2023_09'!J$19,FALSE)</f>
        <v>3298</v>
      </c>
      <c r="S58" s="15">
        <f t="shared" si="1"/>
        <v>663</v>
      </c>
      <c r="T58" s="12">
        <f>VLOOKUP($H58,'[2]2023_09'!$D:$AD,'[2]2023_09'!K$19,FALSE)</f>
        <v>663</v>
      </c>
      <c r="U58" s="16" t="str">
        <f>VLOOKUP($H58,'[2]2023_09'!$D:$AD,'[2]2023_09'!T$19,FALSE)</f>
        <v>MÉDIO</v>
      </c>
      <c r="V58" s="17" t="str">
        <f>VLOOKUP($H58,'[2]2023_09'!$D:$AD,'[2]2023_09'!U$19,FALSE)</f>
        <v>VIDRO DO HIDROMETRO SUADO</v>
      </c>
      <c r="W58" s="12">
        <f>VLOOKUP($H58,'[2]2023_09'!$D:$AD,'[2]2023_09'!L$19,FALSE)</f>
        <v>10154.94</v>
      </c>
      <c r="X58" s="12">
        <f>VLOOKUP($H58,'[2]2023_09'!$D:$AD,'[2]2023_09'!M$19,FALSE)</f>
        <v>0</v>
      </c>
      <c r="Y58" s="18">
        <f>VLOOKUP($H58,'[2]2023_09'!$D:$AD,'[2]2023_09'!N$19,FALSE)</f>
        <v>-959.64999999999964</v>
      </c>
      <c r="Z58" s="12">
        <f>VLOOKUP($H58,'[2]2023_09'!$D:$AD,'[2]2023_09'!O$19,FALSE)</f>
        <v>0</v>
      </c>
      <c r="AA58" s="12">
        <f>VLOOKUP($H58,'[2]2023_09'!$D:$AD,'[2]2023_09'!P$19,FALSE)</f>
        <v>0</v>
      </c>
      <c r="AB58" s="12">
        <f>VLOOKUP($H58,'[2]2023_09'!$D:$AD,'[2]2023_09'!Q$19,FALSE)</f>
        <v>9195.2900000000009</v>
      </c>
      <c r="AC58">
        <f t="shared" si="2"/>
        <v>9195.2900000000009</v>
      </c>
      <c r="AD58">
        <f t="shared" si="3"/>
        <v>0</v>
      </c>
    </row>
    <row r="59" spans="1:30" x14ac:dyDescent="0.25">
      <c r="A59" s="9" t="str">
        <f t="shared" si="0"/>
        <v>H076 2023 Setembro</v>
      </c>
      <c r="B59" s="9" t="str">
        <f>VLOOKUP(H59,[1]Auxiliar_referencia!E:F,2,FALSE)</f>
        <v>Medidor faturado pela UFSC</v>
      </c>
      <c r="C59" s="9">
        <v>2023</v>
      </c>
      <c r="D59" s="9" t="s">
        <v>120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VLOOKUP($H59,'[2]2023_09'!$D:$AD,'[2]2023_09'!Z$19,FALSE)</f>
        <v>1</v>
      </c>
      <c r="M59" s="12">
        <f>VLOOKUP($H59,'[2]2023_09'!$D:$AD,'[2]2023_09'!AA$19,FALSE)</f>
        <v>0</v>
      </c>
      <c r="N59" s="12">
        <f>VLOOKUP($H59,'[2]2023_09'!$D:$AD,'[2]2023_09'!AB$19,FALSE)</f>
        <v>0</v>
      </c>
      <c r="O59" s="12">
        <f>VLOOKUP($H59,'[2]2023_09'!$D:$AD,'[2]2023_09'!AC$19,FALSE)</f>
        <v>0</v>
      </c>
      <c r="P59" s="12">
        <f>VLOOKUP($H59,'[2]2023_09'!$D:$AD,'[2]2023_09'!AD$19,FALSE)</f>
        <v>1</v>
      </c>
      <c r="Q59" s="13">
        <f>VLOOKUP(H59,'2023_08'!H:R,11,FALSE)</f>
        <v>1003</v>
      </c>
      <c r="R59" s="14">
        <f>VLOOKUP($H59,'[2]2023_09'!$D:$AD,'[2]2023_09'!J$19,FALSE)</f>
        <v>1015</v>
      </c>
      <c r="S59" s="15">
        <f t="shared" si="1"/>
        <v>12</v>
      </c>
      <c r="T59" s="12">
        <f>VLOOKUP($H59,'[2]2023_09'!$D:$AD,'[2]2023_09'!K$19,FALSE)</f>
        <v>12</v>
      </c>
      <c r="U59" s="16" t="str">
        <f>VLOOKUP($H59,'[2]2023_09'!$D:$AD,'[2]2023_09'!T$19,FALSE)</f>
        <v>LIDO/REVISÃO</v>
      </c>
      <c r="V59" s="17" t="str">
        <f>VLOOKUP($H59,'[2]2023_09'!$D:$AD,'[2]2023_09'!U$19,FALSE)</f>
        <v>CONSTRUIR ABRIGO</v>
      </c>
      <c r="W59" s="12">
        <f>VLOOKUP($H59,'[2]2023_09'!$D:$AD,'[2]2023_09'!L$19,FALSE)</f>
        <v>123.03</v>
      </c>
      <c r="X59" s="12">
        <f>VLOOKUP($H59,'[2]2023_09'!$D:$AD,'[2]2023_09'!M$19,FALSE)</f>
        <v>0</v>
      </c>
      <c r="Y59" s="18">
        <f>VLOOKUP($H59,'[2]2023_09'!$D:$AD,'[2]2023_09'!N$19,FALSE)</f>
        <v>-11.629999999999995</v>
      </c>
      <c r="Z59" s="12">
        <f>VLOOKUP($H59,'[2]2023_09'!$D:$AD,'[2]2023_09'!O$19,FALSE)</f>
        <v>0</v>
      </c>
      <c r="AA59" s="12">
        <f>VLOOKUP($H59,'[2]2023_09'!$D:$AD,'[2]2023_09'!P$19,FALSE)</f>
        <v>0</v>
      </c>
      <c r="AB59" s="12">
        <f>VLOOKUP($H59,'[2]2023_09'!$D:$AD,'[2]2023_09'!Q$19,FALSE)</f>
        <v>111.4</v>
      </c>
      <c r="AC59">
        <f t="shared" si="2"/>
        <v>111.4</v>
      </c>
      <c r="AD59">
        <f t="shared" si="3"/>
        <v>0</v>
      </c>
    </row>
    <row r="60" spans="1:30" x14ac:dyDescent="0.25">
      <c r="A60" s="9" t="str">
        <f t="shared" si="0"/>
        <v>H081 2023 Setembro</v>
      </c>
      <c r="B60" s="9" t="str">
        <f>VLOOKUP(H60,[1]Auxiliar_referencia!E:F,2,FALSE)</f>
        <v>Medidor faturado pela UFSC</v>
      </c>
      <c r="C60" s="9">
        <v>2023</v>
      </c>
      <c r="D60" s="9" t="s">
        <v>120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VLOOKUP($H60,'[2]2023_09'!$D:$AD,'[2]2023_09'!Z$19,FALSE)</f>
        <v>1</v>
      </c>
      <c r="M60" s="12">
        <f>VLOOKUP($H60,'[2]2023_09'!$D:$AD,'[2]2023_09'!AA$19,FALSE)</f>
        <v>0</v>
      </c>
      <c r="N60" s="12">
        <f>VLOOKUP($H60,'[2]2023_09'!$D:$AD,'[2]2023_09'!AB$19,FALSE)</f>
        <v>0</v>
      </c>
      <c r="O60" s="12">
        <f>VLOOKUP($H60,'[2]2023_09'!$D:$AD,'[2]2023_09'!AC$19,FALSE)</f>
        <v>0</v>
      </c>
      <c r="P60" s="12">
        <f>VLOOKUP($H60,'[2]2023_09'!$D:$AD,'[2]2023_09'!AD$19,FALSE)</f>
        <v>1</v>
      </c>
      <c r="Q60" s="13">
        <f>VLOOKUP(H60,'2023_08'!H:R,11,FALSE)</f>
        <v>2198</v>
      </c>
      <c r="R60" s="14">
        <f>VLOOKUP($H60,'[2]2023_09'!$D:$AD,'[2]2023_09'!J$19,FALSE)</f>
        <v>2282</v>
      </c>
      <c r="S60" s="15">
        <f t="shared" si="1"/>
        <v>84</v>
      </c>
      <c r="T60" s="12">
        <f>VLOOKUP($H60,'[2]2023_09'!$D:$AD,'[2]2023_09'!K$19,FALSE)</f>
        <v>84</v>
      </c>
      <c r="U60" s="16" t="str">
        <f>VLOOKUP($H60,'[2]2023_09'!$D:$AD,'[2]2023_09'!T$19,FALSE)</f>
        <v>LIDO</v>
      </c>
      <c r="V60" s="17" t="str">
        <f>VLOOKUP($H60,'[2]2023_09'!$D:$AD,'[2]2023_09'!U$19,FALSE)</f>
        <v>OK</v>
      </c>
      <c r="W60" s="12">
        <f>VLOOKUP($H60,'[2]2023_09'!$D:$AD,'[2]2023_09'!L$19,FALSE)</f>
        <v>1232.55</v>
      </c>
      <c r="X60" s="12">
        <f>VLOOKUP($H60,'[2]2023_09'!$D:$AD,'[2]2023_09'!M$19,FALSE)</f>
        <v>1232.55</v>
      </c>
      <c r="Y60" s="18">
        <f>VLOOKUP($H60,'[2]2023_09'!$D:$AD,'[2]2023_09'!N$19,FALSE)</f>
        <v>-232.94000000000005</v>
      </c>
      <c r="Z60" s="12">
        <f>VLOOKUP($H60,'[2]2023_09'!$D:$AD,'[2]2023_09'!O$19,FALSE)</f>
        <v>0</v>
      </c>
      <c r="AA60" s="12">
        <f>VLOOKUP($H60,'[2]2023_09'!$D:$AD,'[2]2023_09'!P$19,FALSE)</f>
        <v>0</v>
      </c>
      <c r="AB60" s="12">
        <f>VLOOKUP($H60,'[2]2023_09'!$D:$AD,'[2]2023_09'!Q$19,FALSE)</f>
        <v>2232.16</v>
      </c>
      <c r="AC60">
        <f t="shared" si="2"/>
        <v>2232.16</v>
      </c>
      <c r="AD60">
        <f t="shared" si="3"/>
        <v>0</v>
      </c>
    </row>
    <row r="61" spans="1:30" x14ac:dyDescent="0.25">
      <c r="A61" s="9" t="str">
        <f t="shared" si="0"/>
        <v>H082 2023 Setembro</v>
      </c>
      <c r="B61" s="9" t="str">
        <f>VLOOKUP(H61,[1]Auxiliar_referencia!E:F,2,FALSE)</f>
        <v>Medidor faturado pela UFSC</v>
      </c>
      <c r="C61" s="9">
        <v>2023</v>
      </c>
      <c r="D61" s="9" t="s">
        <v>120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VLOOKUP($H61,'[2]2023_09'!$D:$AD,'[2]2023_09'!Z$19,FALSE)</f>
        <v>1</v>
      </c>
      <c r="M61" s="12">
        <f>VLOOKUP($H61,'[2]2023_09'!$D:$AD,'[2]2023_09'!AA$19,FALSE)</f>
        <v>0</v>
      </c>
      <c r="N61" s="12">
        <f>VLOOKUP($H61,'[2]2023_09'!$D:$AD,'[2]2023_09'!AB$19,FALSE)</f>
        <v>0</v>
      </c>
      <c r="O61" s="12">
        <f>VLOOKUP($H61,'[2]2023_09'!$D:$AD,'[2]2023_09'!AC$19,FALSE)</f>
        <v>0</v>
      </c>
      <c r="P61" s="12">
        <f>VLOOKUP($H61,'[2]2023_09'!$D:$AD,'[2]2023_09'!AD$19,FALSE)</f>
        <v>1</v>
      </c>
      <c r="Q61" s="13">
        <f>VLOOKUP(H61,'2023_08'!H:R,11,FALSE)</f>
        <v>23756</v>
      </c>
      <c r="R61" s="14">
        <f>VLOOKUP($H61,'[2]2023_09'!$D:$AD,'[2]2023_09'!J$19,FALSE)</f>
        <v>24056</v>
      </c>
      <c r="S61" s="15">
        <f t="shared" si="1"/>
        <v>300</v>
      </c>
      <c r="T61" s="12">
        <f>VLOOKUP($H61,'[2]2023_09'!$D:$AD,'[2]2023_09'!K$19,FALSE)</f>
        <v>300</v>
      </c>
      <c r="U61" s="16" t="str">
        <f>VLOOKUP($H61,'[2]2023_09'!$D:$AD,'[2]2023_09'!T$19,FALSE)</f>
        <v>LIDO</v>
      </c>
      <c r="V61" s="17" t="str">
        <f>VLOOKUP($H61,'[2]2023_09'!$D:$AD,'[2]2023_09'!U$19,FALSE)</f>
        <v>OK</v>
      </c>
      <c r="W61" s="12">
        <f>VLOOKUP($H61,'[2]2023_09'!$D:$AD,'[2]2023_09'!L$19,FALSE)</f>
        <v>4561.1099999999997</v>
      </c>
      <c r="X61" s="12">
        <f>VLOOKUP($H61,'[2]2023_09'!$D:$AD,'[2]2023_09'!M$19,FALSE)</f>
        <v>0</v>
      </c>
      <c r="Y61" s="18">
        <f>VLOOKUP($H61,'[2]2023_09'!$D:$AD,'[2]2023_09'!N$19,FALSE)</f>
        <v>-431.01999999999953</v>
      </c>
      <c r="Z61" s="12">
        <f>VLOOKUP($H61,'[2]2023_09'!$D:$AD,'[2]2023_09'!O$19,FALSE)</f>
        <v>0</v>
      </c>
      <c r="AA61" s="12">
        <f>VLOOKUP($H61,'[2]2023_09'!$D:$AD,'[2]2023_09'!P$19,FALSE)</f>
        <v>0</v>
      </c>
      <c r="AB61" s="12">
        <f>VLOOKUP($H61,'[2]2023_09'!$D:$AD,'[2]2023_09'!Q$19,FALSE)</f>
        <v>4130.09</v>
      </c>
      <c r="AC61">
        <f t="shared" si="2"/>
        <v>4130.09</v>
      </c>
      <c r="AD61">
        <f t="shared" si="3"/>
        <v>0</v>
      </c>
    </row>
    <row r="62" spans="1:30" x14ac:dyDescent="0.25">
      <c r="A62" s="9" t="str">
        <f t="shared" si="0"/>
        <v>H083 2023 Setembro</v>
      </c>
      <c r="B62" s="9" t="str">
        <f>VLOOKUP(H62,[1]Auxiliar_referencia!E:F,2,FALSE)</f>
        <v>Medidor faturado pela UFSC</v>
      </c>
      <c r="C62" s="9">
        <v>2023</v>
      </c>
      <c r="D62" s="9" t="s">
        <v>120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VLOOKUP($H62,'[2]2023_09'!$D:$AD,'[2]2023_09'!Z$19,FALSE)</f>
        <v>1</v>
      </c>
      <c r="M62" s="12">
        <f>VLOOKUP($H62,'[2]2023_09'!$D:$AD,'[2]2023_09'!AA$19,FALSE)</f>
        <v>0</v>
      </c>
      <c r="N62" s="12">
        <f>VLOOKUP($H62,'[2]2023_09'!$D:$AD,'[2]2023_09'!AB$19,FALSE)</f>
        <v>0</v>
      </c>
      <c r="O62" s="12">
        <f>VLOOKUP($H62,'[2]2023_09'!$D:$AD,'[2]2023_09'!AC$19,FALSE)</f>
        <v>0</v>
      </c>
      <c r="P62" s="12">
        <f>VLOOKUP($H62,'[2]2023_09'!$D:$AD,'[2]2023_09'!AD$19,FALSE)</f>
        <v>1</v>
      </c>
      <c r="Q62" s="13">
        <f>VLOOKUP(H62,'2023_08'!H:R,11,FALSE)</f>
        <v>440</v>
      </c>
      <c r="R62" s="14">
        <f>VLOOKUP($H62,'[2]2023_09'!$D:$AD,'[2]2023_09'!J$19,FALSE)</f>
        <v>445</v>
      </c>
      <c r="S62" s="15">
        <f t="shared" si="1"/>
        <v>5</v>
      </c>
      <c r="T62" s="12">
        <f>VLOOKUP($H62,'[2]2023_09'!$D:$AD,'[2]2023_09'!K$19,FALSE)</f>
        <v>5</v>
      </c>
      <c r="U62" s="16" t="str">
        <f>VLOOKUP($H62,'[2]2023_09'!$D:$AD,'[2]2023_09'!T$19,FALSE)</f>
        <v>LIDO</v>
      </c>
      <c r="V62" s="17" t="str">
        <f>VLOOKUP($H62,'[2]2023_09'!$D:$AD,'[2]2023_09'!U$19,FALSE)</f>
        <v>OK</v>
      </c>
      <c r="W62" s="12">
        <f>VLOOKUP($H62,'[2]2023_09'!$D:$AD,'[2]2023_09'!L$19,FALSE)</f>
        <v>64.760000000000005</v>
      </c>
      <c r="X62" s="12">
        <f>VLOOKUP($H62,'[2]2023_09'!$D:$AD,'[2]2023_09'!M$19,FALSE)</f>
        <v>64.760000000000005</v>
      </c>
      <c r="Y62" s="18">
        <f>VLOOKUP($H62,'[2]2023_09'!$D:$AD,'[2]2023_09'!N$19,FALSE)</f>
        <v>-12.250000000000014</v>
      </c>
      <c r="Z62" s="12">
        <f>VLOOKUP($H62,'[2]2023_09'!$D:$AD,'[2]2023_09'!O$19,FALSE)</f>
        <v>0</v>
      </c>
      <c r="AA62" s="12">
        <f>VLOOKUP($H62,'[2]2023_09'!$D:$AD,'[2]2023_09'!P$19,FALSE)</f>
        <v>0</v>
      </c>
      <c r="AB62" s="12">
        <f>VLOOKUP($H62,'[2]2023_09'!$D:$AD,'[2]2023_09'!Q$19,FALSE)</f>
        <v>117.27</v>
      </c>
      <c r="AC62">
        <f t="shared" si="2"/>
        <v>117.27</v>
      </c>
      <c r="AD62">
        <f t="shared" si="3"/>
        <v>0</v>
      </c>
    </row>
    <row r="63" spans="1:30" x14ac:dyDescent="0.25">
      <c r="A63" s="9" t="str">
        <f t="shared" si="0"/>
        <v>H084 2023 Setembro</v>
      </c>
      <c r="B63" s="9" t="str">
        <f>VLOOKUP(H63,[1]Auxiliar_referencia!E:F,2,FALSE)</f>
        <v>Medidor faturado pela UFSC</v>
      </c>
      <c r="C63" s="9">
        <v>2023</v>
      </c>
      <c r="D63" s="9" t="s">
        <v>120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VLOOKUP($H63,'[2]2023_09'!$D:$AD,'[2]2023_09'!Z$19,FALSE)</f>
        <v>1</v>
      </c>
      <c r="M63" s="12">
        <f>VLOOKUP($H63,'[2]2023_09'!$D:$AD,'[2]2023_09'!AA$19,FALSE)</f>
        <v>0</v>
      </c>
      <c r="N63" s="12">
        <f>VLOOKUP($H63,'[2]2023_09'!$D:$AD,'[2]2023_09'!AB$19,FALSE)</f>
        <v>0</v>
      </c>
      <c r="O63" s="12">
        <f>VLOOKUP($H63,'[2]2023_09'!$D:$AD,'[2]2023_09'!AC$19,FALSE)</f>
        <v>0</v>
      </c>
      <c r="P63" s="12">
        <f>VLOOKUP($H63,'[2]2023_09'!$D:$AD,'[2]2023_09'!AD$19,FALSE)</f>
        <v>1</v>
      </c>
      <c r="Q63" s="13">
        <f>VLOOKUP(H63,'2023_08'!H:R,11,FALSE)</f>
        <v>37</v>
      </c>
      <c r="R63" s="14">
        <f>VLOOKUP($H63,'[2]2023_09'!$D:$AD,'[2]2023_09'!J$19,FALSE)</f>
        <v>94</v>
      </c>
      <c r="S63" s="15">
        <f t="shared" si="1"/>
        <v>57</v>
      </c>
      <c r="T63" s="12">
        <f>VLOOKUP($H63,'[2]2023_09'!$D:$AD,'[2]2023_09'!K$19,FALSE)</f>
        <v>57</v>
      </c>
      <c r="U63" s="16" t="str">
        <f>VLOOKUP($H63,'[2]2023_09'!$D:$AD,'[2]2023_09'!T$19,FALSE)</f>
        <v>LIDO/REVISÃO</v>
      </c>
      <c r="V63" s="17" t="str">
        <f>VLOOKUP($H63,'[2]2023_09'!$D:$AD,'[2]2023_09'!U$19,FALSE)</f>
        <v>CONFIRMAÇÃO LEITURA</v>
      </c>
      <c r="W63" s="12">
        <f>VLOOKUP($H63,'[2]2023_09'!$D:$AD,'[2]2023_09'!L$19,FALSE)</f>
        <v>816.48</v>
      </c>
      <c r="X63" s="12">
        <f>VLOOKUP($H63,'[2]2023_09'!$D:$AD,'[2]2023_09'!M$19,FALSE)</f>
        <v>816.48</v>
      </c>
      <c r="Y63" s="18">
        <f>VLOOKUP($H63,'[2]2023_09'!$D:$AD,'[2]2023_09'!N$19,FALSE)</f>
        <v>-154.30999999999995</v>
      </c>
      <c r="Z63" s="12">
        <f>VLOOKUP($H63,'[2]2023_09'!$D:$AD,'[2]2023_09'!O$19,FALSE)</f>
        <v>0</v>
      </c>
      <c r="AA63" s="12">
        <f>VLOOKUP($H63,'[2]2023_09'!$D:$AD,'[2]2023_09'!P$19,FALSE)</f>
        <v>0</v>
      </c>
      <c r="AB63" s="12">
        <f>VLOOKUP($H63,'[2]2023_09'!$D:$AD,'[2]2023_09'!Q$19,FALSE)</f>
        <v>1478.65</v>
      </c>
      <c r="AC63">
        <f t="shared" si="2"/>
        <v>1478.65</v>
      </c>
      <c r="AD63">
        <f t="shared" si="3"/>
        <v>0</v>
      </c>
    </row>
    <row r="64" spans="1:30" x14ac:dyDescent="0.25">
      <c r="A64" s="9" t="str">
        <f t="shared" si="0"/>
        <v>H085 2023 Setembro</v>
      </c>
      <c r="B64" s="9" t="str">
        <f>VLOOKUP(H64,[1]Auxiliar_referencia!E:F,2,FALSE)</f>
        <v>Medidor faturado pela UFSC</v>
      </c>
      <c r="C64" s="9">
        <v>2023</v>
      </c>
      <c r="D64" s="9" t="s">
        <v>120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VLOOKUP($H64,'[2]2023_09'!$D:$AD,'[2]2023_09'!Z$19,FALSE)</f>
        <v>1</v>
      </c>
      <c r="M64" s="12">
        <f>VLOOKUP($H64,'[2]2023_09'!$D:$AD,'[2]2023_09'!AA$19,FALSE)</f>
        <v>0</v>
      </c>
      <c r="N64" s="12">
        <f>VLOOKUP($H64,'[2]2023_09'!$D:$AD,'[2]2023_09'!AB$19,FALSE)</f>
        <v>0</v>
      </c>
      <c r="O64" s="12">
        <f>VLOOKUP($H64,'[2]2023_09'!$D:$AD,'[2]2023_09'!AC$19,FALSE)</f>
        <v>0</v>
      </c>
      <c r="P64" s="12">
        <f>VLOOKUP($H64,'[2]2023_09'!$D:$AD,'[2]2023_09'!AD$19,FALSE)</f>
        <v>1</v>
      </c>
      <c r="Q64" s="13">
        <f>VLOOKUP(H64,'2023_08'!H:R,11,FALSE)</f>
        <v>3</v>
      </c>
      <c r="R64" s="14">
        <f>VLOOKUP($H64,'[2]2023_09'!$D:$AD,'[2]2023_09'!J$19,FALSE)</f>
        <v>5</v>
      </c>
      <c r="S64" s="15">
        <f t="shared" si="1"/>
        <v>2</v>
      </c>
      <c r="T64" s="12">
        <f>VLOOKUP($H64,'[2]2023_09'!$D:$AD,'[2]2023_09'!K$19,FALSE)</f>
        <v>2</v>
      </c>
      <c r="U64" s="16" t="str">
        <f>VLOOKUP($H64,'[2]2023_09'!$D:$AD,'[2]2023_09'!T$19,FALSE)</f>
        <v>LIDO</v>
      </c>
      <c r="V64" s="17" t="str">
        <f>VLOOKUP($H64,'[2]2023_09'!$D:$AD,'[2]2023_09'!U$19,FALSE)</f>
        <v>OK</v>
      </c>
      <c r="W64" s="12">
        <f>VLOOKUP($H64,'[2]2023_09'!$D:$AD,'[2]2023_09'!L$19,FALSE)</f>
        <v>48.29</v>
      </c>
      <c r="X64" s="12">
        <f>VLOOKUP($H64,'[2]2023_09'!$D:$AD,'[2]2023_09'!M$19,FALSE)</f>
        <v>0</v>
      </c>
      <c r="Y64" s="18">
        <f>VLOOKUP($H64,'[2]2023_09'!$D:$AD,'[2]2023_09'!N$19,FALSE)</f>
        <v>-4.5600000000000023</v>
      </c>
      <c r="Z64" s="12">
        <f>VLOOKUP($H64,'[2]2023_09'!$D:$AD,'[2]2023_09'!O$19,FALSE)</f>
        <v>0</v>
      </c>
      <c r="AA64" s="12">
        <f>VLOOKUP($H64,'[2]2023_09'!$D:$AD,'[2]2023_09'!P$19,FALSE)</f>
        <v>0</v>
      </c>
      <c r="AB64" s="12">
        <f>VLOOKUP($H64,'[2]2023_09'!$D:$AD,'[2]2023_09'!Q$19,FALSE)</f>
        <v>43.73</v>
      </c>
      <c r="AC64">
        <f t="shared" si="2"/>
        <v>43.73</v>
      </c>
      <c r="AD64">
        <f t="shared" si="3"/>
        <v>0</v>
      </c>
    </row>
    <row r="65" spans="1:30" x14ac:dyDescent="0.25">
      <c r="A65" s="9" t="str">
        <f t="shared" si="0"/>
        <v>H086 2023 Setembro</v>
      </c>
      <c r="B65" s="9" t="str">
        <f>VLOOKUP(H65,[1]Auxiliar_referencia!E:F,2,FALSE)</f>
        <v>Medidor faturado pela UFSC</v>
      </c>
      <c r="C65" s="9">
        <v>2023</v>
      </c>
      <c r="D65" s="9" t="s">
        <v>120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VLOOKUP($H65,'[2]2023_09'!$D:$AD,'[2]2023_09'!Z$19,FALSE)</f>
        <v>1</v>
      </c>
      <c r="M65" s="12">
        <f>VLOOKUP($H65,'[2]2023_09'!$D:$AD,'[2]2023_09'!AA$19,FALSE)</f>
        <v>0</v>
      </c>
      <c r="N65" s="12">
        <f>VLOOKUP($H65,'[2]2023_09'!$D:$AD,'[2]2023_09'!AB$19,FALSE)</f>
        <v>0</v>
      </c>
      <c r="O65" s="12">
        <f>VLOOKUP($H65,'[2]2023_09'!$D:$AD,'[2]2023_09'!AC$19,FALSE)</f>
        <v>0</v>
      </c>
      <c r="P65" s="12">
        <f>VLOOKUP($H65,'[2]2023_09'!$D:$AD,'[2]2023_09'!AD$19,FALSE)</f>
        <v>1</v>
      </c>
      <c r="Q65" s="13">
        <f>VLOOKUP(H65,'2023_08'!H:R,11,FALSE)</f>
        <v>510</v>
      </c>
      <c r="R65" s="14">
        <f>VLOOKUP($H65,'[2]2023_09'!$D:$AD,'[2]2023_09'!J$19,FALSE)</f>
        <v>513</v>
      </c>
      <c r="S65" s="15">
        <f t="shared" si="1"/>
        <v>3</v>
      </c>
      <c r="T65" s="12">
        <f>VLOOKUP($H65,'[2]2023_09'!$D:$AD,'[2]2023_09'!K$19,FALSE)</f>
        <v>3</v>
      </c>
      <c r="U65" s="16" t="str">
        <f>VLOOKUP($H65,'[2]2023_09'!$D:$AD,'[2]2023_09'!T$19,FALSE)</f>
        <v>MÉDIO</v>
      </c>
      <c r="V65" s="17" t="str">
        <f>VLOOKUP($H65,'[2]2023_09'!$D:$AD,'[2]2023_09'!U$19,FALSE)</f>
        <v>VIDRO DO HIDROMETRO SUADO</v>
      </c>
      <c r="W65" s="12">
        <f>VLOOKUP($H65,'[2]2023_09'!$D:$AD,'[2]2023_09'!L$19,FALSE)</f>
        <v>53.78</v>
      </c>
      <c r="X65" s="12">
        <f>VLOOKUP($H65,'[2]2023_09'!$D:$AD,'[2]2023_09'!M$19,FALSE)</f>
        <v>0</v>
      </c>
      <c r="Y65" s="18">
        <f>VLOOKUP($H65,'[2]2023_09'!$D:$AD,'[2]2023_09'!N$19,FALSE)</f>
        <v>-5.0799999999999983</v>
      </c>
      <c r="Z65" s="12">
        <f>VLOOKUP($H65,'[2]2023_09'!$D:$AD,'[2]2023_09'!O$19,FALSE)</f>
        <v>-2.06</v>
      </c>
      <c r="AA65" s="12">
        <f>VLOOKUP($H65,'[2]2023_09'!$D:$AD,'[2]2023_09'!P$19,FALSE)</f>
        <v>0</v>
      </c>
      <c r="AB65" s="12">
        <f>VLOOKUP($H65,'[2]2023_09'!$D:$AD,'[2]2023_09'!Q$19,FALSE)</f>
        <v>46.64</v>
      </c>
      <c r="AC65">
        <f t="shared" si="2"/>
        <v>46.64</v>
      </c>
      <c r="AD65">
        <f t="shared" si="3"/>
        <v>0</v>
      </c>
    </row>
    <row r="66" spans="1:30" x14ac:dyDescent="0.25">
      <c r="A66" s="9" t="str">
        <f t="shared" si="0"/>
        <v>H087 2023 Setembro</v>
      </c>
      <c r="B66" s="9" t="str">
        <f>VLOOKUP(H66,[1]Auxiliar_referencia!E:F,2,FALSE)</f>
        <v>Medidor faturado pela UFSC</v>
      </c>
      <c r="C66" s="9">
        <v>2023</v>
      </c>
      <c r="D66" s="9" t="s">
        <v>120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VLOOKUP($H66,'[2]2023_09'!$D:$AD,'[2]2023_09'!Z$19,FALSE)</f>
        <v>1</v>
      </c>
      <c r="M66" s="12">
        <f>VLOOKUP($H66,'[2]2023_09'!$D:$AD,'[2]2023_09'!AA$19,FALSE)</f>
        <v>0</v>
      </c>
      <c r="N66" s="12">
        <f>VLOOKUP($H66,'[2]2023_09'!$D:$AD,'[2]2023_09'!AB$19,FALSE)</f>
        <v>0</v>
      </c>
      <c r="O66" s="12">
        <f>VLOOKUP($H66,'[2]2023_09'!$D:$AD,'[2]2023_09'!AC$19,FALSE)</f>
        <v>0</v>
      </c>
      <c r="P66" s="12">
        <f>VLOOKUP($H66,'[2]2023_09'!$D:$AD,'[2]2023_09'!AD$19,FALSE)</f>
        <v>1</v>
      </c>
      <c r="Q66" s="13">
        <f>VLOOKUP(H66,'2023_08'!H:R,11,FALSE)</f>
        <v>1688</v>
      </c>
      <c r="R66" s="14">
        <f>VLOOKUP($H66,'[2]2023_09'!$D:$AD,'[2]2023_09'!J$19,FALSE)</f>
        <v>1730</v>
      </c>
      <c r="S66" s="15">
        <f t="shared" si="1"/>
        <v>42</v>
      </c>
      <c r="T66" s="12">
        <f>VLOOKUP($H66,'[2]2023_09'!$D:$AD,'[2]2023_09'!K$19,FALSE)</f>
        <v>42</v>
      </c>
      <c r="U66" s="16" t="str">
        <f>VLOOKUP($H66,'[2]2023_09'!$D:$AD,'[2]2023_09'!T$19,FALSE)</f>
        <v>LIDO</v>
      </c>
      <c r="V66" s="17" t="str">
        <f>VLOOKUP($H66,'[2]2023_09'!$D:$AD,'[2]2023_09'!U$19,FALSE)</f>
        <v>OK</v>
      </c>
      <c r="W66" s="12">
        <f>VLOOKUP($H66,'[2]2023_09'!$D:$AD,'[2]2023_09'!L$19,FALSE)</f>
        <v>585.33000000000004</v>
      </c>
      <c r="X66" s="12">
        <f>VLOOKUP($H66,'[2]2023_09'!$D:$AD,'[2]2023_09'!M$19,FALSE)</f>
        <v>0</v>
      </c>
      <c r="Y66" s="18">
        <f>VLOOKUP($H66,'[2]2023_09'!$D:$AD,'[2]2023_09'!N$19,FALSE)</f>
        <v>-55.310000000000059</v>
      </c>
      <c r="Z66" s="12">
        <f>VLOOKUP($H66,'[2]2023_09'!$D:$AD,'[2]2023_09'!O$19,FALSE)</f>
        <v>0</v>
      </c>
      <c r="AA66" s="12">
        <f>VLOOKUP($H66,'[2]2023_09'!$D:$AD,'[2]2023_09'!P$19,FALSE)</f>
        <v>0</v>
      </c>
      <c r="AB66" s="12">
        <f>VLOOKUP($H66,'[2]2023_09'!$D:$AD,'[2]2023_09'!Q$19,FALSE)</f>
        <v>530.02</v>
      </c>
      <c r="AC66">
        <f t="shared" si="2"/>
        <v>530.02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Setembro</v>
      </c>
      <c r="B67" s="9" t="str">
        <f>VLOOKUP(H67,[1]Auxiliar_referencia!E:F,2,FALSE)</f>
        <v>Medidor faturado pela UFSC</v>
      </c>
      <c r="C67" s="9">
        <v>2023</v>
      </c>
      <c r="D67" s="9" t="s">
        <v>120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VLOOKUP($H67,'[2]2023_09'!$D:$AD,'[2]2023_09'!Z$19,FALSE)</f>
        <v>1</v>
      </c>
      <c r="M67" s="12">
        <f>VLOOKUP($H67,'[2]2023_09'!$D:$AD,'[2]2023_09'!AA$19,FALSE)</f>
        <v>0</v>
      </c>
      <c r="N67" s="12">
        <f>VLOOKUP($H67,'[2]2023_09'!$D:$AD,'[2]2023_09'!AB$19,FALSE)</f>
        <v>0</v>
      </c>
      <c r="O67" s="12">
        <f>VLOOKUP($H67,'[2]2023_09'!$D:$AD,'[2]2023_09'!AC$19,FALSE)</f>
        <v>0</v>
      </c>
      <c r="P67" s="12">
        <f>VLOOKUP($H67,'[2]2023_09'!$D:$AD,'[2]2023_09'!AD$19,FALSE)</f>
        <v>1</v>
      </c>
      <c r="Q67" s="13">
        <f>VLOOKUP(H67,'2023_08'!H:R,11,FALSE)</f>
        <v>143</v>
      </c>
      <c r="R67" s="14">
        <f>VLOOKUP($H67,'[2]2023_09'!$D:$AD,'[2]2023_09'!J$19,FALSE)</f>
        <v>0</v>
      </c>
      <c r="S67" s="15">
        <f t="shared" ref="S67:S85" si="5">R67-Q67</f>
        <v>-143</v>
      </c>
      <c r="T67" s="12">
        <f>VLOOKUP($H67,'[2]2023_09'!$D:$AD,'[2]2023_09'!K$19,FALSE)</f>
        <v>1</v>
      </c>
      <c r="U67" s="16" t="str">
        <f>VLOOKUP($H67,'[2]2023_09'!$D:$AD,'[2]2023_09'!T$19,FALSE)</f>
        <v>LIDO/REVISÃO</v>
      </c>
      <c r="V67" s="17" t="str">
        <f>VLOOKUP($H67,'[2]2023_09'!$D:$AD,'[2]2023_09'!U$19,FALSE)</f>
        <v>CONFIRMAÇÃO LEITURA</v>
      </c>
      <c r="W67" s="12">
        <f>VLOOKUP($H67,'[2]2023_09'!$D:$AD,'[2]2023_09'!L$19,FALSE)</f>
        <v>42.8</v>
      </c>
      <c r="X67" s="12">
        <f>VLOOKUP($H67,'[2]2023_09'!$D:$AD,'[2]2023_09'!M$19,FALSE)</f>
        <v>42.8</v>
      </c>
      <c r="Y67" s="18">
        <f>VLOOKUP($H67,'[2]2023_09'!$D:$AD,'[2]2023_09'!N$19,FALSE)</f>
        <v>-8.0999999999999943</v>
      </c>
      <c r="Z67" s="12">
        <f>VLOOKUP($H67,'[2]2023_09'!$D:$AD,'[2]2023_09'!O$19,FALSE)</f>
        <v>0</v>
      </c>
      <c r="AA67" s="12">
        <f>VLOOKUP($H67,'[2]2023_09'!$D:$AD,'[2]2023_09'!P$19,FALSE)</f>
        <v>0</v>
      </c>
      <c r="AB67" s="12">
        <f>VLOOKUP($H67,'[2]2023_09'!$D:$AD,'[2]2023_09'!Q$19,FALSE)</f>
        <v>77.5</v>
      </c>
      <c r="AC67">
        <f t="shared" ref="AC67:AC85" si="6">W67+X67+Y67+Z67+AA67</f>
        <v>77.5</v>
      </c>
      <c r="AD67">
        <f t="shared" ref="AD67:AD85" si="7">AB67-AC67</f>
        <v>0</v>
      </c>
    </row>
    <row r="68" spans="1:30" x14ac:dyDescent="0.25">
      <c r="A68" s="9" t="str">
        <f t="shared" si="4"/>
        <v>H089 2023 Setembro</v>
      </c>
      <c r="B68" s="9" t="str">
        <f>VLOOKUP(H68,[1]Auxiliar_referencia!E:F,2,FALSE)</f>
        <v>Medidor faturado pela UFSC</v>
      </c>
      <c r="C68" s="9">
        <v>2023</v>
      </c>
      <c r="D68" s="9" t="s">
        <v>120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VLOOKUP($H68,'[2]2023_09'!$D:$AD,'[2]2023_09'!Z$19,FALSE)</f>
        <v>1</v>
      </c>
      <c r="M68" s="12">
        <f>VLOOKUP($H68,'[2]2023_09'!$D:$AD,'[2]2023_09'!AA$19,FALSE)</f>
        <v>0</v>
      </c>
      <c r="N68" s="12">
        <f>VLOOKUP($H68,'[2]2023_09'!$D:$AD,'[2]2023_09'!AB$19,FALSE)</f>
        <v>0</v>
      </c>
      <c r="O68" s="12">
        <f>VLOOKUP($H68,'[2]2023_09'!$D:$AD,'[2]2023_09'!AC$19,FALSE)</f>
        <v>0</v>
      </c>
      <c r="P68" s="12">
        <f>VLOOKUP($H68,'[2]2023_09'!$D:$AD,'[2]2023_09'!AD$19,FALSE)</f>
        <v>1</v>
      </c>
      <c r="Q68" s="13">
        <f>VLOOKUP(H68,'2023_08'!H:R,11,FALSE)</f>
        <v>3</v>
      </c>
      <c r="R68" s="14">
        <f>VLOOKUP($H68,'[2]2023_09'!$D:$AD,'[2]2023_09'!J$19,FALSE)</f>
        <v>182</v>
      </c>
      <c r="S68" s="15">
        <f t="shared" si="5"/>
        <v>179</v>
      </c>
      <c r="T68" s="12">
        <f>VLOOKUP($H68,'[2]2023_09'!$D:$AD,'[2]2023_09'!K$19,FALSE)</f>
        <v>179</v>
      </c>
      <c r="U68" s="16" t="str">
        <f>VLOOKUP($H68,'[2]2023_09'!$D:$AD,'[2]2023_09'!T$19,FALSE)</f>
        <v>LIDO</v>
      </c>
      <c r="V68" s="17" t="str">
        <f>VLOOKUP($H68,'[2]2023_09'!$D:$AD,'[2]2023_09'!U$19,FALSE)</f>
        <v>ALTO CONSUMO</v>
      </c>
      <c r="W68" s="12">
        <f>VLOOKUP($H68,'[2]2023_09'!$D:$AD,'[2]2023_09'!L$19,FALSE)</f>
        <v>2696.5</v>
      </c>
      <c r="X68" s="12">
        <f>VLOOKUP($H68,'[2]2023_09'!$D:$AD,'[2]2023_09'!M$19,FALSE)</f>
        <v>2696.5</v>
      </c>
      <c r="Y68" s="18">
        <f>VLOOKUP($H68,'[2]2023_09'!$D:$AD,'[2]2023_09'!N$19,FALSE)</f>
        <v>-509.63000000000011</v>
      </c>
      <c r="Z68" s="12">
        <f>VLOOKUP($H68,'[2]2023_09'!$D:$AD,'[2]2023_09'!O$19,FALSE)</f>
        <v>0</v>
      </c>
      <c r="AA68" s="12">
        <f>VLOOKUP($H68,'[2]2023_09'!$D:$AD,'[2]2023_09'!P$19,FALSE)</f>
        <v>0</v>
      </c>
      <c r="AB68" s="12">
        <f>VLOOKUP($H68,'[2]2023_09'!$D:$AD,'[2]2023_09'!Q$19,FALSE)</f>
        <v>4883.37</v>
      </c>
      <c r="AC68">
        <f t="shared" si="6"/>
        <v>4883.37</v>
      </c>
      <c r="AD68">
        <f t="shared" si="7"/>
        <v>0</v>
      </c>
    </row>
    <row r="69" spans="1:30" x14ac:dyDescent="0.25">
      <c r="A69" s="9" t="str">
        <f t="shared" si="4"/>
        <v>H090 2023 Setembro</v>
      </c>
      <c r="B69" s="9" t="str">
        <f>VLOOKUP(H69,[1]Auxiliar_referencia!E:F,2,FALSE)</f>
        <v>Medidor faturado pela UFSC</v>
      </c>
      <c r="C69" s="9">
        <v>2023</v>
      </c>
      <c r="D69" s="9" t="s">
        <v>120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VLOOKUP($H69,'[2]2023_09'!$D:$AD,'[2]2023_09'!Z$19,FALSE)</f>
        <v>1</v>
      </c>
      <c r="M69" s="12">
        <f>VLOOKUP($H69,'[2]2023_09'!$D:$AD,'[2]2023_09'!AA$19,FALSE)</f>
        <v>0</v>
      </c>
      <c r="N69" s="12">
        <f>VLOOKUP($H69,'[2]2023_09'!$D:$AD,'[2]2023_09'!AB$19,FALSE)</f>
        <v>0</v>
      </c>
      <c r="O69" s="12">
        <f>VLOOKUP($H69,'[2]2023_09'!$D:$AD,'[2]2023_09'!AC$19,FALSE)</f>
        <v>0</v>
      </c>
      <c r="P69" s="12">
        <f>VLOOKUP($H69,'[2]2023_09'!$D:$AD,'[2]2023_09'!AD$19,FALSE)</f>
        <v>1</v>
      </c>
      <c r="Q69" s="13">
        <f>VLOOKUP(H69,'2023_08'!H:R,11,FALSE)</f>
        <v>317</v>
      </c>
      <c r="R69" s="14">
        <f>VLOOKUP($H69,'[2]2023_09'!$D:$AD,'[2]2023_09'!J$19,FALSE)</f>
        <v>320</v>
      </c>
      <c r="S69" s="15">
        <f t="shared" si="5"/>
        <v>3</v>
      </c>
      <c r="T69" s="12">
        <f>VLOOKUP($H69,'[2]2023_09'!$D:$AD,'[2]2023_09'!K$19,FALSE)</f>
        <v>3</v>
      </c>
      <c r="U69" s="16" t="str">
        <f>VLOOKUP($H69,'[2]2023_09'!$D:$AD,'[2]2023_09'!T$19,FALSE)</f>
        <v>LIDO</v>
      </c>
      <c r="V69" s="17" t="str">
        <f>VLOOKUP($H69,'[2]2023_09'!$D:$AD,'[2]2023_09'!U$19,FALSE)</f>
        <v>OK</v>
      </c>
      <c r="W69" s="12">
        <f>VLOOKUP($H69,'[2]2023_09'!$D:$AD,'[2]2023_09'!L$19,FALSE)</f>
        <v>53.78</v>
      </c>
      <c r="X69" s="12">
        <f>VLOOKUP($H69,'[2]2023_09'!$D:$AD,'[2]2023_09'!M$19,FALSE)</f>
        <v>53.78</v>
      </c>
      <c r="Y69" s="18">
        <f>VLOOKUP($H69,'[2]2023_09'!$D:$AD,'[2]2023_09'!N$19,FALSE)</f>
        <v>-10.170000000000002</v>
      </c>
      <c r="Z69" s="12">
        <f>VLOOKUP($H69,'[2]2023_09'!$D:$AD,'[2]2023_09'!O$19,FALSE)</f>
        <v>0</v>
      </c>
      <c r="AA69" s="12">
        <f>VLOOKUP($H69,'[2]2023_09'!$D:$AD,'[2]2023_09'!P$19,FALSE)</f>
        <v>0</v>
      </c>
      <c r="AB69" s="12">
        <f>VLOOKUP($H69,'[2]2023_09'!$D:$AD,'[2]2023_09'!Q$19,FALSE)</f>
        <v>97.39</v>
      </c>
      <c r="AC69">
        <f t="shared" si="6"/>
        <v>97.39</v>
      </c>
      <c r="AD69">
        <f t="shared" si="7"/>
        <v>0</v>
      </c>
    </row>
    <row r="70" spans="1:30" x14ac:dyDescent="0.25">
      <c r="A70" s="9" t="str">
        <f t="shared" si="4"/>
        <v>H106 2023 Setembro</v>
      </c>
      <c r="B70" s="9" t="str">
        <f>VLOOKUP(H70,[1]Auxiliar_referencia!E:F,2,FALSE)</f>
        <v>Medidor faturado pela UFSC</v>
      </c>
      <c r="C70" s="9">
        <v>2023</v>
      </c>
      <c r="D70" s="9" t="s">
        <v>120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VLOOKUP($H70,'[2]2023_09'!$D:$AD,'[2]2023_09'!Z$19,FALSE)</f>
        <v>1</v>
      </c>
      <c r="M70" s="12">
        <f>VLOOKUP($H70,'[2]2023_09'!$D:$AD,'[2]2023_09'!AA$19,FALSE)</f>
        <v>0</v>
      </c>
      <c r="N70" s="12">
        <f>VLOOKUP($H70,'[2]2023_09'!$D:$AD,'[2]2023_09'!AB$19,FALSE)</f>
        <v>0</v>
      </c>
      <c r="O70" s="12">
        <f>VLOOKUP($H70,'[2]2023_09'!$D:$AD,'[2]2023_09'!AC$19,FALSE)</f>
        <v>0</v>
      </c>
      <c r="P70" s="12">
        <f>VLOOKUP($H70,'[2]2023_09'!$D:$AD,'[2]2023_09'!AD$19,FALSE)</f>
        <v>1</v>
      </c>
      <c r="Q70" s="13">
        <f>VLOOKUP(H70,'2023_08'!H:R,11,FALSE)</f>
        <v>3508</v>
      </c>
      <c r="R70" s="14">
        <f>VLOOKUP($H70,'[2]2023_09'!$D:$AD,'[2]2023_09'!J$19,FALSE)</f>
        <v>3512</v>
      </c>
      <c r="S70" s="15">
        <f t="shared" si="5"/>
        <v>4</v>
      </c>
      <c r="T70" s="12">
        <f>VLOOKUP($H70,'[2]2023_09'!$D:$AD,'[2]2023_09'!K$19,FALSE)</f>
        <v>4</v>
      </c>
      <c r="U70" s="16" t="str">
        <f>VLOOKUP($H70,'[2]2023_09'!$D:$AD,'[2]2023_09'!T$19,FALSE)</f>
        <v>LIDO</v>
      </c>
      <c r="V70" s="17" t="str">
        <f>VLOOKUP($H70,'[2]2023_09'!$D:$AD,'[2]2023_09'!U$19,FALSE)</f>
        <v>OK</v>
      </c>
      <c r="W70" s="12">
        <f>VLOOKUP($H70,'[2]2023_09'!$D:$AD,'[2]2023_09'!L$19,FALSE)</f>
        <v>59.27</v>
      </c>
      <c r="X70" s="12">
        <f>VLOOKUP($H70,'[2]2023_09'!$D:$AD,'[2]2023_09'!M$19,FALSE)</f>
        <v>0</v>
      </c>
      <c r="Y70" s="18">
        <f>VLOOKUP($H70,'[2]2023_09'!$D:$AD,'[2]2023_09'!N$19,FALSE)</f>
        <v>-5.6000000000000014</v>
      </c>
      <c r="Z70" s="12">
        <f>VLOOKUP($H70,'[2]2023_09'!$D:$AD,'[2]2023_09'!O$19,FALSE)</f>
        <v>0</v>
      </c>
      <c r="AA70" s="12">
        <f>VLOOKUP($H70,'[2]2023_09'!$D:$AD,'[2]2023_09'!P$19,FALSE)</f>
        <v>0</v>
      </c>
      <c r="AB70" s="12">
        <f>VLOOKUP($H70,'[2]2023_09'!$D:$AD,'[2]2023_09'!Q$19,FALSE)</f>
        <v>53.67</v>
      </c>
      <c r="AC70">
        <f t="shared" si="6"/>
        <v>53.67</v>
      </c>
      <c r="AD70">
        <f t="shared" si="7"/>
        <v>0</v>
      </c>
    </row>
    <row r="71" spans="1:30" x14ac:dyDescent="0.25">
      <c r="A71" s="9" t="str">
        <f t="shared" si="4"/>
        <v>H200 2023 Setembro</v>
      </c>
      <c r="B71" s="9" t="str">
        <f>VLOOKUP(H71,[1]Auxiliar_referencia!E:F,2,FALSE)</f>
        <v>Medidor faturado pela UFSC</v>
      </c>
      <c r="C71" s="9">
        <v>2023</v>
      </c>
      <c r="D71" s="9" t="s">
        <v>120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VLOOKUP($H71,'[2]2023_09'!$D:$AD,'[2]2023_09'!Z$19,FALSE)</f>
        <v>1</v>
      </c>
      <c r="M71" s="12">
        <f>VLOOKUP($H71,'[2]2023_09'!$D:$AD,'[2]2023_09'!AA$19,FALSE)</f>
        <v>0</v>
      </c>
      <c r="N71" s="12">
        <f>VLOOKUP($H71,'[2]2023_09'!$D:$AD,'[2]2023_09'!AB$19,FALSE)</f>
        <v>0</v>
      </c>
      <c r="O71" s="12">
        <f>VLOOKUP($H71,'[2]2023_09'!$D:$AD,'[2]2023_09'!AC$19,FALSE)</f>
        <v>0</v>
      </c>
      <c r="P71" s="12">
        <f>VLOOKUP($H71,'[2]2023_09'!$D:$AD,'[2]2023_09'!AD$19,FALSE)</f>
        <v>1</v>
      </c>
      <c r="Q71" s="13">
        <f>VLOOKUP(H71,'2023_08'!H:R,11,FALSE)</f>
        <v>1729</v>
      </c>
      <c r="R71" s="14">
        <f>VLOOKUP($H71,'[2]2023_09'!$D:$AD,'[2]2023_09'!J$19,FALSE)</f>
        <v>1840</v>
      </c>
      <c r="S71" s="15">
        <f t="shared" si="5"/>
        <v>111</v>
      </c>
      <c r="T71" s="12">
        <f>VLOOKUP($H71,'[2]2023_09'!$D:$AD,'[2]2023_09'!K$19,FALSE)</f>
        <v>111</v>
      </c>
      <c r="U71" s="16" t="str">
        <f>VLOOKUP($H71,'[2]2023_09'!$D:$AD,'[2]2023_09'!T$19,FALSE)</f>
        <v>LIDO</v>
      </c>
      <c r="V71" s="17" t="str">
        <f>VLOOKUP($H71,'[2]2023_09'!$D:$AD,'[2]2023_09'!U$19,FALSE)</f>
        <v>OK</v>
      </c>
      <c r="W71" s="12">
        <f>VLOOKUP($H71,'[2]2023_09'!$D:$AD,'[2]2023_09'!L$19,FALSE)</f>
        <v>1648.62</v>
      </c>
      <c r="X71" s="12">
        <f>VLOOKUP($H71,'[2]2023_09'!$D:$AD,'[2]2023_09'!M$19,FALSE)</f>
        <v>0</v>
      </c>
      <c r="Y71" s="18">
        <f>VLOOKUP($H71,'[2]2023_09'!$D:$AD,'[2]2023_09'!N$19,FALSE)</f>
        <v>-155.80000000000001</v>
      </c>
      <c r="Z71" s="12">
        <f>VLOOKUP($H71,'[2]2023_09'!$D:$AD,'[2]2023_09'!O$19,FALSE)</f>
        <v>0</v>
      </c>
      <c r="AA71" s="12">
        <f>VLOOKUP($H71,'[2]2023_09'!$D:$AD,'[2]2023_09'!P$19,FALSE)</f>
        <v>0</v>
      </c>
      <c r="AB71" s="12">
        <f>VLOOKUP($H71,'[2]2023_09'!$D:$AD,'[2]2023_09'!Q$19,FALSE)</f>
        <v>1492.82</v>
      </c>
      <c r="AC71">
        <f t="shared" si="6"/>
        <v>1492.82</v>
      </c>
      <c r="AD71">
        <f t="shared" si="7"/>
        <v>0</v>
      </c>
    </row>
    <row r="72" spans="1:30" x14ac:dyDescent="0.25">
      <c r="A72" s="9" t="str">
        <f t="shared" si="4"/>
        <v>H300 2023 Setembro</v>
      </c>
      <c r="B72" s="9" t="str">
        <f>VLOOKUP(H72,[1]Auxiliar_referencia!E:F,2,FALSE)</f>
        <v>Medidor faturado pela UFSC</v>
      </c>
      <c r="C72" s="9">
        <v>2023</v>
      </c>
      <c r="D72" s="9" t="s">
        <v>120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VLOOKUP($H72,'[2]2023_09'!$D:$AD,'[2]2023_09'!Z$19,FALSE)</f>
        <v>1</v>
      </c>
      <c r="M72" s="12">
        <f>VLOOKUP($H72,'[2]2023_09'!$D:$AD,'[2]2023_09'!AA$19,FALSE)</f>
        <v>0</v>
      </c>
      <c r="N72" s="12">
        <f>VLOOKUP($H72,'[2]2023_09'!$D:$AD,'[2]2023_09'!AB$19,FALSE)</f>
        <v>0</v>
      </c>
      <c r="O72" s="12">
        <f>VLOOKUP($H72,'[2]2023_09'!$D:$AD,'[2]2023_09'!AC$19,FALSE)</f>
        <v>0</v>
      </c>
      <c r="P72" s="12">
        <f>VLOOKUP($H72,'[2]2023_09'!$D:$AD,'[2]2023_09'!AD$19,FALSE)</f>
        <v>1</v>
      </c>
      <c r="Q72" s="13">
        <f>VLOOKUP(H72,'2023_08'!H:R,11,FALSE)</f>
        <v>3805</v>
      </c>
      <c r="R72" s="14">
        <f>VLOOKUP($H72,'[2]2023_09'!$D:$AD,'[2]2023_09'!J$19,FALSE)</f>
        <v>3848</v>
      </c>
      <c r="S72" s="15">
        <f t="shared" si="5"/>
        <v>43</v>
      </c>
      <c r="T72" s="12">
        <f>VLOOKUP($H72,'[2]2023_09'!$D:$AD,'[2]2023_09'!K$19,FALSE)</f>
        <v>43</v>
      </c>
      <c r="U72" s="16" t="str">
        <f>VLOOKUP($H72,'[2]2023_09'!$D:$AD,'[2]2023_09'!T$19,FALSE)</f>
        <v>LIDO</v>
      </c>
      <c r="V72" s="17" t="str">
        <f>VLOOKUP($H72,'[2]2023_09'!$D:$AD,'[2]2023_09'!U$19,FALSE)</f>
        <v>OK</v>
      </c>
      <c r="W72" s="12">
        <f>VLOOKUP($H72,'[2]2023_09'!$D:$AD,'[2]2023_09'!L$19,FALSE)</f>
        <v>562.07000000000005</v>
      </c>
      <c r="X72" s="12">
        <f>VLOOKUP($H72,'[2]2023_09'!$D:$AD,'[2]2023_09'!M$19,FALSE)</f>
        <v>0</v>
      </c>
      <c r="Y72" s="18">
        <f>VLOOKUP($H72,'[2]2023_09'!$D:$AD,'[2]2023_09'!N$19,FALSE)</f>
        <v>0</v>
      </c>
      <c r="Z72" s="12">
        <f>VLOOKUP($H72,'[2]2023_09'!$D:$AD,'[2]2023_09'!O$19,FALSE)</f>
        <v>0</v>
      </c>
      <c r="AA72" s="12">
        <f>VLOOKUP($H72,'[2]2023_09'!$D:$AD,'[2]2023_09'!P$19,FALSE)</f>
        <v>0</v>
      </c>
      <c r="AB72" s="12">
        <f>VLOOKUP($H72,'[2]2023_09'!$D:$AD,'[2]2023_09'!Q$19,FALSE)</f>
        <v>562.07000000000005</v>
      </c>
      <c r="AC72">
        <f t="shared" si="6"/>
        <v>562.07000000000005</v>
      </c>
      <c r="AD72">
        <f t="shared" si="7"/>
        <v>0</v>
      </c>
    </row>
    <row r="73" spans="1:30" x14ac:dyDescent="0.25">
      <c r="A73" s="9" t="str">
        <f t="shared" si="4"/>
        <v>H401 2023 Setembro</v>
      </c>
      <c r="B73" s="9" t="str">
        <f>VLOOKUP(H73,[1]Auxiliar_referencia!E:F,2,FALSE)</f>
        <v>Medidor faturado pela UFSC</v>
      </c>
      <c r="C73" s="9">
        <v>2023</v>
      </c>
      <c r="D73" s="9" t="s">
        <v>120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VLOOKUP($H73,'[2]2023_09'!$D:$AD,'[2]2023_09'!Z$19,FALSE)</f>
        <v>1</v>
      </c>
      <c r="M73" s="12">
        <f>VLOOKUP($H73,'[2]2023_09'!$D:$AD,'[2]2023_09'!AA$19,FALSE)</f>
        <v>0</v>
      </c>
      <c r="N73" s="12">
        <f>VLOOKUP($H73,'[2]2023_09'!$D:$AD,'[2]2023_09'!AB$19,FALSE)</f>
        <v>0</v>
      </c>
      <c r="O73" s="12">
        <f>VLOOKUP($H73,'[2]2023_09'!$D:$AD,'[2]2023_09'!AC$19,FALSE)</f>
        <v>0</v>
      </c>
      <c r="P73" s="12">
        <f>VLOOKUP($H73,'[2]2023_09'!$D:$AD,'[2]2023_09'!AD$19,FALSE)</f>
        <v>1</v>
      </c>
      <c r="Q73" s="13">
        <f>VLOOKUP(H73,'2023_08'!H:R,11,FALSE)</f>
        <v>2629</v>
      </c>
      <c r="R73" s="14">
        <f>VLOOKUP($H73,'[2]2023_09'!$D:$AD,'[2]2023_09'!J$19,FALSE)</f>
        <v>2725</v>
      </c>
      <c r="S73" s="15">
        <f t="shared" si="5"/>
        <v>96</v>
      </c>
      <c r="T73" s="12">
        <f>VLOOKUP($H73,'[2]2023_09'!$D:$AD,'[2]2023_09'!K$19,FALSE)</f>
        <v>96</v>
      </c>
      <c r="U73" s="16" t="str">
        <f>VLOOKUP($H73,'[2]2023_09'!$D:$AD,'[2]2023_09'!T$19,FALSE)</f>
        <v>LIDO</v>
      </c>
      <c r="V73" s="17" t="str">
        <f>VLOOKUP($H73,'[2]2023_09'!$D:$AD,'[2]2023_09'!U$19,FALSE)</f>
        <v>OK</v>
      </c>
      <c r="W73" s="12">
        <f>VLOOKUP($H73,'[2]2023_09'!$D:$AD,'[2]2023_09'!L$19,FALSE)</f>
        <v>694.86</v>
      </c>
      <c r="X73" s="12">
        <f>VLOOKUP($H73,'[2]2023_09'!$D:$AD,'[2]2023_09'!M$19,FALSE)</f>
        <v>818.43</v>
      </c>
      <c r="Y73" s="18">
        <f>VLOOKUP($H73,'[2]2023_09'!$D:$AD,'[2]2023_09'!N$19,FALSE)</f>
        <v>-77.34</v>
      </c>
      <c r="Z73" s="12">
        <f>VLOOKUP($H73,'[2]2023_09'!$D:$AD,'[2]2023_09'!O$19,FALSE)</f>
        <v>0</v>
      </c>
      <c r="AA73" s="12">
        <f>VLOOKUP($H73,'[2]2023_09'!$D:$AD,'[2]2023_09'!P$19,FALSE)</f>
        <v>0</v>
      </c>
      <c r="AB73" s="12">
        <f>VLOOKUP($H73,'[2]2023_09'!$D:$AD,'[2]2023_09'!Q$19,FALSE)</f>
        <v>1435.95</v>
      </c>
      <c r="AC73">
        <f t="shared" si="6"/>
        <v>1435.95</v>
      </c>
      <c r="AD73">
        <f t="shared" si="7"/>
        <v>0</v>
      </c>
    </row>
    <row r="74" spans="1:30" x14ac:dyDescent="0.25">
      <c r="A74" s="9" t="str">
        <f t="shared" si="4"/>
        <v>H402 2023 Setembro</v>
      </c>
      <c r="B74" s="9" t="str">
        <f>VLOOKUP(H74,[1]Auxiliar_referencia!E:F,2,FALSE)</f>
        <v>Medidor faturado pela UFSC</v>
      </c>
      <c r="C74" s="9">
        <v>2023</v>
      </c>
      <c r="D74" s="9" t="s">
        <v>120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VLOOKUP($H74,'[2]2023_09'!$D:$AD,'[2]2023_09'!Z$19,FALSE)</f>
        <v>1</v>
      </c>
      <c r="M74" s="12">
        <f>VLOOKUP($H74,'[2]2023_09'!$D:$AD,'[2]2023_09'!AA$19,FALSE)</f>
        <v>0</v>
      </c>
      <c r="N74" s="12">
        <f>VLOOKUP($H74,'[2]2023_09'!$D:$AD,'[2]2023_09'!AB$19,FALSE)</f>
        <v>0</v>
      </c>
      <c r="O74" s="12">
        <f>VLOOKUP($H74,'[2]2023_09'!$D:$AD,'[2]2023_09'!AC$19,FALSE)</f>
        <v>0</v>
      </c>
      <c r="P74" s="12">
        <f>VLOOKUP($H74,'[2]2023_09'!$D:$AD,'[2]2023_09'!AD$19,FALSE)</f>
        <v>1</v>
      </c>
      <c r="Q74" s="13">
        <f>VLOOKUP(H74,'2023_08'!H:R,11,FALSE)</f>
        <v>1890</v>
      </c>
      <c r="R74" s="14">
        <f>VLOOKUP($H74,'[2]2023_09'!$D:$AD,'[2]2023_09'!J$19,FALSE)</f>
        <v>1927</v>
      </c>
      <c r="S74" s="15">
        <f t="shared" si="5"/>
        <v>37</v>
      </c>
      <c r="T74" s="12">
        <f>VLOOKUP($H74,'[2]2023_09'!$D:$AD,'[2]2023_09'!K$19,FALSE)</f>
        <v>37</v>
      </c>
      <c r="U74" s="16" t="str">
        <f>VLOOKUP($H74,'[2]2023_09'!$D:$AD,'[2]2023_09'!T$19,FALSE)</f>
        <v>LIDO</v>
      </c>
      <c r="V74" s="17" t="str">
        <f>VLOOKUP($H74,'[2]2023_09'!$D:$AD,'[2]2023_09'!U$19,FALSE)</f>
        <v>OK</v>
      </c>
      <c r="W74" s="12">
        <f>VLOOKUP($H74,'[2]2023_09'!$D:$AD,'[2]2023_09'!L$19,FALSE)</f>
        <v>245.28</v>
      </c>
      <c r="X74" s="12">
        <f>VLOOKUP($H74,'[2]2023_09'!$D:$AD,'[2]2023_09'!M$19,FALSE)</f>
        <v>288.67</v>
      </c>
      <c r="Y74" s="18">
        <f>VLOOKUP($H74,'[2]2023_09'!$D:$AD,'[2]2023_09'!N$19,FALSE)</f>
        <v>-27.28</v>
      </c>
      <c r="Z74" s="12">
        <f>VLOOKUP($H74,'[2]2023_09'!$D:$AD,'[2]2023_09'!O$19,FALSE)</f>
        <v>0</v>
      </c>
      <c r="AA74" s="12">
        <f>VLOOKUP($H74,'[2]2023_09'!$D:$AD,'[2]2023_09'!P$19,FALSE)</f>
        <v>0</v>
      </c>
      <c r="AB74" s="12">
        <f>VLOOKUP($H74,'[2]2023_09'!$D:$AD,'[2]2023_09'!Q$19,FALSE)</f>
        <v>506.67</v>
      </c>
      <c r="AC74">
        <f t="shared" si="6"/>
        <v>506.67000000000007</v>
      </c>
      <c r="AD74">
        <f t="shared" si="7"/>
        <v>0</v>
      </c>
    </row>
    <row r="75" spans="1:30" x14ac:dyDescent="0.25">
      <c r="A75" s="9" t="str">
        <f t="shared" si="4"/>
        <v>H014 2023 Setembro</v>
      </c>
      <c r="B75" s="9" t="str">
        <f>VLOOKUP(H75,[1]Auxiliar_referencia!E:F,2,FALSE)</f>
        <v>Medidor não faturado pela UFSC</v>
      </c>
      <c r="C75" s="9">
        <v>2023</v>
      </c>
      <c r="D75" s="9" t="s">
        <v>120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VLOOKUP($H75,'[2]2023_09'!$D:$AD,'[2]2023_09'!Z$19,FALSE)</f>
        <v>51</v>
      </c>
      <c r="M75" s="12">
        <f>VLOOKUP($H75,'[2]2023_09'!$D:$AD,'[2]2023_09'!AA$19,FALSE)</f>
        <v>0</v>
      </c>
      <c r="N75" s="12">
        <f>VLOOKUP($H75,'[2]2023_09'!$D:$AD,'[2]2023_09'!AB$19,FALSE)</f>
        <v>6</v>
      </c>
      <c r="O75" s="12">
        <f>VLOOKUP($H75,'[2]2023_09'!$D:$AD,'[2]2023_09'!AC$19,FALSE)</f>
        <v>1</v>
      </c>
      <c r="P75" s="12">
        <f>VLOOKUP($H75,'[2]2023_09'!$D:$AD,'[2]2023_09'!AD$19,FALSE)</f>
        <v>58</v>
      </c>
      <c r="Q75" s="13">
        <f>VLOOKUP(H75,'2023_08'!H:R,11,FALSE)</f>
        <v>143417</v>
      </c>
      <c r="R75" s="14">
        <f>VLOOKUP($H75,'[2]2023_09'!$D:$AD,'[2]2023_09'!J$19,FALSE)</f>
        <v>149414</v>
      </c>
      <c r="S75" s="15">
        <f t="shared" si="5"/>
        <v>5997</v>
      </c>
      <c r="T75" s="12">
        <f>VLOOKUP($H75,'[2]2023_09'!$D:$AD,'[2]2023_09'!K$19,FALSE)</f>
        <v>5997</v>
      </c>
      <c r="U75" s="16" t="str">
        <f>VLOOKUP($H75,'[2]2023_09'!$D:$AD,'[2]2023_09'!T$19,FALSE)</f>
        <v>LIDO</v>
      </c>
      <c r="V75" s="17" t="str">
        <f>VLOOKUP($H75,'[2]2023_09'!$D:$AD,'[2]2023_09'!U$19,FALSE)</f>
        <v>OK</v>
      </c>
      <c r="W75" s="12">
        <f>VLOOKUP($H75,'[2]2023_09'!$D:$AD,'[2]2023_09'!L$19,FALSE)</f>
        <v>90369</v>
      </c>
      <c r="X75" s="12">
        <f>VLOOKUP($H75,'[2]2023_09'!$D:$AD,'[2]2023_09'!M$19,FALSE)</f>
        <v>90369</v>
      </c>
      <c r="Y75" s="18">
        <f>VLOOKUP($H75,'[2]2023_09'!$D:$AD,'[2]2023_09'!N$19,FALSE)</f>
        <v>-17079.740000000002</v>
      </c>
      <c r="Z75" s="12">
        <f>VLOOKUP($H75,'[2]2023_09'!$D:$AD,'[2]2023_09'!O$19,FALSE)</f>
        <v>0</v>
      </c>
      <c r="AA75" s="12">
        <f>VLOOKUP($H75,'[2]2023_09'!$D:$AD,'[2]2023_09'!P$19,FALSE)</f>
        <v>0</v>
      </c>
      <c r="AB75" s="12">
        <f>VLOOKUP($H75,'[2]2023_09'!$D:$AD,'[2]2023_09'!Q$19,FALSE)</f>
        <v>163658.26</v>
      </c>
      <c r="AC75">
        <f t="shared" si="6"/>
        <v>163658.26</v>
      </c>
      <c r="AD75">
        <f t="shared" si="7"/>
        <v>0</v>
      </c>
    </row>
    <row r="76" spans="1:30" x14ac:dyDescent="0.25">
      <c r="A76" s="9" t="str">
        <f>H76&amp;" "&amp;C76&amp;" "&amp;D76</f>
        <v>H108 2023 Setembro</v>
      </c>
      <c r="B76" s="9" t="str">
        <f>VLOOKUP(H76,[1]Auxiliar_referencia!E:F,2,FALSE)</f>
        <v>Medidor faturado pela UFSC</v>
      </c>
      <c r="C76" s="9">
        <v>2023</v>
      </c>
      <c r="D76" s="9" t="s">
        <v>120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VLOOKUP($H76,'[2]2023_09'!$D:$AD,'[2]2023_09'!Z$19,FALSE)</f>
        <v>0</v>
      </c>
      <c r="M76" s="12">
        <f>VLOOKUP($H76,'[2]2023_09'!$D:$AD,'[2]2023_09'!AA$19,FALSE)</f>
        <v>0</v>
      </c>
      <c r="N76" s="12">
        <f>VLOOKUP($H76,'[2]2023_09'!$D:$AD,'[2]2023_09'!AB$19,FALSE)</f>
        <v>1</v>
      </c>
      <c r="O76" s="12">
        <f>VLOOKUP($H76,'[2]2023_09'!$D:$AD,'[2]2023_09'!AC$19,FALSE)</f>
        <v>0</v>
      </c>
      <c r="P76" s="12">
        <f>VLOOKUP($H76,'[2]2023_09'!$D:$AD,'[2]2023_09'!AD$19,FALSE)</f>
        <v>1</v>
      </c>
      <c r="Q76" s="13">
        <f>VLOOKUP(H76,'2023_08'!H:R,11,FALSE)</f>
        <v>3693.02</v>
      </c>
      <c r="R76" s="14">
        <f>VLOOKUP($H76,'[2]2023_09'!$D:$AD,'[2]2023_09'!J$19,FALSE)</f>
        <v>3777.07</v>
      </c>
      <c r="S76" s="15">
        <f t="shared" si="5"/>
        <v>84.050000000000182</v>
      </c>
      <c r="T76" s="12">
        <f>VLOOKUP($H76,'[2]2023_09'!$D:$AD,'[2]2023_09'!K$19,FALSE)</f>
        <v>84.05</v>
      </c>
      <c r="U76" s="16" t="str">
        <f>VLOOKUP($H76,'[2]2023_09'!$D:$AD,'[2]2023_09'!T$19,FALSE)</f>
        <v>LIDO</v>
      </c>
      <c r="V76" s="17" t="str">
        <f>VLOOKUP($H76,'[2]2023_09'!$D:$AD,'[2]2023_09'!U$19,FALSE)</f>
        <v>OK</v>
      </c>
      <c r="W76" s="12">
        <f>VLOOKUP($H76,'[2]2023_09'!$D:$AD,'[2]2023_09'!L$19,FALSE)</f>
        <v>953.97</v>
      </c>
      <c r="X76" s="12">
        <f>VLOOKUP($H76,'[2]2023_09'!$D:$AD,'[2]2023_09'!M$19,FALSE)</f>
        <v>763.17</v>
      </c>
      <c r="Y76" s="18">
        <f>VLOOKUP($H76,'[2]2023_09'!$D:$AD,'[2]2023_09'!N$19,FALSE)</f>
        <v>0</v>
      </c>
      <c r="Z76" s="12">
        <f>VLOOKUP($H76,'[2]2023_09'!$D:$AD,'[2]2023_09'!O$19,FALSE)</f>
        <v>0</v>
      </c>
      <c r="AA76" s="12">
        <f>VLOOKUP($H76,'[2]2023_09'!$D:$AD,'[2]2023_09'!P$19,FALSE)</f>
        <v>0</v>
      </c>
      <c r="AB76" s="12">
        <f>VLOOKUP($H76,'[2]2023_09'!$D:$AD,'[2]2023_09'!Q$19,FALSE)</f>
        <v>1717.1399999999999</v>
      </c>
      <c r="AC76">
        <f t="shared" si="6"/>
        <v>1717.1399999999999</v>
      </c>
      <c r="AD76">
        <f t="shared" si="7"/>
        <v>0</v>
      </c>
    </row>
    <row r="77" spans="1:30" x14ac:dyDescent="0.25">
      <c r="A77" s="9" t="str">
        <f>H77&amp;" "&amp;C77&amp;" "&amp;D77</f>
        <v>H109 2023 Setembro</v>
      </c>
      <c r="B77" s="9" t="str">
        <f>VLOOKUP(H77,[1]Auxiliar_referencia!E:F,2,FALSE)</f>
        <v>Medidor faturado pela UFSC</v>
      </c>
      <c r="C77" s="9">
        <v>2023</v>
      </c>
      <c r="D77" s="9" t="s">
        <v>120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VLOOKUP($H77,'[2]2023_09'!$D:$AD,'[2]2023_09'!Z$19,FALSE)</f>
        <v>0</v>
      </c>
      <c r="M77" s="12">
        <f>VLOOKUP($H77,'[2]2023_09'!$D:$AD,'[2]2023_09'!AA$19,FALSE)</f>
        <v>0</v>
      </c>
      <c r="N77" s="12">
        <f>VLOOKUP($H77,'[2]2023_09'!$D:$AD,'[2]2023_09'!AB$19,FALSE)</f>
        <v>1</v>
      </c>
      <c r="O77" s="12">
        <f>VLOOKUP($H77,'[2]2023_09'!$D:$AD,'[2]2023_09'!AC$19,FALSE)</f>
        <v>0</v>
      </c>
      <c r="P77" s="12">
        <f>VLOOKUP($H77,'[2]2023_09'!$D:$AD,'[2]2023_09'!AD$19,FALSE)</f>
        <v>1</v>
      </c>
      <c r="Q77" s="13">
        <f>VLOOKUP(H77,'2023_08'!H:R,11,FALSE)</f>
        <v>1081.356</v>
      </c>
      <c r="R77" s="14">
        <f>VLOOKUP($H77,'[2]2023_09'!$D:$AD,'[2]2023_09'!J$19,FALSE)</f>
        <v>1145.0550000000001</v>
      </c>
      <c r="S77" s="15">
        <f t="shared" si="5"/>
        <v>63.699000000000069</v>
      </c>
      <c r="T77" s="12">
        <f>VLOOKUP($H77,'[2]2023_09'!$D:$AD,'[2]2023_09'!K$19,FALSE)</f>
        <v>63.698999999999998</v>
      </c>
      <c r="U77" s="16" t="str">
        <f>VLOOKUP($H77,'[2]2023_09'!$D:$AD,'[2]2023_09'!T$19,FALSE)</f>
        <v>LIDO</v>
      </c>
      <c r="V77" s="17" t="str">
        <f>VLOOKUP($H77,'[2]2023_09'!$D:$AD,'[2]2023_09'!U$19,FALSE)</f>
        <v>OK</v>
      </c>
      <c r="W77" s="12">
        <f>VLOOKUP($H77,'[2]2023_09'!$D:$AD,'[2]2023_09'!L$19,FALSE)</f>
        <v>722.98</v>
      </c>
      <c r="X77" s="12">
        <f>VLOOKUP($H77,'[2]2023_09'!$D:$AD,'[2]2023_09'!M$19,FALSE)</f>
        <v>578.39</v>
      </c>
      <c r="Y77" s="18">
        <f>VLOOKUP($H77,'[2]2023_09'!$D:$AD,'[2]2023_09'!N$19,FALSE)</f>
        <v>0</v>
      </c>
      <c r="Z77" s="12">
        <f>VLOOKUP($H77,'[2]2023_09'!$D:$AD,'[2]2023_09'!O$19,FALSE)</f>
        <v>0</v>
      </c>
      <c r="AA77" s="12">
        <f>VLOOKUP($H77,'[2]2023_09'!$D:$AD,'[2]2023_09'!P$19,FALSE)</f>
        <v>0</v>
      </c>
      <c r="AB77" s="12">
        <f>VLOOKUP($H77,'[2]2023_09'!$D:$AD,'[2]2023_09'!Q$19,FALSE)</f>
        <v>1301.3699999999999</v>
      </c>
      <c r="AC77">
        <f t="shared" si="6"/>
        <v>1301.3699999999999</v>
      </c>
      <c r="AD77">
        <f t="shared" si="7"/>
        <v>0</v>
      </c>
    </row>
    <row r="78" spans="1:30" x14ac:dyDescent="0.25">
      <c r="A78" s="9" t="str">
        <f>H78&amp;" "&amp;C78&amp;" "&amp;D78</f>
        <v>H110 2023 Setembro</v>
      </c>
      <c r="B78" s="9" t="str">
        <f>VLOOKUP(H78,[1]Auxiliar_referencia!E:F,2,FALSE)</f>
        <v>Medidor faturado pela UFSC</v>
      </c>
      <c r="C78" s="9">
        <v>2023</v>
      </c>
      <c r="D78" s="9" t="s">
        <v>120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VLOOKUP($H78,'[2]2023_09'!$D:$AD,'[2]2023_09'!Z$19,FALSE)</f>
        <v>0</v>
      </c>
      <c r="M78" s="12">
        <f>VLOOKUP($H78,'[2]2023_09'!$D:$AD,'[2]2023_09'!AA$19,FALSE)</f>
        <v>0</v>
      </c>
      <c r="N78" s="12">
        <f>VLOOKUP($H78,'[2]2023_09'!$D:$AD,'[2]2023_09'!AB$19,FALSE)</f>
        <v>1</v>
      </c>
      <c r="O78" s="12">
        <f>VLOOKUP($H78,'[2]2023_09'!$D:$AD,'[2]2023_09'!AC$19,FALSE)</f>
        <v>0</v>
      </c>
      <c r="P78" s="12">
        <f>VLOOKUP($H78,'[2]2023_09'!$D:$AD,'[2]2023_09'!AD$19,FALSE)</f>
        <v>1</v>
      </c>
      <c r="Q78" s="13">
        <f>VLOOKUP(H78,'2023_08'!H:R,11,FALSE)</f>
        <v>4640.76</v>
      </c>
      <c r="R78" s="14">
        <f>VLOOKUP($H78,'[2]2023_09'!$D:$AD,'[2]2023_09'!J$19,FALSE)</f>
        <v>4738.1000000000004</v>
      </c>
      <c r="S78" s="15">
        <f t="shared" si="5"/>
        <v>97.340000000000146</v>
      </c>
      <c r="T78" s="12">
        <f>VLOOKUP($H78,'[2]2023_09'!$D:$AD,'[2]2023_09'!K$19,FALSE)</f>
        <v>97.34</v>
      </c>
      <c r="U78" s="16" t="str">
        <f>VLOOKUP($H78,'[2]2023_09'!$D:$AD,'[2]2023_09'!T$19,FALSE)</f>
        <v>LIDO</v>
      </c>
      <c r="V78" s="17" t="str">
        <f>VLOOKUP($H78,'[2]2023_09'!$D:$AD,'[2]2023_09'!U$19,FALSE)</f>
        <v>OK</v>
      </c>
      <c r="W78" s="12">
        <f>VLOOKUP($H78,'[2]2023_09'!$D:$AD,'[2]2023_09'!L$19,FALSE)</f>
        <v>1104.81</v>
      </c>
      <c r="X78" s="12">
        <f>VLOOKUP($H78,'[2]2023_09'!$D:$AD,'[2]2023_09'!M$19,FALSE)</f>
        <v>883.85</v>
      </c>
      <c r="Y78" s="18">
        <f>VLOOKUP($H78,'[2]2023_09'!$D:$AD,'[2]2023_09'!N$19,FALSE)</f>
        <v>0</v>
      </c>
      <c r="Z78" s="12">
        <f>VLOOKUP($H78,'[2]2023_09'!$D:$AD,'[2]2023_09'!O$19,FALSE)</f>
        <v>0</v>
      </c>
      <c r="AA78" s="12">
        <f>VLOOKUP($H78,'[2]2023_09'!$D:$AD,'[2]2023_09'!P$19,FALSE)</f>
        <v>0</v>
      </c>
      <c r="AB78" s="12">
        <f>VLOOKUP($H78,'[2]2023_09'!$D:$AD,'[2]2023_09'!Q$19,FALSE)</f>
        <v>1988.6599999999999</v>
      </c>
      <c r="AC78">
        <f t="shared" si="6"/>
        <v>1988.6599999999999</v>
      </c>
      <c r="AD78">
        <f t="shared" si="7"/>
        <v>0</v>
      </c>
    </row>
    <row r="79" spans="1:30" x14ac:dyDescent="0.25">
      <c r="A79" s="9" t="str">
        <f>H79&amp;" "&amp;C79&amp;" "&amp;D79</f>
        <v>H111 2023 Setembro</v>
      </c>
      <c r="B79" s="9" t="str">
        <f>VLOOKUP(H79,[1]Auxiliar_referencia!E:F,2,FALSE)</f>
        <v>Medidor faturado pela UFSC</v>
      </c>
      <c r="C79" s="9">
        <v>2023</v>
      </c>
      <c r="D79" s="9" t="s">
        <v>120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VLOOKUP($H79,'[2]2023_09'!$D:$AD,'[2]2023_09'!Z$19,FALSE)</f>
        <v>0</v>
      </c>
      <c r="M79" s="12">
        <f>VLOOKUP($H79,'[2]2023_09'!$D:$AD,'[2]2023_09'!AA$19,FALSE)</f>
        <v>0</v>
      </c>
      <c r="N79" s="12">
        <f>VLOOKUP($H79,'[2]2023_09'!$D:$AD,'[2]2023_09'!AB$19,FALSE)</f>
        <v>1</v>
      </c>
      <c r="O79" s="12">
        <f>VLOOKUP($H79,'[2]2023_09'!$D:$AD,'[2]2023_09'!AC$19,FALSE)</f>
        <v>0</v>
      </c>
      <c r="P79" s="12">
        <f>VLOOKUP($H79,'[2]2023_09'!$D:$AD,'[2]2023_09'!AD$19,FALSE)</f>
        <v>1</v>
      </c>
      <c r="Q79" s="13">
        <f>VLOOKUP(H79,'2023_08'!H:R,11,FALSE)</f>
        <v>3125.4490000000001</v>
      </c>
      <c r="R79" s="14">
        <f>VLOOKUP($H79,'[2]2023_09'!$D:$AD,'[2]2023_09'!J$19,FALSE)</f>
        <v>3203.4409999999998</v>
      </c>
      <c r="S79" s="15">
        <f t="shared" si="5"/>
        <v>77.991999999999734</v>
      </c>
      <c r="T79" s="12">
        <f>VLOOKUP($H79,'[2]2023_09'!$D:$AD,'[2]2023_09'!K$19,FALSE)</f>
        <v>77.992000000000004</v>
      </c>
      <c r="U79" s="16" t="str">
        <f>VLOOKUP($H79,'[2]2023_09'!$D:$AD,'[2]2023_09'!T$19,FALSE)</f>
        <v>LIDO</v>
      </c>
      <c r="V79" s="17" t="str">
        <f>VLOOKUP($H79,'[2]2023_09'!$D:$AD,'[2]2023_09'!U$19,FALSE)</f>
        <v>OK</v>
      </c>
      <c r="W79" s="12">
        <f>VLOOKUP($H79,'[2]2023_09'!$D:$AD,'[2]2023_09'!L$19,FALSE)</f>
        <v>885.21</v>
      </c>
      <c r="X79" s="12">
        <f>VLOOKUP($H79,'[2]2023_09'!$D:$AD,'[2]2023_09'!M$19,FALSE)</f>
        <v>708.17</v>
      </c>
      <c r="Y79" s="18">
        <f>VLOOKUP($H79,'[2]2023_09'!$D:$AD,'[2]2023_09'!N$19,FALSE)</f>
        <v>0</v>
      </c>
      <c r="Z79" s="12">
        <f>VLOOKUP($H79,'[2]2023_09'!$D:$AD,'[2]2023_09'!O$19,FALSE)</f>
        <v>0</v>
      </c>
      <c r="AA79" s="12">
        <f>VLOOKUP($H79,'[2]2023_09'!$D:$AD,'[2]2023_09'!P$19,FALSE)</f>
        <v>0</v>
      </c>
      <c r="AB79" s="12">
        <f>VLOOKUP($H79,'[2]2023_09'!$D:$AD,'[2]2023_09'!Q$19,FALSE)</f>
        <v>1593.38</v>
      </c>
      <c r="AC79">
        <f t="shared" si="6"/>
        <v>1593.38</v>
      </c>
      <c r="AD79">
        <f t="shared" si="7"/>
        <v>0</v>
      </c>
    </row>
    <row r="80" spans="1:30" x14ac:dyDescent="0.25">
      <c r="A80" s="9" t="str">
        <f t="shared" ref="A80:A85" si="8">H80&amp;" "&amp;C80&amp;" "&amp;D80</f>
        <v>H201 2023 Setembro</v>
      </c>
      <c r="B80" s="9" t="str">
        <f>VLOOKUP(H80,[1]Auxiliar_referencia!E:F,2,FALSE)</f>
        <v>Medidor não instalado</v>
      </c>
      <c r="C80" s="9">
        <v>2023</v>
      </c>
      <c r="D80" s="9" t="s">
        <v>120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VLOOKUP($H80,'[2]2023_09'!$D:$AD,'[2]2023_09'!Z$19,FALSE)</f>
        <v>1</v>
      </c>
      <c r="M80" s="12">
        <f>VLOOKUP($H80,'[2]2023_09'!$D:$AD,'[2]2023_09'!AA$19,FALSE)</f>
        <v>0</v>
      </c>
      <c r="N80" s="12">
        <f>VLOOKUP($H80,'[2]2023_09'!$D:$AD,'[2]2023_09'!AB$19,FALSE)</f>
        <v>0</v>
      </c>
      <c r="O80" s="12">
        <f>VLOOKUP($H80,'[2]2023_09'!$D:$AD,'[2]2023_09'!AC$19,FALSE)</f>
        <v>0</v>
      </c>
      <c r="P80" s="12">
        <f>VLOOKUP($H80,'[2]2023_09'!$D:$AD,'[2]2023_09'!AD$19,FALSE)</f>
        <v>1</v>
      </c>
      <c r="Q80" s="13">
        <f>VLOOKUP(H80,'2023_08'!H:R,11,FALSE)</f>
        <v>0</v>
      </c>
      <c r="R80" s="14">
        <f>VLOOKUP($H80,'[2]2023_09'!$D:$AD,'[2]2023_09'!J$19,FALSE)</f>
        <v>0</v>
      </c>
      <c r="S80" s="15">
        <f t="shared" si="5"/>
        <v>0</v>
      </c>
      <c r="T80" s="12">
        <f>VLOOKUP($H80,'[2]2023_09'!$D:$AD,'[2]2023_09'!K$19,FALSE)</f>
        <v>0</v>
      </c>
      <c r="U80" s="16">
        <f>VLOOKUP($H80,'[2]2023_09'!$D:$AD,'[2]2023_09'!T$19,FALSE)</f>
        <v>0</v>
      </c>
      <c r="V80" s="17">
        <f>VLOOKUP($H80,'[2]2023_09'!$D:$AD,'[2]2023_09'!U$19,FALSE)</f>
        <v>0</v>
      </c>
      <c r="W80" s="12">
        <f>VLOOKUP($H80,'[2]2023_09'!$D:$AD,'[2]2023_09'!L$19,FALSE)</f>
        <v>0</v>
      </c>
      <c r="X80" s="12">
        <f>VLOOKUP($H80,'[2]2023_09'!$D:$AD,'[2]2023_09'!M$19,FALSE)</f>
        <v>0</v>
      </c>
      <c r="Y80" s="18">
        <f>VLOOKUP($H80,'[2]2023_09'!$D:$AD,'[2]2023_09'!N$19,FALSE)</f>
        <v>0</v>
      </c>
      <c r="Z80" s="12">
        <f>VLOOKUP($H80,'[2]2023_09'!$D:$AD,'[2]2023_09'!O$19,FALSE)</f>
        <v>0</v>
      </c>
      <c r="AA80" s="12">
        <f>VLOOKUP($H80,'[2]2023_09'!$D:$AD,'[2]2023_09'!P$19,FALSE)</f>
        <v>0</v>
      </c>
      <c r="AB80" s="12">
        <f>VLOOKUP($H80,'[2]2023_09'!$D:$AD,'[2]2023_09'!Q$19,FALSE)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Setembro</v>
      </c>
      <c r="B81" s="9" t="str">
        <f>VLOOKUP(H81,[1]Auxiliar_referencia!E:F,2,FALSE)</f>
        <v>Medidor não instalado</v>
      </c>
      <c r="C81" s="9">
        <v>2023</v>
      </c>
      <c r="D81" s="9" t="s">
        <v>120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VLOOKUP($H81,'[2]2023_09'!$D:$AD,'[2]2023_09'!Z$19,FALSE)</f>
        <v>0</v>
      </c>
      <c r="M81" s="12">
        <f>VLOOKUP($H81,'[2]2023_09'!$D:$AD,'[2]2023_09'!AA$19,FALSE)</f>
        <v>0</v>
      </c>
      <c r="N81" s="12">
        <f>VLOOKUP($H81,'[2]2023_09'!$D:$AD,'[2]2023_09'!AB$19,FALSE)</f>
        <v>0</v>
      </c>
      <c r="O81" s="12">
        <f>VLOOKUP($H81,'[2]2023_09'!$D:$AD,'[2]2023_09'!AC$19,FALSE)</f>
        <v>0</v>
      </c>
      <c r="P81" s="12">
        <f>VLOOKUP($H81,'[2]2023_09'!$D:$AD,'[2]2023_09'!AD$19,FALSE)</f>
        <v>0</v>
      </c>
      <c r="Q81" s="13">
        <f>VLOOKUP(H81,'2023_08'!H:R,11,FALSE)</f>
        <v>0</v>
      </c>
      <c r="R81" s="14">
        <f>VLOOKUP($H81,'[2]2023_09'!$D:$AD,'[2]2023_09'!J$19,FALSE)</f>
        <v>0</v>
      </c>
      <c r="S81" s="15">
        <f t="shared" si="5"/>
        <v>0</v>
      </c>
      <c r="T81" s="12">
        <f>VLOOKUP($H81,'[2]2023_09'!$D:$AD,'[2]2023_09'!K$19,FALSE)</f>
        <v>0</v>
      </c>
      <c r="U81" s="16">
        <f>VLOOKUP($H81,'[2]2023_09'!$D:$AD,'[2]2023_09'!T$19,FALSE)</f>
        <v>0</v>
      </c>
      <c r="V81" s="17">
        <f>VLOOKUP($H81,'[2]2023_09'!$D:$AD,'[2]2023_09'!U$19,FALSE)</f>
        <v>0</v>
      </c>
      <c r="W81" s="12">
        <f>VLOOKUP($H81,'[2]2023_09'!$D:$AD,'[2]2023_09'!L$19,FALSE)</f>
        <v>0</v>
      </c>
      <c r="X81" s="12">
        <f>VLOOKUP($H81,'[2]2023_09'!$D:$AD,'[2]2023_09'!M$19,FALSE)</f>
        <v>0</v>
      </c>
      <c r="Y81" s="18">
        <f>VLOOKUP($H81,'[2]2023_09'!$D:$AD,'[2]2023_09'!N$19,FALSE)</f>
        <v>0</v>
      </c>
      <c r="Z81" s="12">
        <f>VLOOKUP($H81,'[2]2023_09'!$D:$AD,'[2]2023_09'!O$19,FALSE)</f>
        <v>0</v>
      </c>
      <c r="AA81" s="12">
        <f>VLOOKUP($H81,'[2]2023_09'!$D:$AD,'[2]2023_09'!P$19,FALSE)</f>
        <v>0</v>
      </c>
      <c r="AB81" s="12">
        <f>VLOOKUP($H81,'[2]2023_09'!$D:$AD,'[2]2023_09'!Q$19,FALSE)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Setembro</v>
      </c>
      <c r="B82" s="9" t="str">
        <f>VLOOKUP(H82,[1]Auxiliar_referencia!E:F,2,FALSE)</f>
        <v>Medidor faturado pela UFSC</v>
      </c>
      <c r="C82" s="9">
        <v>2023</v>
      </c>
      <c r="D82" s="9" t="s">
        <v>120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VLOOKUP($H82,'[2]2023_09'!$D:$AD,'[2]2023_09'!Z$19,FALSE)</f>
        <v>1</v>
      </c>
      <c r="M82" s="12">
        <f>VLOOKUP($H82,'[2]2023_09'!$D:$AD,'[2]2023_09'!AA$19,FALSE)</f>
        <v>0</v>
      </c>
      <c r="N82" s="12">
        <f>VLOOKUP($H82,'[2]2023_09'!$D:$AD,'[2]2023_09'!AB$19,FALSE)</f>
        <v>0</v>
      </c>
      <c r="O82" s="12">
        <f>VLOOKUP($H82,'[2]2023_09'!$D:$AD,'[2]2023_09'!AC$19,FALSE)</f>
        <v>0</v>
      </c>
      <c r="P82" s="12">
        <f>VLOOKUP($H82,'[2]2023_09'!$D:$AD,'[2]2023_09'!AD$19,FALSE)</f>
        <v>1</v>
      </c>
      <c r="Q82" s="13">
        <f>VLOOKUP(H82,'2023_08'!H:R,11,FALSE)</f>
        <v>0</v>
      </c>
      <c r="R82" s="14">
        <f>VLOOKUP($H82,'[2]2023_09'!$D:$AD,'[2]2023_09'!J$19,FALSE)</f>
        <v>0</v>
      </c>
      <c r="S82" s="15">
        <f t="shared" si="5"/>
        <v>0</v>
      </c>
      <c r="T82" s="12">
        <f>VLOOKUP($H82,'[2]2023_09'!$D:$AD,'[2]2023_09'!K$19,FALSE)</f>
        <v>0</v>
      </c>
      <c r="U82" s="16" t="str">
        <f>VLOOKUP($H82,'[2]2023_09'!$D:$AD,'[2]2023_09'!T$19,FALSE)</f>
        <v>SI</v>
      </c>
      <c r="V82" s="17" t="str">
        <f>VLOOKUP($H82,'[2]2023_09'!$D:$AD,'[2]2023_09'!U$19,FALSE)</f>
        <v>SI</v>
      </c>
      <c r="W82" s="12">
        <f>VLOOKUP($H82,'[2]2023_09'!$D:$AD,'[2]2023_09'!L$19,FALSE)</f>
        <v>0</v>
      </c>
      <c r="X82" s="12">
        <f>VLOOKUP($H82,'[2]2023_09'!$D:$AD,'[2]2023_09'!M$19,FALSE)</f>
        <v>0</v>
      </c>
      <c r="Y82" s="18">
        <f>VLOOKUP($H82,'[2]2023_09'!$D:$AD,'[2]2023_09'!N$19,FALSE)</f>
        <v>0</v>
      </c>
      <c r="Z82" s="12">
        <f>VLOOKUP($H82,'[2]2023_09'!$D:$AD,'[2]2023_09'!O$19,FALSE)</f>
        <v>0</v>
      </c>
      <c r="AA82" s="12">
        <f>VLOOKUP($H82,'[2]2023_09'!$D:$AD,'[2]2023_09'!P$19,FALSE)</f>
        <v>0</v>
      </c>
      <c r="AB82" s="12">
        <f>VLOOKUP($H82,'[2]2023_09'!$D:$AD,'[2]2023_09'!Q$19,FALSE)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Setembro</v>
      </c>
      <c r="B83" s="9" t="str">
        <f>VLOOKUP(H83,[1]Auxiliar_referencia!E:F,2,FALSE)</f>
        <v>Medidor faturado pela UFSC</v>
      </c>
      <c r="C83" s="9">
        <v>2023</v>
      </c>
      <c r="D83" s="9" t="s">
        <v>120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VLOOKUP($H83,'[2]2023_09'!$D:$AD,'[2]2023_09'!Z$19,FALSE)</f>
        <v>1</v>
      </c>
      <c r="M83" s="12">
        <f>VLOOKUP($H83,'[2]2023_09'!$D:$AD,'[2]2023_09'!AA$19,FALSE)</f>
        <v>0</v>
      </c>
      <c r="N83" s="12">
        <f>VLOOKUP($H83,'[2]2023_09'!$D:$AD,'[2]2023_09'!AB$19,FALSE)</f>
        <v>0</v>
      </c>
      <c r="O83" s="12">
        <f>VLOOKUP($H83,'[2]2023_09'!$D:$AD,'[2]2023_09'!AC$19,FALSE)</f>
        <v>0</v>
      </c>
      <c r="P83" s="12">
        <f>VLOOKUP($H83,'[2]2023_09'!$D:$AD,'[2]2023_09'!AD$19,FALSE)</f>
        <v>1</v>
      </c>
      <c r="Q83" s="13">
        <f>VLOOKUP(H83,'2023_08'!H:R,11,FALSE)</f>
        <v>0</v>
      </c>
      <c r="R83" s="14">
        <f>VLOOKUP($H83,'[2]2023_09'!$D:$AD,'[2]2023_09'!J$19,FALSE)</f>
        <v>0</v>
      </c>
      <c r="S83" s="15">
        <f t="shared" si="5"/>
        <v>0</v>
      </c>
      <c r="T83" s="12">
        <f>VLOOKUP($H83,'[2]2023_09'!$D:$AD,'[2]2023_09'!K$19,FALSE)</f>
        <v>0</v>
      </c>
      <c r="U83" s="16" t="str">
        <f>VLOOKUP($H83,'[2]2023_09'!$D:$AD,'[2]2023_09'!T$19,FALSE)</f>
        <v>SI</v>
      </c>
      <c r="V83" s="17" t="str">
        <f>VLOOKUP($H83,'[2]2023_09'!$D:$AD,'[2]2023_09'!U$19,FALSE)</f>
        <v>SI</v>
      </c>
      <c r="W83" s="12">
        <f>VLOOKUP($H83,'[2]2023_09'!$D:$AD,'[2]2023_09'!L$19,FALSE)</f>
        <v>0</v>
      </c>
      <c r="X83" s="12">
        <f>VLOOKUP($H83,'[2]2023_09'!$D:$AD,'[2]2023_09'!M$19,FALSE)</f>
        <v>0</v>
      </c>
      <c r="Y83" s="18">
        <f>VLOOKUP($H83,'[2]2023_09'!$D:$AD,'[2]2023_09'!N$19,FALSE)</f>
        <v>0</v>
      </c>
      <c r="Z83" s="12">
        <f>VLOOKUP($H83,'[2]2023_09'!$D:$AD,'[2]2023_09'!O$19,FALSE)</f>
        <v>0</v>
      </c>
      <c r="AA83" s="12">
        <f>VLOOKUP($H83,'[2]2023_09'!$D:$AD,'[2]2023_09'!P$19,FALSE)</f>
        <v>0</v>
      </c>
      <c r="AB83" s="12">
        <f>VLOOKUP($H83,'[2]2023_09'!$D:$AD,'[2]2023_09'!Q$19,FALSE)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Setembro</v>
      </c>
      <c r="B84" s="9" t="str">
        <f>VLOOKUP(H84,[1]Auxiliar_referencia!E:F,2,FALSE)</f>
        <v>Medidor faturado pela UFSC</v>
      </c>
      <c r="C84" s="9">
        <v>2023</v>
      </c>
      <c r="D84" s="9" t="s">
        <v>120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VLOOKUP($H84,'[2]2023_09'!$D:$AD,'[2]2023_09'!Z$19,FALSE)</f>
        <v>0</v>
      </c>
      <c r="M84" s="12">
        <f>VLOOKUP($H84,'[2]2023_09'!$D:$AD,'[2]2023_09'!AA$19,FALSE)</f>
        <v>0</v>
      </c>
      <c r="N84" s="12">
        <f>VLOOKUP($H84,'[2]2023_09'!$D:$AD,'[2]2023_09'!AB$19,FALSE)</f>
        <v>1</v>
      </c>
      <c r="O84" s="12">
        <f>VLOOKUP($H84,'[2]2023_09'!$D:$AD,'[2]2023_09'!AC$19,FALSE)</f>
        <v>0</v>
      </c>
      <c r="P84" s="12">
        <f>VLOOKUP($H84,'[2]2023_09'!$D:$AD,'[2]2023_09'!AD$19,FALSE)</f>
        <v>1</v>
      </c>
      <c r="Q84" s="13">
        <f>VLOOKUP(H84,'2023_08'!H:R,11,FALSE)</f>
        <v>458.07299999999998</v>
      </c>
      <c r="R84" s="14">
        <f>VLOOKUP($H84,'[2]2023_09'!$D:$AD,'[2]2023_09'!J$19,FALSE)</f>
        <v>468.06200000000001</v>
      </c>
      <c r="S84" s="15">
        <f t="shared" si="5"/>
        <v>9.9890000000000327</v>
      </c>
      <c r="T84" s="12">
        <f>VLOOKUP($H84,'[2]2023_09'!$D:$AD,'[2]2023_09'!K$19,FALSE)</f>
        <v>9.9890000000000008</v>
      </c>
      <c r="U84" s="16" t="str">
        <f>VLOOKUP($H84,'[2]2023_09'!$D:$AD,'[2]2023_09'!T$19,FALSE)</f>
        <v>LIDO</v>
      </c>
      <c r="V84" s="17" t="str">
        <f>VLOOKUP($H84,'[2]2023_09'!$D:$AD,'[2]2023_09'!U$19,FALSE)</f>
        <v>OK</v>
      </c>
      <c r="W84" s="12">
        <f>VLOOKUP($H84,'[2]2023_09'!$D:$AD,'[2]2023_09'!L$19,FALSE)</f>
        <v>113.5</v>
      </c>
      <c r="X84" s="12">
        <f>VLOOKUP($H84,'[2]2023_09'!$D:$AD,'[2]2023_09'!M$19,FALSE)</f>
        <v>90.8</v>
      </c>
      <c r="Y84" s="18">
        <f>VLOOKUP($H84,'[2]2023_09'!$D:$AD,'[2]2023_09'!N$19,FALSE)</f>
        <v>0</v>
      </c>
      <c r="Z84" s="12">
        <f>VLOOKUP($H84,'[2]2023_09'!$D:$AD,'[2]2023_09'!O$19,FALSE)</f>
        <v>0</v>
      </c>
      <c r="AA84" s="12">
        <f>VLOOKUP($H84,'[2]2023_09'!$D:$AD,'[2]2023_09'!P$19,FALSE)</f>
        <v>0</v>
      </c>
      <c r="AB84" s="12">
        <f>VLOOKUP($H84,'[2]2023_09'!$D:$AD,'[2]2023_09'!Q$19,FALSE)</f>
        <v>204.3</v>
      </c>
      <c r="AC84">
        <f t="shared" si="6"/>
        <v>204.3</v>
      </c>
      <c r="AD84">
        <f t="shared" si="7"/>
        <v>0</v>
      </c>
    </row>
    <row r="85" spans="1:30" x14ac:dyDescent="0.25">
      <c r="A85" s="9" t="str">
        <f t="shared" si="8"/>
        <v>H302 2023 Setembro</v>
      </c>
      <c r="B85" s="9" t="str">
        <f>VLOOKUP(H85,[1]Auxiliar_referencia!E:F,2,FALSE)</f>
        <v>Medidor faturado pela UFSC</v>
      </c>
      <c r="C85" s="9">
        <v>2023</v>
      </c>
      <c r="D85" s="9" t="s">
        <v>120</v>
      </c>
      <c r="E85" s="9">
        <f>VLOOKUP(H85,[1]Auxiliar_referencia!$B:$X,3,FALSE)</f>
        <v>107568</v>
      </c>
      <c r="F85" s="10"/>
      <c r="G85" s="9" t="str">
        <f>VLOOKUP(H85,[1]Auxiliar_referencia!$B:$X,16,FALSE)</f>
        <v>A22LN0055338</v>
      </c>
      <c r="H85" s="11" t="s">
        <v>113</v>
      </c>
      <c r="I85" s="9" t="str">
        <f>VLOOKUP(H85,[1]Auxiliar_referencia!$B:$X,20,FALSE)</f>
        <v>SAMAE ARARANGUÁ</v>
      </c>
      <c r="J85" s="9" t="str">
        <f>VLOOKUP(H85,[1]Auxiliar_referencia!$B:$X,10,FALSE)</f>
        <v>Araranguá</v>
      </c>
      <c r="K85" s="9" t="str">
        <f>VLOOKUP(H85,[1]Auxiliar_referencia!$B:$X,12,FALSE)</f>
        <v>SAMAE Araranguá  R. Pedro M. Pacheco (Medicina)</v>
      </c>
      <c r="L85" s="12">
        <f>VLOOKUP($H85,'[2]2023_09'!$D:$AD,'[2]2023_09'!Z$19,FALSE)</f>
        <v>1</v>
      </c>
      <c r="M85" s="12">
        <f>VLOOKUP($H85,'[2]2023_09'!$D:$AD,'[2]2023_09'!AA$19,FALSE)</f>
        <v>0</v>
      </c>
      <c r="N85" s="12">
        <f>VLOOKUP($H85,'[2]2023_09'!$D:$AD,'[2]2023_09'!AB$19,FALSE)</f>
        <v>0</v>
      </c>
      <c r="O85" s="12">
        <f>VLOOKUP($H85,'[2]2023_09'!$D:$AD,'[2]2023_09'!AC$19,FALSE)</f>
        <v>0</v>
      </c>
      <c r="P85" s="12">
        <f>VLOOKUP($H85,'[2]2023_09'!$D:$AD,'[2]2023_09'!AD$19,FALSE)</f>
        <v>1</v>
      </c>
      <c r="Q85" s="13">
        <f>VLOOKUP(H85,'2023_08'!H:R,11,FALSE)</f>
        <v>7</v>
      </c>
      <c r="R85" s="14">
        <f>VLOOKUP($H85,'[2]2023_09'!$D:$AD,'[2]2023_09'!J$19,FALSE)</f>
        <v>10</v>
      </c>
      <c r="S85" s="15">
        <f t="shared" si="5"/>
        <v>3</v>
      </c>
      <c r="T85" s="12">
        <f>VLOOKUP($H85,'[2]2023_09'!$D:$AD,'[2]2023_09'!K$19,FALSE)</f>
        <v>10</v>
      </c>
      <c r="U85" s="16" t="str">
        <f>VLOOKUP($H85,'[2]2023_09'!$D:$AD,'[2]2023_09'!T$19,FALSE)</f>
        <v>MÍNIMO</v>
      </c>
      <c r="V85" s="17" t="str">
        <f>VLOOKUP($H85,'[2]2023_09'!$D:$AD,'[2]2023_09'!U$19,FALSE)</f>
        <v>SI</v>
      </c>
      <c r="W85" s="12">
        <f>VLOOKUP($H85,'[2]2023_09'!$D:$AD,'[2]2023_09'!L$19,FALSE)</f>
        <v>96.81</v>
      </c>
      <c r="X85" s="12">
        <f>VLOOKUP($H85,'[2]2023_09'!$D:$AD,'[2]2023_09'!M$19,FALSE)</f>
        <v>71.06</v>
      </c>
      <c r="Y85" s="18">
        <f>VLOOKUP($H85,'[2]2023_09'!$D:$AD,'[2]2023_09'!N$19,FALSE)</f>
        <v>0</v>
      </c>
      <c r="Z85" s="12">
        <f>VLOOKUP($H85,'[2]2023_09'!$D:$AD,'[2]2023_09'!O$19,FALSE)</f>
        <v>0</v>
      </c>
      <c r="AA85" s="12">
        <f>VLOOKUP($H85,'[2]2023_09'!$D:$AD,'[2]2023_09'!P$19,FALSE)</f>
        <v>0</v>
      </c>
      <c r="AB85" s="12">
        <f>VLOOKUP($H85,'[2]2023_09'!$D:$AD,'[2]2023_09'!Q$19,FALSE)</f>
        <v>167.87</v>
      </c>
      <c r="AC85">
        <f t="shared" si="6"/>
        <v>167.87</v>
      </c>
      <c r="AD85">
        <f t="shared" si="7"/>
        <v>0</v>
      </c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26</v>
      </c>
      <c r="O95" s="18">
        <f t="shared" si="9"/>
        <v>3</v>
      </c>
      <c r="P95" s="18">
        <f t="shared" si="9"/>
        <v>187</v>
      </c>
      <c r="Q95" s="22"/>
      <c r="R95" s="22"/>
      <c r="T95" s="23">
        <f>SUM(T1:T94)</f>
        <v>24944.07</v>
      </c>
      <c r="U95" s="24"/>
      <c r="V95" s="29"/>
      <c r="W95" s="24">
        <f>SUM(W1:W94)</f>
        <v>377636.29</v>
      </c>
      <c r="X95" s="24">
        <f t="shared" ref="X95:AC95" si="10">SUM(X1:X94)</f>
        <v>315796.34999999998</v>
      </c>
      <c r="Y95" s="24">
        <f t="shared" si="10"/>
        <v>-64728.51999999999</v>
      </c>
      <c r="Z95" s="24">
        <f t="shared" si="10"/>
        <v>-732.50999999999988</v>
      </c>
      <c r="AA95" s="24">
        <f t="shared" si="10"/>
        <v>0</v>
      </c>
      <c r="AB95" s="24">
        <f t="shared" si="10"/>
        <v>627971.61</v>
      </c>
      <c r="AC95" s="24">
        <f t="shared" si="10"/>
        <v>627971.61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77</v>
      </c>
      <c r="M96" s="26">
        <f>M95-M75</f>
        <v>30</v>
      </c>
      <c r="N96" s="26">
        <f>N95-N75</f>
        <v>20</v>
      </c>
      <c r="O96" s="26">
        <f>O95-O75</f>
        <v>2</v>
      </c>
      <c r="P96" s="26">
        <f>P95-P75</f>
        <v>129</v>
      </c>
      <c r="Q96" s="22"/>
      <c r="R96" s="22"/>
      <c r="V96" s="27"/>
    </row>
    <row r="151" spans="1:29" customForma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28"/>
    </row>
  </sheetData>
  <autoFilter ref="A1:AD1" xr:uid="{00000000-0009-0000-0000-000029000000}">
    <sortState xmlns:xlrd2="http://schemas.microsoft.com/office/spreadsheetml/2017/richdata2" ref="A2:AC75">
      <sortCondition ref="B1"/>
    </sortState>
  </autoFilter>
  <conditionalFormatting sqref="U1 U97:U1048576">
    <cfRule type="cellIs" dxfId="60" priority="9" operator="equal">
      <formula>"Média"</formula>
    </cfRule>
    <cfRule type="cellIs" dxfId="59" priority="10" operator="equal">
      <formula>"Mínimo"</formula>
    </cfRule>
  </conditionalFormatting>
  <conditionalFormatting sqref="U1:U85">
    <cfRule type="cellIs" dxfId="58" priority="3" operator="equal">
      <formula>"Informado"</formula>
    </cfRule>
  </conditionalFormatting>
  <conditionalFormatting sqref="U2:U85">
    <cfRule type="cellIs" dxfId="57" priority="1" operator="equal">
      <formula>"Média"</formula>
    </cfRule>
    <cfRule type="cellIs" dxfId="56" priority="2" operator="equal">
      <formula>"Mínimo"</formula>
    </cfRule>
    <cfRule type="cellIs" dxfId="55" priority="4" operator="equal">
      <formula>"Lido"</formula>
    </cfRule>
  </conditionalFormatting>
  <conditionalFormatting sqref="U97:U1048576">
    <cfRule type="cellIs" dxfId="54" priority="8" operator="equal">
      <formula>"Informado"</formula>
    </cfRule>
  </conditionalFormatting>
  <conditionalFormatting sqref="V1 V97:V1048576">
    <cfRule type="containsText" dxfId="53" priority="6" operator="containsText" text="fatura emitida pela média">
      <formula>NOT(ISERROR(SEARCH("fatura emitida pela média",V1)))</formula>
    </cfRule>
    <cfRule type="containsText" dxfId="52" priority="7" operator="containsText" text="ALTO CONSUMO">
      <formula>NOT(ISERROR(SEARCH("ALTO CONSUMO",V1)))</formula>
    </cfRule>
  </conditionalFormatting>
  <conditionalFormatting sqref="AD2:AD96">
    <cfRule type="cellIs" dxfId="51" priority="5" operator="notEqual">
      <formula>0</formula>
    </cfRule>
  </conditionalFormatting>
  <conditionalFormatting sqref="AD99:AD151">
    <cfRule type="cellIs" dxfId="50" priority="11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3245-DA25-42D8-878F-64A175B44C2C}">
  <dimension ref="A1:AD136"/>
  <sheetViews>
    <sheetView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Agosto</v>
      </c>
      <c r="B2" s="9" t="str">
        <f>VLOOKUP(H2,[1]Auxiliar_referencia!E:F,2,FALSE)</f>
        <v>Medidor faturado pela UFSC</v>
      </c>
      <c r="C2" s="9">
        <v>2023</v>
      </c>
      <c r="D2" s="9" t="s">
        <v>121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VLOOKUP($H2,'[2]2023_08'!$D:$AD,'[2]2023_08'!Z$19,FALSE)</f>
        <v>1</v>
      </c>
      <c r="M2" s="12">
        <f>VLOOKUP($H2,'[2]2023_08'!$D:$AD,'[2]2023_08'!AA$19,FALSE)</f>
        <v>0</v>
      </c>
      <c r="N2" s="12">
        <f>VLOOKUP($H2,'[2]2023_08'!$D:$AD,'[2]2023_08'!AB$19,FALSE)</f>
        <v>0</v>
      </c>
      <c r="O2" s="12">
        <f>VLOOKUP($H2,'[2]2023_08'!$D:$AD,'[2]2023_08'!AC$19,FALSE)</f>
        <v>0</v>
      </c>
      <c r="P2" s="12">
        <f>VLOOKUP($H2,'[2]2023_08'!$D:$AD,'[2]2023_08'!AD$19,FALSE)</f>
        <v>1</v>
      </c>
      <c r="Q2" s="13">
        <f>VLOOKUP(H2,'2023_07'!H:R,11,FALSE)</f>
        <v>965</v>
      </c>
      <c r="R2" s="14">
        <f>VLOOKUP($H2,'[2]2023_08'!$D:$AD,'[2]2023_08'!J$19,FALSE)</f>
        <v>1024</v>
      </c>
      <c r="S2" s="15">
        <f t="shared" ref="S2:S66" si="1">R2-Q2</f>
        <v>59</v>
      </c>
      <c r="T2" s="12">
        <f>VLOOKUP($H2,'[2]2023_08'!$D:$AD,'[2]2023_08'!K$19,FALSE)</f>
        <v>59</v>
      </c>
      <c r="U2" s="16" t="str">
        <f>VLOOKUP($H2,'[2]2023_08'!$D:$AD,'[2]2023_08'!T$19,FALSE)</f>
        <v>LIDO</v>
      </c>
      <c r="V2" s="17" t="str">
        <f>VLOOKUP($H2,'[2]2023_08'!$D:$AD,'[2]2023_08'!U$19,FALSE)</f>
        <v>ALTO CONSUMO</v>
      </c>
      <c r="W2" s="12">
        <f>VLOOKUP($H2,'[2]2023_08'!$D:$AD,'[2]2023_08'!L$19,FALSE)</f>
        <v>847.3</v>
      </c>
      <c r="X2" s="12">
        <f>VLOOKUP($H2,'[2]2023_08'!$D:$AD,'[2]2023_08'!M$19,FALSE)</f>
        <v>0</v>
      </c>
      <c r="Y2" s="18">
        <f>VLOOKUP($H2,'[2]2023_08'!$D:$AD,'[2]2023_08'!N$19,FALSE)</f>
        <v>-80.069999999999993</v>
      </c>
      <c r="Z2" s="12">
        <f>VLOOKUP($H2,'[2]2023_08'!$D:$AD,'[2]2023_08'!O$19,FALSE)</f>
        <v>0</v>
      </c>
      <c r="AA2" s="12">
        <f>VLOOKUP($H2,'[2]2023_08'!$D:$AD,'[2]2023_08'!P$19,FALSE)</f>
        <v>0</v>
      </c>
      <c r="AB2" s="12">
        <f>VLOOKUP($H2,'[2]2023_08'!$D:$AD,'[2]2023_08'!Q$19,FALSE)</f>
        <v>767.23</v>
      </c>
      <c r="AC2">
        <f t="shared" ref="AC2:AC66" si="2">W2+X2+Y2+Z2+AA2</f>
        <v>767.23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Agosto</v>
      </c>
      <c r="B3" s="9" t="str">
        <f>VLOOKUP(H3,[1]Auxiliar_referencia!E:F,2,FALSE)</f>
        <v>Medidor faturado pela UFSC</v>
      </c>
      <c r="C3" s="9">
        <v>2023</v>
      </c>
      <c r="D3" s="9" t="s">
        <v>121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VLOOKUP($H3,'[2]2023_08'!$D:$AD,'[2]2023_08'!Z$19,FALSE)</f>
        <v>1</v>
      </c>
      <c r="M3" s="12">
        <f>VLOOKUP($H3,'[2]2023_08'!$D:$AD,'[2]2023_08'!AA$19,FALSE)</f>
        <v>0</v>
      </c>
      <c r="N3" s="12">
        <f>VLOOKUP($H3,'[2]2023_08'!$D:$AD,'[2]2023_08'!AB$19,FALSE)</f>
        <v>1</v>
      </c>
      <c r="O3" s="12">
        <f>VLOOKUP($H3,'[2]2023_08'!$D:$AD,'[2]2023_08'!AC$19,FALSE)</f>
        <v>0</v>
      </c>
      <c r="P3" s="12">
        <f>VLOOKUP($H3,'[2]2023_08'!$D:$AD,'[2]2023_08'!AD$19,FALSE)</f>
        <v>2</v>
      </c>
      <c r="Q3" s="13">
        <f>VLOOKUP(H3,'2023_07'!H:R,11,FALSE)</f>
        <v>2398</v>
      </c>
      <c r="R3" s="14">
        <f>VLOOKUP($H3,'[2]2023_08'!$D:$AD,'[2]2023_08'!J$19,FALSE)</f>
        <v>2443</v>
      </c>
      <c r="S3" s="15">
        <f t="shared" si="1"/>
        <v>45</v>
      </c>
      <c r="T3" s="12">
        <f>VLOOKUP($H3,'[2]2023_08'!$D:$AD,'[2]2023_08'!K$19,FALSE)</f>
        <v>45</v>
      </c>
      <c r="U3" s="16" t="str">
        <f>VLOOKUP($H3,'[2]2023_08'!$D:$AD,'[2]2023_08'!T$19,FALSE)</f>
        <v>LIDO</v>
      </c>
      <c r="V3" s="17" t="str">
        <f>VLOOKUP($H3,'[2]2023_08'!$D:$AD,'[2]2023_08'!U$19,FALSE)</f>
        <v>OK</v>
      </c>
      <c r="W3" s="12">
        <f>VLOOKUP($H3,'[2]2023_08'!$D:$AD,'[2]2023_08'!L$19,FALSE)</f>
        <v>569.66999999999996</v>
      </c>
      <c r="X3" s="12">
        <f>VLOOKUP($H3,'[2]2023_08'!$D:$AD,'[2]2023_08'!M$19,FALSE)</f>
        <v>0</v>
      </c>
      <c r="Y3" s="18">
        <f>VLOOKUP($H3,'[2]2023_08'!$D:$AD,'[2]2023_08'!N$19,FALSE)</f>
        <v>-53.83</v>
      </c>
      <c r="Z3" s="12">
        <f>VLOOKUP($H3,'[2]2023_08'!$D:$AD,'[2]2023_08'!O$19,FALSE)</f>
        <v>0</v>
      </c>
      <c r="AA3" s="12">
        <f>VLOOKUP($H3,'[2]2023_08'!$D:$AD,'[2]2023_08'!P$19,FALSE)</f>
        <v>0</v>
      </c>
      <c r="AB3" s="12">
        <f>VLOOKUP($H3,'[2]2023_08'!$D:$AD,'[2]2023_08'!Q$19,FALSE)</f>
        <v>515.84</v>
      </c>
      <c r="AC3">
        <f t="shared" si="2"/>
        <v>515.83999999999992</v>
      </c>
      <c r="AD3">
        <f t="shared" si="3"/>
        <v>0</v>
      </c>
    </row>
    <row r="4" spans="1:30" ht="15" customHeight="1" x14ac:dyDescent="0.25">
      <c r="A4" s="9" t="str">
        <f t="shared" si="0"/>
        <v>H003 2023 Agosto</v>
      </c>
      <c r="B4" s="9" t="str">
        <f>VLOOKUP(H4,[1]Auxiliar_referencia!E:F,2,FALSE)</f>
        <v>Medidor faturado pela UFSC</v>
      </c>
      <c r="C4" s="9">
        <v>2023</v>
      </c>
      <c r="D4" s="9" t="s">
        <v>121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VLOOKUP($H4,'[2]2023_08'!$D:$AD,'[2]2023_08'!Z$19,FALSE)</f>
        <v>1</v>
      </c>
      <c r="M4" s="12">
        <f>VLOOKUP($H4,'[2]2023_08'!$D:$AD,'[2]2023_08'!AA$19,FALSE)</f>
        <v>0</v>
      </c>
      <c r="N4" s="12">
        <f>VLOOKUP($H4,'[2]2023_08'!$D:$AD,'[2]2023_08'!AB$19,FALSE)</f>
        <v>0</v>
      </c>
      <c r="O4" s="12">
        <f>VLOOKUP($H4,'[2]2023_08'!$D:$AD,'[2]2023_08'!AC$19,FALSE)</f>
        <v>0</v>
      </c>
      <c r="P4" s="12">
        <f>VLOOKUP($H4,'[2]2023_08'!$D:$AD,'[2]2023_08'!AD$19,FALSE)</f>
        <v>1</v>
      </c>
      <c r="Q4" s="13">
        <f>VLOOKUP(H4,'2023_07'!H:R,11,FALSE)</f>
        <v>4700</v>
      </c>
      <c r="R4" s="14">
        <f>VLOOKUP($H4,'[2]2023_08'!$D:$AD,'[2]2023_08'!J$19,FALSE)</f>
        <v>4975</v>
      </c>
      <c r="S4" s="15">
        <f t="shared" si="1"/>
        <v>275</v>
      </c>
      <c r="T4" s="12">
        <f>VLOOKUP($H4,'[2]2023_08'!$D:$AD,'[2]2023_08'!K$19,FALSE)</f>
        <v>275</v>
      </c>
      <c r="U4" s="16" t="str">
        <f>VLOOKUP($H4,'[2]2023_08'!$D:$AD,'[2]2023_08'!T$19,FALSE)</f>
        <v>LIDO</v>
      </c>
      <c r="V4" s="17" t="str">
        <f>VLOOKUP($H4,'[2]2023_08'!$D:$AD,'[2]2023_08'!U$19,FALSE)</f>
        <v>OK</v>
      </c>
      <c r="W4" s="12">
        <f>VLOOKUP($H4,'[2]2023_08'!$D:$AD,'[2]2023_08'!L$19,FALSE)</f>
        <v>4175.8599999999997</v>
      </c>
      <c r="X4" s="12">
        <f>VLOOKUP($H4,'[2]2023_08'!$D:$AD,'[2]2023_08'!M$19,FALSE)</f>
        <v>0</v>
      </c>
      <c r="Y4" s="18">
        <f>VLOOKUP($H4,'[2]2023_08'!$D:$AD,'[2]2023_08'!N$19,FALSE)</f>
        <v>-394.62</v>
      </c>
      <c r="Z4" s="12">
        <f>VLOOKUP($H4,'[2]2023_08'!$D:$AD,'[2]2023_08'!O$19,FALSE)</f>
        <v>0</v>
      </c>
      <c r="AA4" s="12">
        <f>VLOOKUP($H4,'[2]2023_08'!$D:$AD,'[2]2023_08'!P$19,FALSE)</f>
        <v>0</v>
      </c>
      <c r="AB4" s="12">
        <f>VLOOKUP($H4,'[2]2023_08'!$D:$AD,'[2]2023_08'!Q$19,FALSE)</f>
        <v>3781.24</v>
      </c>
      <c r="AC4">
        <f t="shared" si="2"/>
        <v>3781.24</v>
      </c>
      <c r="AD4">
        <f t="shared" si="3"/>
        <v>0</v>
      </c>
    </row>
    <row r="5" spans="1:30" ht="15" customHeight="1" x14ac:dyDescent="0.25">
      <c r="A5" s="9" t="str">
        <f t="shared" si="0"/>
        <v>H004 2023 Agosto</v>
      </c>
      <c r="B5" s="9" t="str">
        <f>VLOOKUP(H5,[1]Auxiliar_referencia!E:F,2,FALSE)</f>
        <v>Medidor faturado pela UFSC</v>
      </c>
      <c r="C5" s="9">
        <v>2023</v>
      </c>
      <c r="D5" s="9" t="s">
        <v>121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VLOOKUP($H5,'[2]2023_08'!$D:$AD,'[2]2023_08'!Z$19,FALSE)</f>
        <v>1</v>
      </c>
      <c r="M5" s="12">
        <f>VLOOKUP($H5,'[2]2023_08'!$D:$AD,'[2]2023_08'!AA$19,FALSE)</f>
        <v>0</v>
      </c>
      <c r="N5" s="12">
        <f>VLOOKUP($H5,'[2]2023_08'!$D:$AD,'[2]2023_08'!AB$19,FALSE)</f>
        <v>0</v>
      </c>
      <c r="O5" s="12">
        <f>VLOOKUP($H5,'[2]2023_08'!$D:$AD,'[2]2023_08'!AC$19,FALSE)</f>
        <v>0</v>
      </c>
      <c r="P5" s="12">
        <f>VLOOKUP($H5,'[2]2023_08'!$D:$AD,'[2]2023_08'!AD$19,FALSE)</f>
        <v>1</v>
      </c>
      <c r="Q5" s="13">
        <f>VLOOKUP(H5,'2023_07'!H:R,11,FALSE)</f>
        <v>822</v>
      </c>
      <c r="R5" s="14">
        <f>VLOOKUP($H5,'[2]2023_08'!$D:$AD,'[2]2023_08'!J$19,FALSE)</f>
        <v>872</v>
      </c>
      <c r="S5" s="15">
        <f t="shared" si="1"/>
        <v>50</v>
      </c>
      <c r="T5" s="12">
        <f>VLOOKUP($H5,'[2]2023_08'!$D:$AD,'[2]2023_08'!K$19,FALSE)</f>
        <v>50</v>
      </c>
      <c r="U5" s="16" t="str">
        <f>VLOOKUP($H5,'[2]2023_08'!$D:$AD,'[2]2023_08'!T$19,FALSE)</f>
        <v>LIDO</v>
      </c>
      <c r="V5" s="17" t="str">
        <f>VLOOKUP($H5,'[2]2023_08'!$D:$AD,'[2]2023_08'!U$19,FALSE)</f>
        <v>OK</v>
      </c>
      <c r="W5" s="12">
        <f>VLOOKUP($H5,'[2]2023_08'!$D:$AD,'[2]2023_08'!L$19,FALSE)</f>
        <v>708.61</v>
      </c>
      <c r="X5" s="12">
        <f>VLOOKUP($H5,'[2]2023_08'!$D:$AD,'[2]2023_08'!M$19,FALSE)</f>
        <v>0</v>
      </c>
      <c r="Y5" s="18">
        <f>VLOOKUP($H5,'[2]2023_08'!$D:$AD,'[2]2023_08'!N$19,FALSE)</f>
        <v>-66.97</v>
      </c>
      <c r="Z5" s="12">
        <f>VLOOKUP($H5,'[2]2023_08'!$D:$AD,'[2]2023_08'!O$19,FALSE)</f>
        <v>0</v>
      </c>
      <c r="AA5" s="12">
        <f>VLOOKUP($H5,'[2]2023_08'!$D:$AD,'[2]2023_08'!P$19,FALSE)</f>
        <v>0</v>
      </c>
      <c r="AB5" s="12">
        <f>VLOOKUP($H5,'[2]2023_08'!$D:$AD,'[2]2023_08'!Q$19,FALSE)</f>
        <v>641.64</v>
      </c>
      <c r="AC5">
        <f t="shared" si="2"/>
        <v>641.64</v>
      </c>
      <c r="AD5">
        <f t="shared" si="3"/>
        <v>0</v>
      </c>
    </row>
    <row r="6" spans="1:30" ht="15" customHeight="1" x14ac:dyDescent="0.25">
      <c r="A6" s="9" t="str">
        <f t="shared" si="0"/>
        <v>H005 2023 Agosto</v>
      </c>
      <c r="B6" s="9" t="str">
        <f>VLOOKUP(H6,[1]Auxiliar_referencia!E:F,2,FALSE)</f>
        <v>Medidor faturado pela UFSC</v>
      </c>
      <c r="C6" s="9">
        <v>2023</v>
      </c>
      <c r="D6" s="9" t="s">
        <v>121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VLOOKUP($H6,'[2]2023_08'!$D:$AD,'[2]2023_08'!Z$19,FALSE)</f>
        <v>1</v>
      </c>
      <c r="M6" s="12">
        <f>VLOOKUP($H6,'[2]2023_08'!$D:$AD,'[2]2023_08'!AA$19,FALSE)</f>
        <v>0</v>
      </c>
      <c r="N6" s="12">
        <f>VLOOKUP($H6,'[2]2023_08'!$D:$AD,'[2]2023_08'!AB$19,FALSE)</f>
        <v>0</v>
      </c>
      <c r="O6" s="12">
        <f>VLOOKUP($H6,'[2]2023_08'!$D:$AD,'[2]2023_08'!AC$19,FALSE)</f>
        <v>0</v>
      </c>
      <c r="P6" s="12">
        <f>VLOOKUP($H6,'[2]2023_08'!$D:$AD,'[2]2023_08'!AD$19,FALSE)</f>
        <v>1</v>
      </c>
      <c r="Q6" s="13">
        <f>VLOOKUP(H6,'2023_07'!H:R,11,FALSE)</f>
        <v>4208</v>
      </c>
      <c r="R6" s="14">
        <f>VLOOKUP($H6,'[2]2023_08'!$D:$AD,'[2]2023_08'!J$19,FALSE)</f>
        <v>4327</v>
      </c>
      <c r="S6" s="15">
        <f t="shared" si="1"/>
        <v>119</v>
      </c>
      <c r="T6" s="12">
        <f>VLOOKUP($H6,'[2]2023_08'!$D:$AD,'[2]2023_08'!K$19,FALSE)</f>
        <v>119</v>
      </c>
      <c r="U6" s="16" t="str">
        <f>VLOOKUP($H6,'[2]2023_08'!$D:$AD,'[2]2023_08'!T$19,FALSE)</f>
        <v>LIDO</v>
      </c>
      <c r="V6" s="17" t="str">
        <f>VLOOKUP($H6,'[2]2023_08'!$D:$AD,'[2]2023_08'!U$19,FALSE)</f>
        <v>ALTO CONSUMO</v>
      </c>
      <c r="W6" s="12">
        <f>VLOOKUP($H6,'[2]2023_08'!$D:$AD,'[2]2023_08'!L$19,FALSE)</f>
        <v>1771.9</v>
      </c>
      <c r="X6" s="12">
        <f>VLOOKUP($H6,'[2]2023_08'!$D:$AD,'[2]2023_08'!M$19,FALSE)</f>
        <v>0</v>
      </c>
      <c r="Y6" s="18">
        <f>VLOOKUP($H6,'[2]2023_08'!$D:$AD,'[2]2023_08'!N$19,FALSE)</f>
        <v>-167.45</v>
      </c>
      <c r="Z6" s="12">
        <f>VLOOKUP($H6,'[2]2023_08'!$D:$AD,'[2]2023_08'!O$19,FALSE)</f>
        <v>0</v>
      </c>
      <c r="AA6" s="12">
        <f>VLOOKUP($H6,'[2]2023_08'!$D:$AD,'[2]2023_08'!P$19,FALSE)</f>
        <v>0</v>
      </c>
      <c r="AB6" s="12">
        <f>VLOOKUP($H6,'[2]2023_08'!$D:$AD,'[2]2023_08'!Q$19,FALSE)</f>
        <v>1604.45</v>
      </c>
      <c r="AC6">
        <f t="shared" si="2"/>
        <v>1604.45</v>
      </c>
      <c r="AD6">
        <f t="shared" si="3"/>
        <v>0</v>
      </c>
    </row>
    <row r="7" spans="1:30" ht="15" customHeight="1" x14ac:dyDescent="0.25">
      <c r="A7" s="9" t="str">
        <f t="shared" si="0"/>
        <v>H006 2023 Agosto</v>
      </c>
      <c r="B7" s="9" t="str">
        <f>VLOOKUP(H7,[1]Auxiliar_referencia!E:F,2,FALSE)</f>
        <v>Medidor faturado pela UFSC</v>
      </c>
      <c r="C7" s="9">
        <v>2023</v>
      </c>
      <c r="D7" s="9" t="s">
        <v>121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VLOOKUP($H7,'[2]2023_08'!$D:$AD,'[2]2023_08'!Z$19,FALSE)</f>
        <v>1</v>
      </c>
      <c r="M7" s="12">
        <f>VLOOKUP($H7,'[2]2023_08'!$D:$AD,'[2]2023_08'!AA$19,FALSE)</f>
        <v>0</v>
      </c>
      <c r="N7" s="12">
        <f>VLOOKUP($H7,'[2]2023_08'!$D:$AD,'[2]2023_08'!AB$19,FALSE)</f>
        <v>0</v>
      </c>
      <c r="O7" s="12">
        <f>VLOOKUP($H7,'[2]2023_08'!$D:$AD,'[2]2023_08'!AC$19,FALSE)</f>
        <v>0</v>
      </c>
      <c r="P7" s="12">
        <f>VLOOKUP($H7,'[2]2023_08'!$D:$AD,'[2]2023_08'!AD$19,FALSE)</f>
        <v>1</v>
      </c>
      <c r="Q7" s="13">
        <f>VLOOKUP(H7,'2023_07'!H:R,11,FALSE)</f>
        <v>163</v>
      </c>
      <c r="R7" s="14">
        <f>VLOOKUP($H7,'[2]2023_08'!$D:$AD,'[2]2023_08'!J$19,FALSE)</f>
        <v>177</v>
      </c>
      <c r="S7" s="15">
        <f t="shared" si="1"/>
        <v>14</v>
      </c>
      <c r="T7" s="12">
        <f>VLOOKUP($H7,'[2]2023_08'!$D:$AD,'[2]2023_08'!K$19,FALSE)</f>
        <v>14</v>
      </c>
      <c r="U7" s="16" t="str">
        <f>VLOOKUP($H7,'[2]2023_08'!$D:$AD,'[2]2023_08'!T$19,FALSE)</f>
        <v>LIDO</v>
      </c>
      <c r="V7" s="17" t="str">
        <f>VLOOKUP($H7,'[2]2023_08'!$D:$AD,'[2]2023_08'!U$19,FALSE)</f>
        <v>ALTO CONSUMO</v>
      </c>
      <c r="W7" s="12">
        <f>VLOOKUP($H7,'[2]2023_08'!$D:$AD,'[2]2023_08'!L$19,FALSE)</f>
        <v>153.85</v>
      </c>
      <c r="X7" s="12">
        <f>VLOOKUP($H7,'[2]2023_08'!$D:$AD,'[2]2023_08'!M$19,FALSE)</f>
        <v>153.85</v>
      </c>
      <c r="Y7" s="18">
        <f>VLOOKUP($H7,'[2]2023_08'!$D:$AD,'[2]2023_08'!N$19,FALSE)</f>
        <v>-29.08</v>
      </c>
      <c r="Z7" s="12">
        <f>VLOOKUP($H7,'[2]2023_08'!$D:$AD,'[2]2023_08'!O$19,FALSE)</f>
        <v>0</v>
      </c>
      <c r="AA7" s="12">
        <f>VLOOKUP($H7,'[2]2023_08'!$D:$AD,'[2]2023_08'!P$19,FALSE)</f>
        <v>0</v>
      </c>
      <c r="AB7" s="12">
        <f>VLOOKUP($H7,'[2]2023_08'!$D:$AD,'[2]2023_08'!Q$19,FALSE)</f>
        <v>278.62</v>
      </c>
      <c r="AC7">
        <f t="shared" si="2"/>
        <v>278.62</v>
      </c>
      <c r="AD7">
        <f t="shared" si="3"/>
        <v>0</v>
      </c>
    </row>
    <row r="8" spans="1:30" ht="15" customHeight="1" x14ac:dyDescent="0.25">
      <c r="A8" s="9" t="str">
        <f t="shared" si="0"/>
        <v>H007 2023 Agosto</v>
      </c>
      <c r="B8" s="9" t="str">
        <f>VLOOKUP(H8,[1]Auxiliar_referencia!E:F,2,FALSE)</f>
        <v>Medidor faturado pela UFSC</v>
      </c>
      <c r="C8" s="9">
        <v>2023</v>
      </c>
      <c r="D8" s="9" t="s">
        <v>121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VLOOKUP($H8,'[2]2023_08'!$D:$AD,'[2]2023_08'!Z$19,FALSE)</f>
        <v>1</v>
      </c>
      <c r="M8" s="12">
        <f>VLOOKUP($H8,'[2]2023_08'!$D:$AD,'[2]2023_08'!AA$19,FALSE)</f>
        <v>0</v>
      </c>
      <c r="N8" s="12">
        <f>VLOOKUP($H8,'[2]2023_08'!$D:$AD,'[2]2023_08'!AB$19,FALSE)</f>
        <v>0</v>
      </c>
      <c r="O8" s="12">
        <f>VLOOKUP($H8,'[2]2023_08'!$D:$AD,'[2]2023_08'!AC$19,FALSE)</f>
        <v>0</v>
      </c>
      <c r="P8" s="12">
        <f>VLOOKUP($H8,'[2]2023_08'!$D:$AD,'[2]2023_08'!AD$19,FALSE)</f>
        <v>1</v>
      </c>
      <c r="Q8" s="13">
        <f>VLOOKUP(H8,'2023_07'!H:R,11,FALSE)</f>
        <v>5692</v>
      </c>
      <c r="R8" s="14">
        <f>VLOOKUP($H8,'[2]2023_08'!$D:$AD,'[2]2023_08'!J$19,FALSE)</f>
        <v>5769</v>
      </c>
      <c r="S8" s="15">
        <f t="shared" si="1"/>
        <v>77</v>
      </c>
      <c r="T8" s="12">
        <f>VLOOKUP($H8,'[2]2023_08'!$D:$AD,'[2]2023_08'!K$19,FALSE)</f>
        <v>77</v>
      </c>
      <c r="U8" s="16" t="str">
        <f>VLOOKUP($H8,'[2]2023_08'!$D:$AD,'[2]2023_08'!T$19,FALSE)</f>
        <v>LIDO</v>
      </c>
      <c r="V8" s="17" t="str">
        <f>VLOOKUP($H8,'[2]2023_08'!$D:$AD,'[2]2023_08'!U$19,FALSE)</f>
        <v>OK</v>
      </c>
      <c r="W8" s="12">
        <f>VLOOKUP($H8,'[2]2023_08'!$D:$AD,'[2]2023_08'!L$19,FALSE)</f>
        <v>1124.68</v>
      </c>
      <c r="X8" s="12">
        <f>VLOOKUP($H8,'[2]2023_08'!$D:$AD,'[2]2023_08'!M$19,FALSE)</f>
        <v>0</v>
      </c>
      <c r="Y8" s="18">
        <f>VLOOKUP($H8,'[2]2023_08'!$D:$AD,'[2]2023_08'!N$19,FALSE)</f>
        <v>-106.28</v>
      </c>
      <c r="Z8" s="12">
        <f>VLOOKUP($H8,'[2]2023_08'!$D:$AD,'[2]2023_08'!O$19,FALSE)</f>
        <v>0</v>
      </c>
      <c r="AA8" s="12">
        <f>VLOOKUP($H8,'[2]2023_08'!$D:$AD,'[2]2023_08'!P$19,FALSE)</f>
        <v>0</v>
      </c>
      <c r="AB8" s="12">
        <f>VLOOKUP($H8,'[2]2023_08'!$D:$AD,'[2]2023_08'!Q$19,FALSE)</f>
        <v>1018.4</v>
      </c>
      <c r="AC8">
        <f t="shared" si="2"/>
        <v>1018.4000000000001</v>
      </c>
      <c r="AD8">
        <f t="shared" si="3"/>
        <v>0</v>
      </c>
    </row>
    <row r="9" spans="1:30" ht="15" customHeight="1" x14ac:dyDescent="0.25">
      <c r="A9" s="9" t="str">
        <f t="shared" si="0"/>
        <v>H008 2023 Agosto</v>
      </c>
      <c r="B9" s="9" t="str">
        <f>VLOOKUP(H9,[1]Auxiliar_referencia!E:F,2,FALSE)</f>
        <v>Medidor faturado pela UFSC</v>
      </c>
      <c r="C9" s="9">
        <v>2023</v>
      </c>
      <c r="D9" s="9" t="s">
        <v>121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VLOOKUP($H9,'[2]2023_08'!$D:$AD,'[2]2023_08'!Z$19,FALSE)</f>
        <v>1</v>
      </c>
      <c r="M9" s="12">
        <f>VLOOKUP($H9,'[2]2023_08'!$D:$AD,'[2]2023_08'!AA$19,FALSE)</f>
        <v>0</v>
      </c>
      <c r="N9" s="12">
        <f>VLOOKUP($H9,'[2]2023_08'!$D:$AD,'[2]2023_08'!AB$19,FALSE)</f>
        <v>0</v>
      </c>
      <c r="O9" s="12">
        <f>VLOOKUP($H9,'[2]2023_08'!$D:$AD,'[2]2023_08'!AC$19,FALSE)</f>
        <v>0</v>
      </c>
      <c r="P9" s="12">
        <f>VLOOKUP($H9,'[2]2023_08'!$D:$AD,'[2]2023_08'!AD$19,FALSE)</f>
        <v>1</v>
      </c>
      <c r="Q9" s="13">
        <f>VLOOKUP(H9,'2023_07'!H:R,11,FALSE)</f>
        <v>51876</v>
      </c>
      <c r="R9" s="14">
        <f>VLOOKUP($H9,'[2]2023_08'!$D:$AD,'[2]2023_08'!J$19,FALSE)</f>
        <v>52189</v>
      </c>
      <c r="S9" s="15">
        <f t="shared" si="1"/>
        <v>313</v>
      </c>
      <c r="T9" s="12">
        <f>VLOOKUP($H9,'[2]2023_08'!$D:$AD,'[2]2023_08'!K$19,FALSE)</f>
        <v>313</v>
      </c>
      <c r="U9" s="16" t="str">
        <f>VLOOKUP($H9,'[2]2023_08'!$D:$AD,'[2]2023_08'!T$19,FALSE)</f>
        <v>LIDO</v>
      </c>
      <c r="V9" s="17" t="str">
        <f>VLOOKUP($H9,'[2]2023_08'!$D:$AD,'[2]2023_08'!U$19,FALSE)</f>
        <v>ALTO CONSUMO</v>
      </c>
      <c r="W9" s="12">
        <f>VLOOKUP($H9,'[2]2023_08'!$D:$AD,'[2]2023_08'!L$19,FALSE)</f>
        <v>4761.4399999999996</v>
      </c>
      <c r="X9" s="12">
        <f>VLOOKUP($H9,'[2]2023_08'!$D:$AD,'[2]2023_08'!M$19,FALSE)</f>
        <v>0</v>
      </c>
      <c r="Y9" s="18">
        <f>VLOOKUP($H9,'[2]2023_08'!$D:$AD,'[2]2023_08'!N$19,FALSE)</f>
        <v>-449.95</v>
      </c>
      <c r="Z9" s="12">
        <f>VLOOKUP($H9,'[2]2023_08'!$D:$AD,'[2]2023_08'!O$19,FALSE)</f>
        <v>0</v>
      </c>
      <c r="AA9" s="12">
        <f>VLOOKUP($H9,'[2]2023_08'!$D:$AD,'[2]2023_08'!P$19,FALSE)</f>
        <v>0</v>
      </c>
      <c r="AB9" s="12">
        <f>VLOOKUP($H9,'[2]2023_08'!$D:$AD,'[2]2023_08'!Q$19,FALSE)</f>
        <v>4311.49</v>
      </c>
      <c r="AC9">
        <f t="shared" si="2"/>
        <v>4311.49</v>
      </c>
      <c r="AD9">
        <f t="shared" si="3"/>
        <v>0</v>
      </c>
    </row>
    <row r="10" spans="1:30" ht="15" customHeight="1" x14ac:dyDescent="0.25">
      <c r="A10" s="9" t="str">
        <f t="shared" si="0"/>
        <v>H009 2023 Agosto</v>
      </c>
      <c r="B10" s="9" t="str">
        <f>VLOOKUP(H10,[1]Auxiliar_referencia!E:F,2,FALSE)</f>
        <v>Medidor faturado pela UFSC</v>
      </c>
      <c r="C10" s="9">
        <v>2023</v>
      </c>
      <c r="D10" s="9" t="s">
        <v>121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VLOOKUP($H10,'[2]2023_08'!$D:$AD,'[2]2023_08'!Z$19,FALSE)</f>
        <v>1</v>
      </c>
      <c r="M10" s="12">
        <f>VLOOKUP($H10,'[2]2023_08'!$D:$AD,'[2]2023_08'!AA$19,FALSE)</f>
        <v>0</v>
      </c>
      <c r="N10" s="12">
        <f>VLOOKUP($H10,'[2]2023_08'!$D:$AD,'[2]2023_08'!AB$19,FALSE)</f>
        <v>0</v>
      </c>
      <c r="O10" s="12">
        <f>VLOOKUP($H10,'[2]2023_08'!$D:$AD,'[2]2023_08'!AC$19,FALSE)</f>
        <v>0</v>
      </c>
      <c r="P10" s="12">
        <f>VLOOKUP($H10,'[2]2023_08'!$D:$AD,'[2]2023_08'!AD$19,FALSE)</f>
        <v>1</v>
      </c>
      <c r="Q10" s="13">
        <f>VLOOKUP(H10,'2023_07'!H:R,11,FALSE)</f>
        <v>22</v>
      </c>
      <c r="R10" s="14">
        <f>VLOOKUP($H10,'[2]2023_08'!$D:$AD,'[2]2023_08'!J$19,FALSE)</f>
        <v>20</v>
      </c>
      <c r="S10" s="15">
        <f t="shared" si="1"/>
        <v>-2</v>
      </c>
      <c r="T10" s="12">
        <f>VLOOKUP($H10,'[2]2023_08'!$D:$AD,'[2]2023_08'!K$19,FALSE)</f>
        <v>0</v>
      </c>
      <c r="U10" s="16" t="str">
        <f>VLOOKUP($H10,'[2]2023_08'!$D:$AD,'[2]2023_08'!T$19,FALSE)</f>
        <v>LIDO/REVISÃO</v>
      </c>
      <c r="V10" s="17" t="str">
        <f>VLOOKUP($H10,'[2]2023_08'!$D:$AD,'[2]2023_08'!U$19,FALSE)</f>
        <v>CONFIRMAÇÃO LEITURA</v>
      </c>
      <c r="W10" s="12">
        <f>VLOOKUP($H10,'[2]2023_08'!$D:$AD,'[2]2023_08'!L$19,FALSE)</f>
        <v>37.31</v>
      </c>
      <c r="X10" s="12">
        <f>VLOOKUP($H10,'[2]2023_08'!$D:$AD,'[2]2023_08'!M$19,FALSE)</f>
        <v>37.31</v>
      </c>
      <c r="Y10" s="18">
        <f>VLOOKUP($H10,'[2]2023_08'!$D:$AD,'[2]2023_08'!N$19,FALSE)</f>
        <v>-7.06</v>
      </c>
      <c r="Z10" s="12">
        <f>VLOOKUP($H10,'[2]2023_08'!$D:$AD,'[2]2023_08'!O$19,FALSE)</f>
        <v>0</v>
      </c>
      <c r="AA10" s="12">
        <f>VLOOKUP($H10,'[2]2023_08'!$D:$AD,'[2]2023_08'!P$19,FALSE)</f>
        <v>0</v>
      </c>
      <c r="AB10" s="12">
        <f>VLOOKUP($H10,'[2]2023_08'!$D:$AD,'[2]2023_08'!Q$19,FALSE)</f>
        <v>67.56</v>
      </c>
      <c r="AC10">
        <f t="shared" si="2"/>
        <v>67.56</v>
      </c>
      <c r="AD10">
        <f t="shared" si="3"/>
        <v>0</v>
      </c>
    </row>
    <row r="11" spans="1:30" ht="15" customHeight="1" x14ac:dyDescent="0.25">
      <c r="A11" s="9" t="str">
        <f t="shared" si="0"/>
        <v>H010 2023 Agosto</v>
      </c>
      <c r="B11" s="9" t="str">
        <f>VLOOKUP(H11,[1]Auxiliar_referencia!E:F,2,FALSE)</f>
        <v>Medidor faturado pela UFSC</v>
      </c>
      <c r="C11" s="9">
        <v>2023</v>
      </c>
      <c r="D11" s="9" t="s">
        <v>121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VLOOKUP($H11,'[2]2023_08'!$D:$AD,'[2]2023_08'!Z$19,FALSE)</f>
        <v>1</v>
      </c>
      <c r="M11" s="12">
        <f>VLOOKUP($H11,'[2]2023_08'!$D:$AD,'[2]2023_08'!AA$19,FALSE)</f>
        <v>0</v>
      </c>
      <c r="N11" s="12">
        <f>VLOOKUP($H11,'[2]2023_08'!$D:$AD,'[2]2023_08'!AB$19,FALSE)</f>
        <v>0</v>
      </c>
      <c r="O11" s="12">
        <f>VLOOKUP($H11,'[2]2023_08'!$D:$AD,'[2]2023_08'!AC$19,FALSE)</f>
        <v>0</v>
      </c>
      <c r="P11" s="12">
        <f>VLOOKUP($H11,'[2]2023_08'!$D:$AD,'[2]2023_08'!AD$19,FALSE)</f>
        <v>1</v>
      </c>
      <c r="Q11" s="13">
        <f>VLOOKUP(H11,'2023_07'!H:R,11,FALSE)</f>
        <v>2384</v>
      </c>
      <c r="R11" s="14">
        <f>VLOOKUP($H11,'[2]2023_08'!$D:$AD,'[2]2023_08'!J$19,FALSE)</f>
        <v>2432</v>
      </c>
      <c r="S11" s="15">
        <f t="shared" si="1"/>
        <v>48</v>
      </c>
      <c r="T11" s="12">
        <f>VLOOKUP($H11,'[2]2023_08'!$D:$AD,'[2]2023_08'!K$19,FALSE)</f>
        <v>48</v>
      </c>
      <c r="U11" s="16" t="str">
        <f>VLOOKUP($H11,'[2]2023_08'!$D:$AD,'[2]2023_08'!T$19,FALSE)</f>
        <v>MÉDIO</v>
      </c>
      <c r="V11" s="17" t="str">
        <f>VLOOKUP($H11,'[2]2023_08'!$D:$AD,'[2]2023_08'!U$19,FALSE)</f>
        <v>VIDRO DO HIDRÔMETRO SUADO</v>
      </c>
      <c r="W11" s="12">
        <f>VLOOKUP($H11,'[2]2023_08'!$D:$AD,'[2]2023_08'!L$19,FALSE)</f>
        <v>677.79</v>
      </c>
      <c r="X11" s="12">
        <f>VLOOKUP($H11,'[2]2023_08'!$D:$AD,'[2]2023_08'!M$19,FALSE)</f>
        <v>0</v>
      </c>
      <c r="Y11" s="18">
        <f>VLOOKUP($H11,'[2]2023_08'!$D:$AD,'[2]2023_08'!N$19,FALSE)</f>
        <v>-64.05</v>
      </c>
      <c r="Z11" s="12">
        <f>VLOOKUP($H11,'[2]2023_08'!$D:$AD,'[2]2023_08'!O$19,FALSE)</f>
        <v>0</v>
      </c>
      <c r="AA11" s="12">
        <f>VLOOKUP($H11,'[2]2023_08'!$D:$AD,'[2]2023_08'!P$19,FALSE)</f>
        <v>0</v>
      </c>
      <c r="AB11" s="12">
        <f>VLOOKUP($H11,'[2]2023_08'!$D:$AD,'[2]2023_08'!Q$19,FALSE)</f>
        <v>613.74</v>
      </c>
      <c r="AC11">
        <f t="shared" si="2"/>
        <v>613.74</v>
      </c>
      <c r="AD11">
        <f t="shared" si="3"/>
        <v>0</v>
      </c>
    </row>
    <row r="12" spans="1:30" ht="15" customHeight="1" x14ac:dyDescent="0.25">
      <c r="A12" s="9" t="str">
        <f t="shared" si="0"/>
        <v>H011 2023 Agosto</v>
      </c>
      <c r="B12" s="9" t="str">
        <f>VLOOKUP(H12,[1]Auxiliar_referencia!E:F,2,FALSE)</f>
        <v>Medidor faturado pela UFSC</v>
      </c>
      <c r="C12" s="9">
        <v>2023</v>
      </c>
      <c r="D12" s="9" t="s">
        <v>121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VLOOKUP($H12,'[2]2023_08'!$D:$AD,'[2]2023_08'!Z$19,FALSE)</f>
        <v>1</v>
      </c>
      <c r="M12" s="12">
        <f>VLOOKUP($H12,'[2]2023_08'!$D:$AD,'[2]2023_08'!AA$19,FALSE)</f>
        <v>0</v>
      </c>
      <c r="N12" s="12">
        <f>VLOOKUP($H12,'[2]2023_08'!$D:$AD,'[2]2023_08'!AB$19,FALSE)</f>
        <v>0</v>
      </c>
      <c r="O12" s="12">
        <f>VLOOKUP($H12,'[2]2023_08'!$D:$AD,'[2]2023_08'!AC$19,FALSE)</f>
        <v>0</v>
      </c>
      <c r="P12" s="12">
        <f>VLOOKUP($H12,'[2]2023_08'!$D:$AD,'[2]2023_08'!AD$19,FALSE)</f>
        <v>1</v>
      </c>
      <c r="Q12" s="13">
        <f>VLOOKUP(H12,'2023_07'!H:R,11,FALSE)</f>
        <v>41439</v>
      </c>
      <c r="R12" s="14">
        <f>VLOOKUP($H12,'[2]2023_08'!$D:$AD,'[2]2023_08'!J$19,FALSE)</f>
        <v>41789</v>
      </c>
      <c r="S12" s="15">
        <f t="shared" si="1"/>
        <v>350</v>
      </c>
      <c r="T12" s="12">
        <f>VLOOKUP($H12,'[2]2023_08'!$D:$AD,'[2]2023_08'!K$19,FALSE)</f>
        <v>350</v>
      </c>
      <c r="U12" s="16" t="str">
        <f>VLOOKUP($H12,'[2]2023_08'!$D:$AD,'[2]2023_08'!T$19,FALSE)</f>
        <v>LIDO</v>
      </c>
      <c r="V12" s="17" t="str">
        <f>VLOOKUP($H12,'[2]2023_08'!$D:$AD,'[2]2023_08'!U$19,FALSE)</f>
        <v>OK</v>
      </c>
      <c r="W12" s="12">
        <f>VLOOKUP($H12,'[2]2023_08'!$D:$AD,'[2]2023_08'!L$19,FALSE)</f>
        <v>5331.61</v>
      </c>
      <c r="X12" s="12">
        <f>VLOOKUP($H12,'[2]2023_08'!$D:$AD,'[2]2023_08'!M$19,FALSE)</f>
        <v>0</v>
      </c>
      <c r="Y12" s="18">
        <f>VLOOKUP($H12,'[2]2023_08'!$D:$AD,'[2]2023_08'!N$19,FALSE)</f>
        <v>-503.85</v>
      </c>
      <c r="Z12" s="12">
        <f>VLOOKUP($H12,'[2]2023_08'!$D:$AD,'[2]2023_08'!O$19,FALSE)</f>
        <v>0</v>
      </c>
      <c r="AA12" s="12">
        <f>VLOOKUP($H12,'[2]2023_08'!$D:$AD,'[2]2023_08'!P$19,FALSE)</f>
        <v>0</v>
      </c>
      <c r="AB12" s="12">
        <f>VLOOKUP($H12,'[2]2023_08'!$D:$AD,'[2]2023_08'!Q$19,FALSE)</f>
        <v>4827.76</v>
      </c>
      <c r="AC12">
        <f t="shared" si="2"/>
        <v>4827.7599999999993</v>
      </c>
      <c r="AD12">
        <f t="shared" si="3"/>
        <v>0</v>
      </c>
    </row>
    <row r="13" spans="1:30" ht="15" customHeight="1" x14ac:dyDescent="0.25">
      <c r="A13" s="9" t="str">
        <f t="shared" si="0"/>
        <v>H015 2023 Agosto</v>
      </c>
      <c r="B13" s="9" t="str">
        <f>VLOOKUP(H13,[1]Auxiliar_referencia!E:F,2,FALSE)</f>
        <v>Medidor faturado pela UFSC</v>
      </c>
      <c r="C13" s="9">
        <v>2023</v>
      </c>
      <c r="D13" s="9" t="s">
        <v>121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VLOOKUP($H13,'[2]2023_08'!$D:$AD,'[2]2023_08'!Z$19,FALSE)</f>
        <v>1</v>
      </c>
      <c r="M13" s="12">
        <f>VLOOKUP($H13,'[2]2023_08'!$D:$AD,'[2]2023_08'!AA$19,FALSE)</f>
        <v>0</v>
      </c>
      <c r="N13" s="12">
        <f>VLOOKUP($H13,'[2]2023_08'!$D:$AD,'[2]2023_08'!AB$19,FALSE)</f>
        <v>0</v>
      </c>
      <c r="O13" s="12">
        <f>VLOOKUP($H13,'[2]2023_08'!$D:$AD,'[2]2023_08'!AC$19,FALSE)</f>
        <v>0</v>
      </c>
      <c r="P13" s="12">
        <f>VLOOKUP($H13,'[2]2023_08'!$D:$AD,'[2]2023_08'!AD$19,FALSE)</f>
        <v>1</v>
      </c>
      <c r="Q13" s="13">
        <f>VLOOKUP(H13,'2023_07'!H:R,11,FALSE)</f>
        <v>210</v>
      </c>
      <c r="R13" s="14">
        <f>VLOOKUP($H13,'[2]2023_08'!$D:$AD,'[2]2023_08'!J$19,FALSE)</f>
        <v>210</v>
      </c>
      <c r="S13" s="15">
        <f t="shared" si="1"/>
        <v>0</v>
      </c>
      <c r="T13" s="12">
        <f>VLOOKUP($H13,'[2]2023_08'!$D:$AD,'[2]2023_08'!K$19,FALSE)</f>
        <v>0</v>
      </c>
      <c r="U13" s="16" t="str">
        <f>VLOOKUP($H13,'[2]2023_08'!$D:$AD,'[2]2023_08'!T$19,FALSE)</f>
        <v>LIDO</v>
      </c>
      <c r="V13" s="17" t="str">
        <f>VLOOKUP($H13,'[2]2023_08'!$D:$AD,'[2]2023_08'!U$19,FALSE)</f>
        <v>HIDRÔMETRO PARADO</v>
      </c>
      <c r="W13" s="12">
        <f>VLOOKUP($H13,'[2]2023_08'!$D:$AD,'[2]2023_08'!L$19,FALSE)</f>
        <v>37.31</v>
      </c>
      <c r="X13" s="12">
        <f>VLOOKUP($H13,'[2]2023_08'!$D:$AD,'[2]2023_08'!M$19,FALSE)</f>
        <v>37.31</v>
      </c>
      <c r="Y13" s="18">
        <f>VLOOKUP($H13,'[2]2023_08'!$D:$AD,'[2]2023_08'!N$19,FALSE)</f>
        <v>-74.62</v>
      </c>
      <c r="Z13" s="12">
        <f>VLOOKUP($H13,'[2]2023_08'!$D:$AD,'[2]2023_08'!O$19,FALSE)</f>
        <v>0</v>
      </c>
      <c r="AA13" s="12">
        <f>VLOOKUP($H13,'[2]2023_08'!$D:$AD,'[2]2023_08'!P$19,FALSE)</f>
        <v>0</v>
      </c>
      <c r="AB13" s="12">
        <f>VLOOKUP($H13,'[2]2023_08'!$D:$AD,'[2]2023_08'!Q$19,FALSE)</f>
        <v>0</v>
      </c>
      <c r="AC13">
        <f t="shared" si="2"/>
        <v>0</v>
      </c>
      <c r="AD13">
        <f t="shared" si="3"/>
        <v>0</v>
      </c>
    </row>
    <row r="14" spans="1:30" ht="15" customHeight="1" x14ac:dyDescent="0.25">
      <c r="A14" s="9" t="str">
        <f t="shared" si="0"/>
        <v>H017 2023 Agosto</v>
      </c>
      <c r="B14" s="9" t="str">
        <f>VLOOKUP(H14,[1]Auxiliar_referencia!E:F,2,FALSE)</f>
        <v>Medidor faturado pela UFSC</v>
      </c>
      <c r="C14" s="9">
        <v>2023</v>
      </c>
      <c r="D14" s="9" t="s">
        <v>121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VLOOKUP($H14,'[2]2023_08'!$D:$AD,'[2]2023_08'!Z$19,FALSE)</f>
        <v>1</v>
      </c>
      <c r="M14" s="12">
        <f>VLOOKUP($H14,'[2]2023_08'!$D:$AD,'[2]2023_08'!AA$19,FALSE)</f>
        <v>0</v>
      </c>
      <c r="N14" s="12">
        <f>VLOOKUP($H14,'[2]2023_08'!$D:$AD,'[2]2023_08'!AB$19,FALSE)</f>
        <v>1</v>
      </c>
      <c r="O14" s="12">
        <f>VLOOKUP($H14,'[2]2023_08'!$D:$AD,'[2]2023_08'!AC$19,FALSE)</f>
        <v>0</v>
      </c>
      <c r="P14" s="12">
        <f>VLOOKUP($H14,'[2]2023_08'!$D:$AD,'[2]2023_08'!AD$19,FALSE)</f>
        <v>2</v>
      </c>
      <c r="Q14" s="13">
        <f>VLOOKUP(H14,'2023_07'!H:R,11,FALSE)</f>
        <v>2203</v>
      </c>
      <c r="R14" s="14">
        <f>VLOOKUP($H14,'[2]2023_08'!$D:$AD,'[2]2023_08'!J$19,FALSE)</f>
        <v>2570</v>
      </c>
      <c r="S14" s="15">
        <f t="shared" si="1"/>
        <v>367</v>
      </c>
      <c r="T14" s="12">
        <f>VLOOKUP($H14,'[2]2023_08'!$D:$AD,'[2]2023_08'!K$19,FALSE)</f>
        <v>367</v>
      </c>
      <c r="U14" s="16" t="str">
        <f>VLOOKUP($H14,'[2]2023_08'!$D:$AD,'[2]2023_08'!T$19,FALSE)</f>
        <v>MÉDIO</v>
      </c>
      <c r="V14" s="17" t="str">
        <f>VLOOKUP($H14,'[2]2023_08'!$D:$AD,'[2]2023_08'!U$19,FALSE)</f>
        <v>CONSTRUIR ABRIGO</v>
      </c>
      <c r="W14" s="12">
        <f>VLOOKUP($H14,'[2]2023_08'!$D:$AD,'[2]2023_08'!L$19,FALSE)</f>
        <v>6063.03</v>
      </c>
      <c r="X14" s="12">
        <f>VLOOKUP($H14,'[2]2023_08'!$D:$AD,'[2]2023_08'!M$19,FALSE)</f>
        <v>6063.03</v>
      </c>
      <c r="Y14" s="18">
        <f>VLOOKUP($H14,'[2]2023_08'!$D:$AD,'[2]2023_08'!N$19,FALSE)</f>
        <v>-1145.9100000000001</v>
      </c>
      <c r="Z14" s="12">
        <f>VLOOKUP($H14,'[2]2023_08'!$D:$AD,'[2]2023_08'!O$19,FALSE)</f>
        <v>0</v>
      </c>
      <c r="AA14" s="12">
        <f>VLOOKUP($H14,'[2]2023_08'!$D:$AD,'[2]2023_08'!P$19,FALSE)</f>
        <v>0</v>
      </c>
      <c r="AB14" s="12">
        <f>VLOOKUP($H14,'[2]2023_08'!$D:$AD,'[2]2023_08'!Q$19,FALSE)</f>
        <v>10980.15</v>
      </c>
      <c r="AC14">
        <f t="shared" si="2"/>
        <v>10980.15</v>
      </c>
      <c r="AD14">
        <f t="shared" si="3"/>
        <v>0</v>
      </c>
    </row>
    <row r="15" spans="1:30" ht="15" customHeight="1" x14ac:dyDescent="0.25">
      <c r="A15" s="9" t="str">
        <f t="shared" si="0"/>
        <v>H018 2023 Agosto</v>
      </c>
      <c r="B15" s="9" t="str">
        <f>VLOOKUP(H15,[1]Auxiliar_referencia!E:F,2,FALSE)</f>
        <v>Medidor faturado pela UFSC</v>
      </c>
      <c r="C15" s="9">
        <v>2023</v>
      </c>
      <c r="D15" s="9" t="s">
        <v>121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VLOOKUP($H15,'[2]2023_08'!$D:$AD,'[2]2023_08'!Z$19,FALSE)</f>
        <v>1</v>
      </c>
      <c r="M15" s="12">
        <f>VLOOKUP($H15,'[2]2023_08'!$D:$AD,'[2]2023_08'!AA$19,FALSE)</f>
        <v>0</v>
      </c>
      <c r="N15" s="12">
        <f>VLOOKUP($H15,'[2]2023_08'!$D:$AD,'[2]2023_08'!AB$19,FALSE)</f>
        <v>0</v>
      </c>
      <c r="O15" s="12">
        <f>VLOOKUP($H15,'[2]2023_08'!$D:$AD,'[2]2023_08'!AC$19,FALSE)</f>
        <v>0</v>
      </c>
      <c r="P15" s="12">
        <f>VLOOKUP($H15,'[2]2023_08'!$D:$AD,'[2]2023_08'!AD$19,FALSE)</f>
        <v>1</v>
      </c>
      <c r="Q15" s="13">
        <f>VLOOKUP(H15,'2023_07'!H:R,11,FALSE)</f>
        <v>4735</v>
      </c>
      <c r="R15" s="14">
        <f>VLOOKUP($H15,'[2]2023_08'!$D:$AD,'[2]2023_08'!J$19,FALSE)</f>
        <v>4764</v>
      </c>
      <c r="S15" s="15">
        <f t="shared" si="1"/>
        <v>29</v>
      </c>
      <c r="T15" s="12">
        <f>VLOOKUP($H15,'[2]2023_08'!$D:$AD,'[2]2023_08'!K$19,FALSE)</f>
        <v>29</v>
      </c>
      <c r="U15" s="16" t="str">
        <f>VLOOKUP($H15,'[2]2023_08'!$D:$AD,'[2]2023_08'!T$19,FALSE)</f>
        <v>MÉDIO</v>
      </c>
      <c r="V15" s="17" t="str">
        <f>VLOOKUP($H15,'[2]2023_08'!$D:$AD,'[2]2023_08'!U$19,FALSE)</f>
        <v>CONSTRUIR ABRIGO</v>
      </c>
      <c r="W15" s="12">
        <f>VLOOKUP($H15,'[2]2023_08'!$D:$AD,'[2]2023_08'!L$19,FALSE)</f>
        <v>385</v>
      </c>
      <c r="X15" s="12">
        <f>VLOOKUP($H15,'[2]2023_08'!$D:$AD,'[2]2023_08'!M$19,FALSE)</f>
        <v>385</v>
      </c>
      <c r="Y15" s="18">
        <f>VLOOKUP($H15,'[2]2023_08'!$D:$AD,'[2]2023_08'!N$19,FALSE)</f>
        <v>-72.77</v>
      </c>
      <c r="Z15" s="12">
        <f>VLOOKUP($H15,'[2]2023_08'!$D:$AD,'[2]2023_08'!O$19,FALSE)</f>
        <v>0</v>
      </c>
      <c r="AA15" s="12">
        <f>VLOOKUP($H15,'[2]2023_08'!$D:$AD,'[2]2023_08'!P$19,FALSE)</f>
        <v>0</v>
      </c>
      <c r="AB15" s="12">
        <f>VLOOKUP($H15,'[2]2023_08'!$D:$AD,'[2]2023_08'!Q$19,FALSE)</f>
        <v>697.23</v>
      </c>
      <c r="AC15">
        <f t="shared" si="2"/>
        <v>697.23</v>
      </c>
      <c r="AD15">
        <f t="shared" si="3"/>
        <v>0</v>
      </c>
    </row>
    <row r="16" spans="1:30" ht="15" customHeight="1" x14ac:dyDescent="0.25">
      <c r="A16" s="9" t="str">
        <f t="shared" si="0"/>
        <v>H019 2023 Agosto</v>
      </c>
      <c r="B16" s="9" t="str">
        <f>VLOOKUP(H16,[1]Auxiliar_referencia!E:F,2,FALSE)</f>
        <v>Medidor faturado pela UFSC</v>
      </c>
      <c r="C16" s="9">
        <v>2023</v>
      </c>
      <c r="D16" s="9" t="s">
        <v>121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VLOOKUP($H16,'[2]2023_08'!$D:$AD,'[2]2023_08'!Z$19,FALSE)</f>
        <v>1</v>
      </c>
      <c r="M16" s="12">
        <f>VLOOKUP($H16,'[2]2023_08'!$D:$AD,'[2]2023_08'!AA$19,FALSE)</f>
        <v>0</v>
      </c>
      <c r="N16" s="12">
        <f>VLOOKUP($H16,'[2]2023_08'!$D:$AD,'[2]2023_08'!AB$19,FALSE)</f>
        <v>1</v>
      </c>
      <c r="O16" s="12">
        <f>VLOOKUP($H16,'[2]2023_08'!$D:$AD,'[2]2023_08'!AC$19,FALSE)</f>
        <v>1</v>
      </c>
      <c r="P16" s="12">
        <f>VLOOKUP($H16,'[2]2023_08'!$D:$AD,'[2]2023_08'!AD$19,FALSE)</f>
        <v>3</v>
      </c>
      <c r="Q16" s="13">
        <f>VLOOKUP(H16,'2023_07'!H:R,11,FALSE)</f>
        <v>11145</v>
      </c>
      <c r="R16" s="14">
        <f>VLOOKUP($H16,'[2]2023_08'!$D:$AD,'[2]2023_08'!J$19,FALSE)</f>
        <v>11429</v>
      </c>
      <c r="S16" s="15">
        <f t="shared" si="1"/>
        <v>284</v>
      </c>
      <c r="T16" s="12">
        <f>VLOOKUP($H16,'[2]2023_08'!$D:$AD,'[2]2023_08'!K$19,FALSE)</f>
        <v>284</v>
      </c>
      <c r="U16" s="16" t="str">
        <f>VLOOKUP($H16,'[2]2023_08'!$D:$AD,'[2]2023_08'!T$19,FALSE)</f>
        <v>LIDO</v>
      </c>
      <c r="V16" s="17" t="str">
        <f>VLOOKUP($H16,'[2]2023_08'!$D:$AD,'[2]2023_08'!U$19,FALSE)</f>
        <v>ALTO CONSUMO</v>
      </c>
      <c r="W16" s="12">
        <f>VLOOKUP($H16,'[2]2023_08'!$D:$AD,'[2]2023_08'!L$19,FALSE)</f>
        <v>4368.54</v>
      </c>
      <c r="X16" s="12">
        <f>VLOOKUP($H16,'[2]2023_08'!$D:$AD,'[2]2023_08'!M$19,FALSE)</f>
        <v>4368.54</v>
      </c>
      <c r="Y16" s="18">
        <f>VLOOKUP($H16,'[2]2023_08'!$D:$AD,'[2]2023_08'!N$19,FALSE)</f>
        <v>-825.65</v>
      </c>
      <c r="Z16" s="12">
        <f>VLOOKUP($H16,'[2]2023_08'!$D:$AD,'[2]2023_08'!O$19,FALSE)</f>
        <v>0</v>
      </c>
      <c r="AA16" s="12">
        <f>VLOOKUP($H16,'[2]2023_08'!$D:$AD,'[2]2023_08'!P$19,FALSE)</f>
        <v>0</v>
      </c>
      <c r="AB16" s="12">
        <f>VLOOKUP($H16,'[2]2023_08'!$D:$AD,'[2]2023_08'!Q$19,FALSE)</f>
        <v>7911.43</v>
      </c>
      <c r="AC16">
        <f t="shared" si="2"/>
        <v>7911.43</v>
      </c>
      <c r="AD16">
        <f t="shared" si="3"/>
        <v>0</v>
      </c>
    </row>
    <row r="17" spans="1:30" ht="15" customHeight="1" x14ac:dyDescent="0.25">
      <c r="A17" s="9" t="str">
        <f t="shared" si="0"/>
        <v>H020 2023 Agosto</v>
      </c>
      <c r="B17" s="9" t="str">
        <f>VLOOKUP(H17,[1]Auxiliar_referencia!E:F,2,FALSE)</f>
        <v>Medidor faturado pela UFSC</v>
      </c>
      <c r="C17" s="9">
        <v>2023</v>
      </c>
      <c r="D17" s="9" t="s">
        <v>121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VLOOKUP($H17,'[2]2023_08'!$D:$AD,'[2]2023_08'!Z$19,FALSE)</f>
        <v>1</v>
      </c>
      <c r="M17" s="12">
        <f>VLOOKUP($H17,'[2]2023_08'!$D:$AD,'[2]2023_08'!AA$19,FALSE)</f>
        <v>0</v>
      </c>
      <c r="N17" s="12">
        <f>VLOOKUP($H17,'[2]2023_08'!$D:$AD,'[2]2023_08'!AB$19,FALSE)</f>
        <v>0</v>
      </c>
      <c r="O17" s="12">
        <f>VLOOKUP($H17,'[2]2023_08'!$D:$AD,'[2]2023_08'!AC$19,FALSE)</f>
        <v>0</v>
      </c>
      <c r="P17" s="12">
        <f>VLOOKUP($H17,'[2]2023_08'!$D:$AD,'[2]2023_08'!AD$19,FALSE)</f>
        <v>1</v>
      </c>
      <c r="Q17" s="13">
        <f>VLOOKUP(H17,'2023_07'!H:R,11,FALSE)</f>
        <v>1505</v>
      </c>
      <c r="R17" s="14">
        <f>VLOOKUP($H17,'[2]2023_08'!$D:$AD,'[2]2023_08'!J$19,FALSE)</f>
        <v>1713</v>
      </c>
      <c r="S17" s="15">
        <f t="shared" si="1"/>
        <v>208</v>
      </c>
      <c r="T17" s="12">
        <f>VLOOKUP($H17,'[2]2023_08'!$D:$AD,'[2]2023_08'!K$19,FALSE)</f>
        <v>208</v>
      </c>
      <c r="U17" s="16" t="str">
        <f>VLOOKUP($H17,'[2]2023_08'!$D:$AD,'[2]2023_08'!T$19,FALSE)</f>
        <v>LIDO</v>
      </c>
      <c r="V17" s="17" t="str">
        <f>VLOOKUP($H17,'[2]2023_08'!$D:$AD,'[2]2023_08'!U$19,FALSE)</f>
        <v>OK</v>
      </c>
      <c r="W17" s="12">
        <f>VLOOKUP($H17,'[2]2023_08'!$D:$AD,'[2]2023_08'!L$19,FALSE)</f>
        <v>3143.39</v>
      </c>
      <c r="X17" s="12">
        <f>VLOOKUP($H17,'[2]2023_08'!$D:$AD,'[2]2023_08'!M$19,FALSE)</f>
        <v>3143.39</v>
      </c>
      <c r="Y17" s="18">
        <f>VLOOKUP($H17,'[2]2023_08'!$D:$AD,'[2]2023_08'!N$19,FALSE)</f>
        <v>-594.1</v>
      </c>
      <c r="Z17" s="12">
        <f>VLOOKUP($H17,'[2]2023_08'!$D:$AD,'[2]2023_08'!O$19,FALSE)</f>
        <v>0</v>
      </c>
      <c r="AA17" s="12">
        <f>VLOOKUP($H17,'[2]2023_08'!$D:$AD,'[2]2023_08'!P$19,FALSE)</f>
        <v>0</v>
      </c>
      <c r="AB17" s="12">
        <f>VLOOKUP($H17,'[2]2023_08'!$D:$AD,'[2]2023_08'!Q$19,FALSE)</f>
        <v>5692.68</v>
      </c>
      <c r="AC17">
        <f t="shared" si="2"/>
        <v>5692.6799999999994</v>
      </c>
      <c r="AD17">
        <f t="shared" si="3"/>
        <v>0</v>
      </c>
    </row>
    <row r="18" spans="1:30" ht="15" customHeight="1" x14ac:dyDescent="0.25">
      <c r="A18" s="9" t="str">
        <f t="shared" si="0"/>
        <v>H021 2023 Agosto</v>
      </c>
      <c r="B18" s="9" t="str">
        <f>VLOOKUP(H18,[1]Auxiliar_referencia!E:F,2,FALSE)</f>
        <v>Medidor faturado pela UFSC</v>
      </c>
      <c r="C18" s="9">
        <v>2023</v>
      </c>
      <c r="D18" s="9" t="s">
        <v>121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VLOOKUP($H18,'[2]2023_08'!$D:$AD,'[2]2023_08'!Z$19,FALSE)</f>
        <v>2</v>
      </c>
      <c r="M18" s="12">
        <f>VLOOKUP($H18,'[2]2023_08'!$D:$AD,'[2]2023_08'!AA$19,FALSE)</f>
        <v>0</v>
      </c>
      <c r="N18" s="12">
        <f>VLOOKUP($H18,'[2]2023_08'!$D:$AD,'[2]2023_08'!AB$19,FALSE)</f>
        <v>0</v>
      </c>
      <c r="O18" s="12">
        <f>VLOOKUP($H18,'[2]2023_08'!$D:$AD,'[2]2023_08'!AC$19,FALSE)</f>
        <v>0</v>
      </c>
      <c r="P18" s="12">
        <f>VLOOKUP($H18,'[2]2023_08'!$D:$AD,'[2]2023_08'!AD$19,FALSE)</f>
        <v>2</v>
      </c>
      <c r="Q18" s="13">
        <f>VLOOKUP(H18,'2023_07'!H:R,11,FALSE)</f>
        <v>6619</v>
      </c>
      <c r="R18" s="14">
        <f>VLOOKUP($H18,'[2]2023_08'!$D:$AD,'[2]2023_08'!J$19,FALSE)</f>
        <v>6698</v>
      </c>
      <c r="S18" s="15">
        <f t="shared" si="1"/>
        <v>79</v>
      </c>
      <c r="T18" s="12">
        <f>VLOOKUP($H18,'[2]2023_08'!$D:$AD,'[2]2023_08'!K$19,FALSE)</f>
        <v>79</v>
      </c>
      <c r="U18" s="16" t="str">
        <f>VLOOKUP($H18,'[2]2023_08'!$D:$AD,'[2]2023_08'!T$19,FALSE)</f>
        <v>MÉDIO</v>
      </c>
      <c r="V18" s="17" t="str">
        <f>VLOOKUP($H18,'[2]2023_08'!$D:$AD,'[2]2023_08'!U$19,FALSE)</f>
        <v>CONSTRUIR ABRIGO</v>
      </c>
      <c r="W18" s="12">
        <f>VLOOKUP($H18,'[2]2023_08'!$D:$AD,'[2]2023_08'!L$19,FALSE)</f>
        <v>1093.6099999999999</v>
      </c>
      <c r="X18" s="12">
        <f>VLOOKUP($H18,'[2]2023_08'!$D:$AD,'[2]2023_08'!M$19,FALSE)</f>
        <v>1093.6099999999999</v>
      </c>
      <c r="Y18" s="18">
        <f>VLOOKUP($H18,'[2]2023_08'!$D:$AD,'[2]2023_08'!N$19,FALSE)</f>
        <v>-206.7</v>
      </c>
      <c r="Z18" s="12">
        <f>VLOOKUP($H18,'[2]2023_08'!$D:$AD,'[2]2023_08'!O$19,FALSE)</f>
        <v>0</v>
      </c>
      <c r="AA18" s="12">
        <f>VLOOKUP($H18,'[2]2023_08'!$D:$AD,'[2]2023_08'!P$19,FALSE)</f>
        <v>0</v>
      </c>
      <c r="AB18" s="12">
        <f>VLOOKUP($H18,'[2]2023_08'!$D:$AD,'[2]2023_08'!Q$19,FALSE)</f>
        <v>1980.52</v>
      </c>
      <c r="AC18">
        <f t="shared" si="2"/>
        <v>1980.5199999999998</v>
      </c>
      <c r="AD18">
        <f t="shared" si="3"/>
        <v>0</v>
      </c>
    </row>
    <row r="19" spans="1:30" ht="15" customHeight="1" x14ac:dyDescent="0.25">
      <c r="A19" s="9" t="str">
        <f t="shared" si="0"/>
        <v>H023 2023 Agosto</v>
      </c>
      <c r="B19" s="9" t="str">
        <f>VLOOKUP(H19,[1]Auxiliar_referencia!E:F,2,FALSE)</f>
        <v>Medidor faturado pela UFSC</v>
      </c>
      <c r="C19" s="9">
        <v>2023</v>
      </c>
      <c r="D19" s="9" t="s">
        <v>121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VLOOKUP($H19,'[2]2023_08'!$D:$AD,'[2]2023_08'!Z$19,FALSE)</f>
        <v>1</v>
      </c>
      <c r="M19" s="12">
        <f>VLOOKUP($H19,'[2]2023_08'!$D:$AD,'[2]2023_08'!AA$19,FALSE)</f>
        <v>0</v>
      </c>
      <c r="N19" s="12">
        <f>VLOOKUP($H19,'[2]2023_08'!$D:$AD,'[2]2023_08'!AB$19,FALSE)</f>
        <v>1</v>
      </c>
      <c r="O19" s="12">
        <f>VLOOKUP($H19,'[2]2023_08'!$D:$AD,'[2]2023_08'!AC$19,FALSE)</f>
        <v>0</v>
      </c>
      <c r="P19" s="12">
        <f>VLOOKUP($H19,'[2]2023_08'!$D:$AD,'[2]2023_08'!AD$19,FALSE)</f>
        <v>2</v>
      </c>
      <c r="Q19" s="13">
        <f>VLOOKUP(H19,'2023_07'!H:R,11,FALSE)</f>
        <v>15701</v>
      </c>
      <c r="R19" s="14">
        <f>VLOOKUP($H19,'[2]2023_08'!$D:$AD,'[2]2023_08'!J$19,FALSE)</f>
        <v>15749</v>
      </c>
      <c r="S19" s="15">
        <f t="shared" si="1"/>
        <v>48</v>
      </c>
      <c r="T19" s="12">
        <f>VLOOKUP($H19,'[2]2023_08'!$D:$AD,'[2]2023_08'!K$19,FALSE)</f>
        <v>48</v>
      </c>
      <c r="U19" s="16" t="str">
        <f>VLOOKUP($H19,'[2]2023_08'!$D:$AD,'[2]2023_08'!T$19,FALSE)</f>
        <v>LIDO/REVISÃO</v>
      </c>
      <c r="V19" s="17" t="str">
        <f>VLOOKUP($H19,'[2]2023_08'!$D:$AD,'[2]2023_08'!U$19,FALSE)</f>
        <v>CONFIRMAÇÃO LEITURA</v>
      </c>
      <c r="W19" s="12">
        <f>VLOOKUP($H19,'[2]2023_08'!$D:$AD,'[2]2023_08'!L$19,FALSE)</f>
        <v>615.9</v>
      </c>
      <c r="X19" s="12">
        <f>VLOOKUP($H19,'[2]2023_08'!$D:$AD,'[2]2023_08'!M$19,FALSE)</f>
        <v>615.9</v>
      </c>
      <c r="Y19" s="18">
        <f>VLOOKUP($H19,'[2]2023_08'!$D:$AD,'[2]2023_08'!N$19,FALSE)</f>
        <v>-116.41</v>
      </c>
      <c r="Z19" s="12">
        <f>VLOOKUP($H19,'[2]2023_08'!$D:$AD,'[2]2023_08'!O$19,FALSE)</f>
        <v>0</v>
      </c>
      <c r="AA19" s="12">
        <f>VLOOKUP($H19,'[2]2023_08'!$D:$AD,'[2]2023_08'!P$19,FALSE)</f>
        <v>0</v>
      </c>
      <c r="AB19" s="12">
        <f>VLOOKUP($H19,'[2]2023_08'!$D:$AD,'[2]2023_08'!Q$19,FALSE)</f>
        <v>1115.3900000000001</v>
      </c>
      <c r="AC19">
        <f t="shared" si="2"/>
        <v>1115.3899999999999</v>
      </c>
      <c r="AD19">
        <f t="shared" si="3"/>
        <v>0</v>
      </c>
    </row>
    <row r="20" spans="1:30" ht="15" customHeight="1" x14ac:dyDescent="0.25">
      <c r="A20" s="9" t="str">
        <f t="shared" si="0"/>
        <v>H024 2023 Agosto</v>
      </c>
      <c r="B20" s="9" t="str">
        <f>VLOOKUP(H20,[1]Auxiliar_referencia!E:F,2,FALSE)</f>
        <v>Medidor faturado pela UFSC</v>
      </c>
      <c r="C20" s="9">
        <v>2023</v>
      </c>
      <c r="D20" s="9" t="s">
        <v>121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VLOOKUP($H20,'[2]2023_08'!$D:$AD,'[2]2023_08'!Z$19,FALSE)</f>
        <v>1</v>
      </c>
      <c r="M20" s="12">
        <f>VLOOKUP($H20,'[2]2023_08'!$D:$AD,'[2]2023_08'!AA$19,FALSE)</f>
        <v>0</v>
      </c>
      <c r="N20" s="12">
        <f>VLOOKUP($H20,'[2]2023_08'!$D:$AD,'[2]2023_08'!AB$19,FALSE)</f>
        <v>2</v>
      </c>
      <c r="O20" s="12">
        <f>VLOOKUP($H20,'[2]2023_08'!$D:$AD,'[2]2023_08'!AC$19,FALSE)</f>
        <v>0</v>
      </c>
      <c r="P20" s="12">
        <f>VLOOKUP($H20,'[2]2023_08'!$D:$AD,'[2]2023_08'!AD$19,FALSE)</f>
        <v>3</v>
      </c>
      <c r="Q20" s="13">
        <f>VLOOKUP(H20,'2023_07'!H:R,11,FALSE)</f>
        <v>24</v>
      </c>
      <c r="R20" s="14">
        <f>VLOOKUP($H20,'[2]2023_08'!$D:$AD,'[2]2023_08'!J$19,FALSE)</f>
        <v>24</v>
      </c>
      <c r="S20" s="15">
        <f t="shared" si="1"/>
        <v>0</v>
      </c>
      <c r="T20" s="12">
        <f>VLOOKUP($H20,'[2]2023_08'!$D:$AD,'[2]2023_08'!K$19,FALSE)</f>
        <v>0</v>
      </c>
      <c r="U20" s="16" t="str">
        <f>VLOOKUP($H20,'[2]2023_08'!$D:$AD,'[2]2023_08'!T$19,FALSE)</f>
        <v>LIDO</v>
      </c>
      <c r="V20" s="17" t="str">
        <f>VLOOKUP($H20,'[2]2023_08'!$D:$AD,'[2]2023_08'!U$19,FALSE)</f>
        <v>HIDRÔMETRO PARADO</v>
      </c>
      <c r="W20" s="12">
        <f>VLOOKUP($H20,'[2]2023_08'!$D:$AD,'[2]2023_08'!L$19,FALSE)</f>
        <v>111.93</v>
      </c>
      <c r="X20" s="12">
        <f>VLOOKUP($H20,'[2]2023_08'!$D:$AD,'[2]2023_08'!M$19,FALSE)</f>
        <v>111.93</v>
      </c>
      <c r="Y20" s="18">
        <f>VLOOKUP($H20,'[2]2023_08'!$D:$AD,'[2]2023_08'!N$19,FALSE)</f>
        <v>-21.17</v>
      </c>
      <c r="Z20" s="12">
        <f>VLOOKUP($H20,'[2]2023_08'!$D:$AD,'[2]2023_08'!O$19,FALSE)</f>
        <v>0</v>
      </c>
      <c r="AA20" s="12">
        <f>VLOOKUP($H20,'[2]2023_08'!$D:$AD,'[2]2023_08'!P$19,FALSE)</f>
        <v>0</v>
      </c>
      <c r="AB20" s="12">
        <f>VLOOKUP($H20,'[2]2023_08'!$D:$AD,'[2]2023_08'!Q$19,FALSE)</f>
        <v>202.69</v>
      </c>
      <c r="AC20">
        <f t="shared" si="2"/>
        <v>202.69</v>
      </c>
      <c r="AD20">
        <f t="shared" si="3"/>
        <v>0</v>
      </c>
    </row>
    <row r="21" spans="1:30" ht="15" customHeight="1" x14ac:dyDescent="0.25">
      <c r="A21" s="9" t="str">
        <f t="shared" si="0"/>
        <v>H025 2023 Agosto</v>
      </c>
      <c r="B21" s="9" t="str">
        <f>VLOOKUP(H21,[1]Auxiliar_referencia!E:F,2,FALSE)</f>
        <v>Medidor faturado pela UFSC</v>
      </c>
      <c r="C21" s="9">
        <v>2023</v>
      </c>
      <c r="D21" s="9" t="s">
        <v>121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VLOOKUP($H21,'[2]2023_08'!$D:$AD,'[2]2023_08'!Z$19,FALSE)</f>
        <v>1</v>
      </c>
      <c r="M21" s="12">
        <f>VLOOKUP($H21,'[2]2023_08'!$D:$AD,'[2]2023_08'!AA$19,FALSE)</f>
        <v>0</v>
      </c>
      <c r="N21" s="12">
        <f>VLOOKUP($H21,'[2]2023_08'!$D:$AD,'[2]2023_08'!AB$19,FALSE)</f>
        <v>0</v>
      </c>
      <c r="O21" s="12">
        <f>VLOOKUP($H21,'[2]2023_08'!$D:$AD,'[2]2023_08'!AC$19,FALSE)</f>
        <v>0</v>
      </c>
      <c r="P21" s="12">
        <f>VLOOKUP($H21,'[2]2023_08'!$D:$AD,'[2]2023_08'!AD$19,FALSE)</f>
        <v>1</v>
      </c>
      <c r="Q21" s="13">
        <f>VLOOKUP(H21,'2023_07'!H:R,11,FALSE)</f>
        <v>19310</v>
      </c>
      <c r="R21" s="14">
        <f>VLOOKUP($H21,'[2]2023_08'!$D:$AD,'[2]2023_08'!J$19,FALSE)</f>
        <v>19615</v>
      </c>
      <c r="S21" s="15">
        <f t="shared" si="1"/>
        <v>305</v>
      </c>
      <c r="T21" s="12">
        <f>VLOOKUP($H21,'[2]2023_08'!$D:$AD,'[2]2023_08'!K$19,FALSE)</f>
        <v>305</v>
      </c>
      <c r="U21" s="16" t="str">
        <f>VLOOKUP($H21,'[2]2023_08'!$D:$AD,'[2]2023_08'!T$19,FALSE)</f>
        <v>MÉDIO</v>
      </c>
      <c r="V21" s="17" t="str">
        <f>VLOOKUP($H21,'[2]2023_08'!$D:$AD,'[2]2023_08'!U$19,FALSE)</f>
        <v>CONSTRUIR ABRIGO</v>
      </c>
      <c r="W21" s="12">
        <f>VLOOKUP($H21,'[2]2023_08'!$D:$AD,'[2]2023_08'!L$19,FALSE)</f>
        <v>4638.16</v>
      </c>
      <c r="X21" s="12">
        <f>VLOOKUP($H21,'[2]2023_08'!$D:$AD,'[2]2023_08'!M$19,FALSE)</f>
        <v>4638.16</v>
      </c>
      <c r="Y21" s="18">
        <f>VLOOKUP($H21,'[2]2023_08'!$D:$AD,'[2]2023_08'!N$19,FALSE)</f>
        <v>-876.61</v>
      </c>
      <c r="Z21" s="12">
        <f>VLOOKUP($H21,'[2]2023_08'!$D:$AD,'[2]2023_08'!O$19,FALSE)</f>
        <v>0</v>
      </c>
      <c r="AA21" s="12">
        <f>VLOOKUP($H21,'[2]2023_08'!$D:$AD,'[2]2023_08'!P$19,FALSE)</f>
        <v>0</v>
      </c>
      <c r="AB21" s="12">
        <f>VLOOKUP($H21,'[2]2023_08'!$D:$AD,'[2]2023_08'!Q$19,FALSE)</f>
        <v>8399.7099999999991</v>
      </c>
      <c r="AC21">
        <f t="shared" si="2"/>
        <v>8399.7099999999991</v>
      </c>
      <c r="AD21">
        <f t="shared" si="3"/>
        <v>0</v>
      </c>
    </row>
    <row r="22" spans="1:30" ht="15" customHeight="1" x14ac:dyDescent="0.25">
      <c r="A22" s="9" t="str">
        <f t="shared" si="0"/>
        <v>H026 2023 Agosto</v>
      </c>
      <c r="B22" s="9" t="str">
        <f>VLOOKUP(H22,[1]Auxiliar_referencia!E:F,2,FALSE)</f>
        <v>Medidor faturado pela UFSC</v>
      </c>
      <c r="C22" s="9">
        <v>2023</v>
      </c>
      <c r="D22" s="9" t="s">
        <v>121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VLOOKUP($H22,'[2]2023_08'!$D:$AD,'[2]2023_08'!Z$19,FALSE)</f>
        <v>1</v>
      </c>
      <c r="M22" s="12">
        <f>VLOOKUP($H22,'[2]2023_08'!$D:$AD,'[2]2023_08'!AA$19,FALSE)</f>
        <v>0</v>
      </c>
      <c r="N22" s="12">
        <f>VLOOKUP($H22,'[2]2023_08'!$D:$AD,'[2]2023_08'!AB$19,FALSE)</f>
        <v>0</v>
      </c>
      <c r="O22" s="12">
        <f>VLOOKUP($H22,'[2]2023_08'!$D:$AD,'[2]2023_08'!AC$19,FALSE)</f>
        <v>0</v>
      </c>
      <c r="P22" s="12">
        <f>VLOOKUP($H22,'[2]2023_08'!$D:$AD,'[2]2023_08'!AD$19,FALSE)</f>
        <v>1</v>
      </c>
      <c r="Q22" s="13">
        <f>VLOOKUP(H22,'2023_07'!H:R,11,FALSE)</f>
        <v>2751</v>
      </c>
      <c r="R22" s="14">
        <f>VLOOKUP($H22,'[2]2023_08'!$D:$AD,'[2]2023_08'!J$19,FALSE)</f>
        <v>2783</v>
      </c>
      <c r="S22" s="15">
        <f t="shared" si="1"/>
        <v>32</v>
      </c>
      <c r="T22" s="12">
        <f>VLOOKUP($H22,'[2]2023_08'!$D:$AD,'[2]2023_08'!K$19,FALSE)</f>
        <v>32</v>
      </c>
      <c r="U22" s="16" t="str">
        <f>VLOOKUP($H22,'[2]2023_08'!$D:$AD,'[2]2023_08'!T$19,FALSE)</f>
        <v>MÉDIO</v>
      </c>
      <c r="V22" s="17" t="str">
        <f>VLOOKUP($H22,'[2]2023_08'!$D:$AD,'[2]2023_08'!U$19,FALSE)</f>
        <v>CONSTRUIR ABRIGO</v>
      </c>
      <c r="W22" s="12">
        <f>VLOOKUP($H22,'[2]2023_08'!$D:$AD,'[2]2023_08'!L$19,FALSE)</f>
        <v>431.23</v>
      </c>
      <c r="X22" s="12">
        <f>VLOOKUP($H22,'[2]2023_08'!$D:$AD,'[2]2023_08'!M$19,FALSE)</f>
        <v>431.23</v>
      </c>
      <c r="Y22" s="18">
        <f>VLOOKUP($H22,'[2]2023_08'!$D:$AD,'[2]2023_08'!N$19,FALSE)</f>
        <v>-81.5</v>
      </c>
      <c r="Z22" s="12">
        <f>VLOOKUP($H22,'[2]2023_08'!$D:$AD,'[2]2023_08'!O$19,FALSE)</f>
        <v>0</v>
      </c>
      <c r="AA22" s="12">
        <f>VLOOKUP($H22,'[2]2023_08'!$D:$AD,'[2]2023_08'!P$19,FALSE)</f>
        <v>0</v>
      </c>
      <c r="AB22" s="12">
        <f>VLOOKUP($H22,'[2]2023_08'!$D:$AD,'[2]2023_08'!Q$19,FALSE)</f>
        <v>780.96</v>
      </c>
      <c r="AC22">
        <f t="shared" si="2"/>
        <v>780.96</v>
      </c>
      <c r="AD22">
        <f t="shared" si="3"/>
        <v>0</v>
      </c>
    </row>
    <row r="23" spans="1:30" ht="15" customHeight="1" x14ac:dyDescent="0.25">
      <c r="A23" s="9" t="str">
        <f t="shared" si="0"/>
        <v>H027 2023 Agosto</v>
      </c>
      <c r="B23" s="9" t="str">
        <f>VLOOKUP(H23,[1]Auxiliar_referencia!E:F,2,FALSE)</f>
        <v>Medidor faturado pela UFSC</v>
      </c>
      <c r="C23" s="9">
        <v>2023</v>
      </c>
      <c r="D23" s="9" t="s">
        <v>121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VLOOKUP($H23,'[2]2023_08'!$D:$AD,'[2]2023_08'!Z$19,FALSE)</f>
        <v>1</v>
      </c>
      <c r="M23" s="12">
        <f>VLOOKUP($H23,'[2]2023_08'!$D:$AD,'[2]2023_08'!AA$19,FALSE)</f>
        <v>0</v>
      </c>
      <c r="N23" s="12">
        <f>VLOOKUP($H23,'[2]2023_08'!$D:$AD,'[2]2023_08'!AB$19,FALSE)</f>
        <v>0</v>
      </c>
      <c r="O23" s="12">
        <f>VLOOKUP($H23,'[2]2023_08'!$D:$AD,'[2]2023_08'!AC$19,FALSE)</f>
        <v>0</v>
      </c>
      <c r="P23" s="12">
        <f>VLOOKUP($H23,'[2]2023_08'!$D:$AD,'[2]2023_08'!AD$19,FALSE)</f>
        <v>1</v>
      </c>
      <c r="Q23" s="13">
        <f>VLOOKUP(H23,'2023_07'!H:R,11,FALSE)</f>
        <v>63169</v>
      </c>
      <c r="R23" s="14">
        <f>VLOOKUP($H23,'[2]2023_08'!$D:$AD,'[2]2023_08'!J$19,FALSE)</f>
        <v>63622</v>
      </c>
      <c r="S23" s="15">
        <f t="shared" si="1"/>
        <v>453</v>
      </c>
      <c r="T23" s="12">
        <f>VLOOKUP($H23,'[2]2023_08'!$D:$AD,'[2]2023_08'!K$19,FALSE)</f>
        <v>453</v>
      </c>
      <c r="U23" s="16" t="str">
        <f>VLOOKUP($H23,'[2]2023_08'!$D:$AD,'[2]2023_08'!T$19,FALSE)</f>
        <v>MÉDIO</v>
      </c>
      <c r="V23" s="17" t="str">
        <f>VLOOKUP($H23,'[2]2023_08'!$D:$AD,'[2]2023_08'!U$19,FALSE)</f>
        <v>CONSTRUIR ABRIGO</v>
      </c>
      <c r="W23" s="12">
        <f>VLOOKUP($H23,'[2]2023_08'!$D:$AD,'[2]2023_08'!L$19,FALSE)</f>
        <v>6918.84</v>
      </c>
      <c r="X23" s="12">
        <f>VLOOKUP($H23,'[2]2023_08'!$D:$AD,'[2]2023_08'!M$19,FALSE)</f>
        <v>6918.84</v>
      </c>
      <c r="Y23" s="18">
        <f>VLOOKUP($H23,'[2]2023_08'!$D:$AD,'[2]2023_08'!N$19,FALSE)</f>
        <v>-1307.6600000000001</v>
      </c>
      <c r="Z23" s="12">
        <f>VLOOKUP($H23,'[2]2023_08'!$D:$AD,'[2]2023_08'!O$19,FALSE)</f>
        <v>0</v>
      </c>
      <c r="AA23" s="12">
        <f>VLOOKUP($H23,'[2]2023_08'!$D:$AD,'[2]2023_08'!P$19,FALSE)</f>
        <v>0</v>
      </c>
      <c r="AB23" s="12">
        <f>VLOOKUP($H23,'[2]2023_08'!$D:$AD,'[2]2023_08'!Q$19,FALSE)</f>
        <v>12530.02</v>
      </c>
      <c r="AC23">
        <f t="shared" si="2"/>
        <v>12530.02</v>
      </c>
      <c r="AD23">
        <f t="shared" si="3"/>
        <v>0</v>
      </c>
    </row>
    <row r="24" spans="1:30" ht="15" customHeight="1" x14ac:dyDescent="0.25">
      <c r="A24" s="9" t="str">
        <f t="shared" si="0"/>
        <v>H028 2023 Agosto</v>
      </c>
      <c r="B24" s="9" t="str">
        <f>VLOOKUP(H24,[1]Auxiliar_referencia!E:F,2,FALSE)</f>
        <v>Medidor faturado pela UFSC</v>
      </c>
      <c r="C24" s="9">
        <v>2023</v>
      </c>
      <c r="D24" s="9" t="s">
        <v>121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VLOOKUP($H24,'[2]2023_08'!$D:$AD,'[2]2023_08'!Z$19,FALSE)</f>
        <v>1</v>
      </c>
      <c r="M24" s="12">
        <f>VLOOKUP($H24,'[2]2023_08'!$D:$AD,'[2]2023_08'!AA$19,FALSE)</f>
        <v>0</v>
      </c>
      <c r="N24" s="12">
        <f>VLOOKUP($H24,'[2]2023_08'!$D:$AD,'[2]2023_08'!AB$19,FALSE)</f>
        <v>0</v>
      </c>
      <c r="O24" s="12">
        <f>VLOOKUP($H24,'[2]2023_08'!$D:$AD,'[2]2023_08'!AC$19,FALSE)</f>
        <v>0</v>
      </c>
      <c r="P24" s="12">
        <f>VLOOKUP($H24,'[2]2023_08'!$D:$AD,'[2]2023_08'!AD$19,FALSE)</f>
        <v>1</v>
      </c>
      <c r="Q24" s="13">
        <f>VLOOKUP(H24,'2023_07'!H:R,11,FALSE)</f>
        <v>1585</v>
      </c>
      <c r="R24" s="14">
        <f>VLOOKUP($H24,'[2]2023_08'!$D:$AD,'[2]2023_08'!J$19,FALSE)</f>
        <v>1622</v>
      </c>
      <c r="S24" s="15">
        <f t="shared" si="1"/>
        <v>37</v>
      </c>
      <c r="T24" s="12">
        <f>VLOOKUP($H24,'[2]2023_08'!$D:$AD,'[2]2023_08'!K$19,FALSE)</f>
        <v>37</v>
      </c>
      <c r="U24" s="16" t="str">
        <f>VLOOKUP($H24,'[2]2023_08'!$D:$AD,'[2]2023_08'!T$19,FALSE)</f>
        <v>MÉDIO</v>
      </c>
      <c r="V24" s="17" t="str">
        <f>VLOOKUP($H24,'[2]2023_08'!$D:$AD,'[2]2023_08'!U$19,FALSE)</f>
        <v>VIDRO DO HIDRÔMETRO SUADO</v>
      </c>
      <c r="W24" s="12">
        <f>VLOOKUP($H24,'[2]2023_08'!$D:$AD,'[2]2023_08'!L$19,FALSE)</f>
        <v>508.28</v>
      </c>
      <c r="X24" s="12">
        <f>VLOOKUP($H24,'[2]2023_08'!$D:$AD,'[2]2023_08'!M$19,FALSE)</f>
        <v>508.28</v>
      </c>
      <c r="Y24" s="18">
        <f>VLOOKUP($H24,'[2]2023_08'!$D:$AD,'[2]2023_08'!N$19,FALSE)</f>
        <v>-1016.56</v>
      </c>
      <c r="Z24" s="12">
        <f>VLOOKUP($H24,'[2]2023_08'!$D:$AD,'[2]2023_08'!O$19,FALSE)</f>
        <v>0</v>
      </c>
      <c r="AA24" s="12">
        <f>VLOOKUP($H24,'[2]2023_08'!$D:$AD,'[2]2023_08'!P$19,FALSE)</f>
        <v>0</v>
      </c>
      <c r="AB24" s="12">
        <f>VLOOKUP($H24,'[2]2023_08'!$D:$AD,'[2]2023_08'!Q$19,FALSE)</f>
        <v>0</v>
      </c>
      <c r="AC24">
        <f t="shared" si="2"/>
        <v>0</v>
      </c>
      <c r="AD24">
        <f t="shared" si="3"/>
        <v>0</v>
      </c>
    </row>
    <row r="25" spans="1:30" ht="15" customHeight="1" x14ac:dyDescent="0.25">
      <c r="A25" s="9" t="str">
        <f t="shared" si="0"/>
        <v>H029 2023 Agosto</v>
      </c>
      <c r="B25" s="9" t="str">
        <f>VLOOKUP(H25,[1]Auxiliar_referencia!E:F,2,FALSE)</f>
        <v>Medidor faturado pela UFSC</v>
      </c>
      <c r="C25" s="9">
        <v>2023</v>
      </c>
      <c r="D25" s="9" t="s">
        <v>121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VLOOKUP($H25,'[2]2023_08'!$D:$AD,'[2]2023_08'!Z$19,FALSE)</f>
        <v>1</v>
      </c>
      <c r="M25" s="12">
        <f>VLOOKUP($H25,'[2]2023_08'!$D:$AD,'[2]2023_08'!AA$19,FALSE)</f>
        <v>0</v>
      </c>
      <c r="N25" s="12">
        <f>VLOOKUP($H25,'[2]2023_08'!$D:$AD,'[2]2023_08'!AB$19,FALSE)</f>
        <v>0</v>
      </c>
      <c r="O25" s="12">
        <f>VLOOKUP($H25,'[2]2023_08'!$D:$AD,'[2]2023_08'!AC$19,FALSE)</f>
        <v>0</v>
      </c>
      <c r="P25" s="12">
        <f>VLOOKUP($H25,'[2]2023_08'!$D:$AD,'[2]2023_08'!AD$19,FALSE)</f>
        <v>1</v>
      </c>
      <c r="Q25" s="13">
        <f>VLOOKUP(H25,'2023_07'!H:R,11,FALSE)</f>
        <v>246</v>
      </c>
      <c r="R25" s="14">
        <f>VLOOKUP($H25,'[2]2023_08'!$D:$AD,'[2]2023_08'!J$19,FALSE)</f>
        <v>249</v>
      </c>
      <c r="S25" s="15">
        <f t="shared" si="1"/>
        <v>3</v>
      </c>
      <c r="T25" s="12">
        <f>VLOOKUP($H25,'[2]2023_08'!$D:$AD,'[2]2023_08'!K$19,FALSE)</f>
        <v>3</v>
      </c>
      <c r="U25" s="16" t="str">
        <f>VLOOKUP($H25,'[2]2023_08'!$D:$AD,'[2]2023_08'!T$19,FALSE)</f>
        <v>LIDO</v>
      </c>
      <c r="V25" s="17" t="str">
        <f>VLOOKUP($H25,'[2]2023_08'!$D:$AD,'[2]2023_08'!U$19,FALSE)</f>
        <v>OK</v>
      </c>
      <c r="W25" s="12">
        <f>VLOOKUP($H25,'[2]2023_08'!$D:$AD,'[2]2023_08'!L$19,FALSE)</f>
        <v>53.78</v>
      </c>
      <c r="X25" s="12">
        <f>VLOOKUP($H25,'[2]2023_08'!$D:$AD,'[2]2023_08'!M$19,FALSE)</f>
        <v>53.78</v>
      </c>
      <c r="Y25" s="18">
        <f>VLOOKUP($H25,'[2]2023_08'!$D:$AD,'[2]2023_08'!N$19,FALSE)</f>
        <v>-10.17</v>
      </c>
      <c r="Z25" s="12">
        <f>VLOOKUP($H25,'[2]2023_08'!$D:$AD,'[2]2023_08'!O$19,FALSE)</f>
        <v>0</v>
      </c>
      <c r="AA25" s="12">
        <f>VLOOKUP($H25,'[2]2023_08'!$D:$AD,'[2]2023_08'!P$19,FALSE)</f>
        <v>0</v>
      </c>
      <c r="AB25" s="12">
        <f>VLOOKUP($H25,'[2]2023_08'!$D:$AD,'[2]2023_08'!Q$19,FALSE)</f>
        <v>97.39</v>
      </c>
      <c r="AC25">
        <f t="shared" si="2"/>
        <v>97.39</v>
      </c>
      <c r="AD25">
        <f t="shared" si="3"/>
        <v>0</v>
      </c>
    </row>
    <row r="26" spans="1:30" ht="15" customHeight="1" x14ac:dyDescent="0.25">
      <c r="A26" s="9" t="str">
        <f t="shared" si="0"/>
        <v>H030 2023 Agosto</v>
      </c>
      <c r="B26" s="9" t="str">
        <f>VLOOKUP(H26,[1]Auxiliar_referencia!E:F,2,FALSE)</f>
        <v>Medidor faturado pela UFSC</v>
      </c>
      <c r="C26" s="9">
        <v>2023</v>
      </c>
      <c r="D26" s="9" t="s">
        <v>121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VLOOKUP($H26,'[2]2023_08'!$D:$AD,'[2]2023_08'!Z$19,FALSE)</f>
        <v>0</v>
      </c>
      <c r="M26" s="12">
        <f>VLOOKUP($H26,'[2]2023_08'!$D:$AD,'[2]2023_08'!AA$19,FALSE)</f>
        <v>30</v>
      </c>
      <c r="N26" s="12">
        <f>VLOOKUP($H26,'[2]2023_08'!$D:$AD,'[2]2023_08'!AB$19,FALSE)</f>
        <v>0</v>
      </c>
      <c r="O26" s="12">
        <f>VLOOKUP($H26,'[2]2023_08'!$D:$AD,'[2]2023_08'!AC$19,FALSE)</f>
        <v>0</v>
      </c>
      <c r="P26" s="12">
        <f>VLOOKUP($H26,'[2]2023_08'!$D:$AD,'[2]2023_08'!AD$19,FALSE)</f>
        <v>30</v>
      </c>
      <c r="Q26" s="13">
        <f>VLOOKUP(H26,'2023_07'!H:R,11,FALSE)</f>
        <v>530</v>
      </c>
      <c r="R26" s="14">
        <f>VLOOKUP($H26,'[2]2023_08'!$D:$AD,'[2]2023_08'!J$19,FALSE)</f>
        <v>1482</v>
      </c>
      <c r="S26" s="15">
        <f t="shared" si="1"/>
        <v>952</v>
      </c>
      <c r="T26" s="12">
        <f>VLOOKUP($H26,'[2]2023_08'!$D:$AD,'[2]2023_08'!K$19,FALSE)</f>
        <v>952</v>
      </c>
      <c r="U26" s="16" t="str">
        <f>VLOOKUP($H26,'[2]2023_08'!$D:$AD,'[2]2023_08'!T$19,FALSE)</f>
        <v>LIDO/REVISÃO</v>
      </c>
      <c r="V26" s="17" t="str">
        <f>VLOOKUP($H26,'[2]2023_08'!$D:$AD,'[2]2023_08'!U$19,FALSE)</f>
        <v>CONFIRMAÇÃO LEITURA</v>
      </c>
      <c r="W26" s="12">
        <f>VLOOKUP($H26,'[2]2023_08'!$D:$AD,'[2]2023_08'!L$19,FALSE)</f>
        <v>10164.620000000001</v>
      </c>
      <c r="X26" s="12">
        <f>VLOOKUP($H26,'[2]2023_08'!$D:$AD,'[2]2023_08'!M$19,FALSE)</f>
        <v>10164.620000000001</v>
      </c>
      <c r="Y26" s="18">
        <f>VLOOKUP($H26,'[2]2023_08'!$D:$AD,'[2]2023_08'!N$19,FALSE)</f>
        <v>-1921.11</v>
      </c>
      <c r="Z26" s="12">
        <f>VLOOKUP($H26,'[2]2023_08'!$D:$AD,'[2]2023_08'!O$19,FALSE)</f>
        <v>0</v>
      </c>
      <c r="AA26" s="12">
        <f>VLOOKUP($H26,'[2]2023_08'!$D:$AD,'[2]2023_08'!P$19,FALSE)</f>
        <v>0</v>
      </c>
      <c r="AB26" s="12">
        <f>VLOOKUP($H26,'[2]2023_08'!$D:$AD,'[2]2023_08'!Q$19,FALSE)</f>
        <v>18408.13</v>
      </c>
      <c r="AC26">
        <f t="shared" si="2"/>
        <v>18408.13</v>
      </c>
      <c r="AD26">
        <f t="shared" si="3"/>
        <v>0</v>
      </c>
    </row>
    <row r="27" spans="1:30" ht="15" customHeight="1" x14ac:dyDescent="0.25">
      <c r="A27" s="9" t="str">
        <f t="shared" si="0"/>
        <v>H032 2023 Agosto</v>
      </c>
      <c r="B27" s="9" t="str">
        <f>VLOOKUP(H27,[1]Auxiliar_referencia!E:F,2,FALSE)</f>
        <v>Medidor faturado pela UFSC</v>
      </c>
      <c r="C27" s="9">
        <v>2023</v>
      </c>
      <c r="D27" s="9" t="s">
        <v>121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VLOOKUP($H27,'[2]2023_08'!$D:$AD,'[2]2023_08'!Z$19,FALSE)</f>
        <v>1</v>
      </c>
      <c r="M27" s="12">
        <f>VLOOKUP($H27,'[2]2023_08'!$D:$AD,'[2]2023_08'!AA$19,FALSE)</f>
        <v>0</v>
      </c>
      <c r="N27" s="12">
        <f>VLOOKUP($H27,'[2]2023_08'!$D:$AD,'[2]2023_08'!AB$19,FALSE)</f>
        <v>0</v>
      </c>
      <c r="O27" s="12">
        <f>VLOOKUP($H27,'[2]2023_08'!$D:$AD,'[2]2023_08'!AC$19,FALSE)</f>
        <v>0</v>
      </c>
      <c r="P27" s="12">
        <f>VLOOKUP($H27,'[2]2023_08'!$D:$AD,'[2]2023_08'!AD$19,FALSE)</f>
        <v>1</v>
      </c>
      <c r="Q27" s="13">
        <f>VLOOKUP(H27,'2023_07'!H:R,11,FALSE)</f>
        <v>32135</v>
      </c>
      <c r="R27" s="14">
        <f>VLOOKUP($H27,'[2]2023_08'!$D:$AD,'[2]2023_08'!J$19,FALSE)</f>
        <v>32453</v>
      </c>
      <c r="S27" s="15">
        <f t="shared" si="1"/>
        <v>318</v>
      </c>
      <c r="T27" s="12">
        <f>VLOOKUP($H27,'[2]2023_08'!$D:$AD,'[2]2023_08'!K$19,FALSE)</f>
        <v>318</v>
      </c>
      <c r="U27" s="16" t="str">
        <f>VLOOKUP($H27,'[2]2023_08'!$D:$AD,'[2]2023_08'!T$19,FALSE)</f>
        <v>LIDO/REVISÃO</v>
      </c>
      <c r="V27" s="17" t="str">
        <f>VLOOKUP($H27,'[2]2023_08'!$D:$AD,'[2]2023_08'!U$19,FALSE)</f>
        <v>CONFIRMAÇÃO LEITURA</v>
      </c>
      <c r="W27" s="12">
        <f>VLOOKUP($H27,'[2]2023_08'!$D:$AD,'[2]2023_08'!L$19,FALSE)</f>
        <v>4838.49</v>
      </c>
      <c r="X27" s="12">
        <f>VLOOKUP($H27,'[2]2023_08'!$D:$AD,'[2]2023_08'!M$19,FALSE)</f>
        <v>4838.49</v>
      </c>
      <c r="Y27" s="18">
        <f>VLOOKUP($H27,'[2]2023_08'!$D:$AD,'[2]2023_08'!N$19,FALSE)</f>
        <v>-914.48</v>
      </c>
      <c r="Z27" s="12">
        <f>VLOOKUP($H27,'[2]2023_08'!$D:$AD,'[2]2023_08'!O$19,FALSE)</f>
        <v>0</v>
      </c>
      <c r="AA27" s="12">
        <f>VLOOKUP($H27,'[2]2023_08'!$D:$AD,'[2]2023_08'!P$19,FALSE)</f>
        <v>0</v>
      </c>
      <c r="AB27" s="12">
        <f>VLOOKUP($H27,'[2]2023_08'!$D:$AD,'[2]2023_08'!Q$19,FALSE)</f>
        <v>8762.5</v>
      </c>
      <c r="AC27">
        <f t="shared" si="2"/>
        <v>8762.5</v>
      </c>
      <c r="AD27">
        <f t="shared" si="3"/>
        <v>0</v>
      </c>
    </row>
    <row r="28" spans="1:30" ht="15" customHeight="1" x14ac:dyDescent="0.25">
      <c r="A28" s="9" t="str">
        <f t="shared" si="0"/>
        <v>H033 2023 Agosto</v>
      </c>
      <c r="B28" s="9" t="str">
        <f>VLOOKUP(H28,[1]Auxiliar_referencia!E:F,2,FALSE)</f>
        <v>Medidor faturado pela UFSC</v>
      </c>
      <c r="C28" s="9">
        <v>2023</v>
      </c>
      <c r="D28" s="9" t="s">
        <v>121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VLOOKUP($H28,'[2]2023_08'!$D:$AD,'[2]2023_08'!Z$19,FALSE)</f>
        <v>1</v>
      </c>
      <c r="M28" s="12">
        <f>VLOOKUP($H28,'[2]2023_08'!$D:$AD,'[2]2023_08'!AA$19,FALSE)</f>
        <v>0</v>
      </c>
      <c r="N28" s="12">
        <f>VLOOKUP($H28,'[2]2023_08'!$D:$AD,'[2]2023_08'!AB$19,FALSE)</f>
        <v>1</v>
      </c>
      <c r="O28" s="12">
        <f>VLOOKUP($H28,'[2]2023_08'!$D:$AD,'[2]2023_08'!AC$19,FALSE)</f>
        <v>0</v>
      </c>
      <c r="P28" s="12">
        <f>VLOOKUP($H28,'[2]2023_08'!$D:$AD,'[2]2023_08'!AD$19,FALSE)</f>
        <v>2</v>
      </c>
      <c r="Q28" s="13">
        <f>VLOOKUP(H28,'2023_07'!H:R,11,FALSE)</f>
        <v>2711</v>
      </c>
      <c r="R28" s="14">
        <f>VLOOKUP($H28,'[2]2023_08'!$D:$AD,'[2]2023_08'!J$19,FALSE)</f>
        <v>2848</v>
      </c>
      <c r="S28" s="15">
        <f t="shared" si="1"/>
        <v>137</v>
      </c>
      <c r="T28" s="12">
        <f>VLOOKUP($H28,'[2]2023_08'!$D:$AD,'[2]2023_08'!K$19,FALSE)</f>
        <v>137</v>
      </c>
      <c r="U28" s="16" t="str">
        <f>VLOOKUP($H28,'[2]2023_08'!$D:$AD,'[2]2023_08'!T$19,FALSE)</f>
        <v>MÉDIO</v>
      </c>
      <c r="V28" s="17" t="str">
        <f>VLOOKUP($H28,'[2]2023_08'!$D:$AD,'[2]2023_08'!U$19,FALSE)</f>
        <v>VIDRO DO HIDRÔMETRO SUADO</v>
      </c>
      <c r="W28" s="12">
        <f>VLOOKUP($H28,'[2]2023_08'!$D:$AD,'[2]2023_08'!L$19,FALSE)</f>
        <v>2061.0300000000002</v>
      </c>
      <c r="X28" s="12">
        <f>VLOOKUP($H28,'[2]2023_08'!$D:$AD,'[2]2023_08'!M$19,FALSE)</f>
        <v>2061.0300000000002</v>
      </c>
      <c r="Y28" s="18">
        <f>VLOOKUP($H28,'[2]2023_08'!$D:$AD,'[2]2023_08'!N$19,FALSE)</f>
        <v>-526.83000000000004</v>
      </c>
      <c r="Z28" s="12">
        <f>VLOOKUP($H28,'[2]2023_08'!$D:$AD,'[2]2023_08'!O$19,FALSE)</f>
        <v>0</v>
      </c>
      <c r="AA28" s="12">
        <f>VLOOKUP($H28,'[2]2023_08'!$D:$AD,'[2]2023_08'!P$19,FALSE)</f>
        <v>0</v>
      </c>
      <c r="AB28" s="12">
        <f>VLOOKUP($H28,'[2]2023_08'!$D:$AD,'[2]2023_08'!Q$19,FALSE)</f>
        <v>3595.23</v>
      </c>
      <c r="AC28">
        <f t="shared" si="2"/>
        <v>3595.2300000000005</v>
      </c>
      <c r="AD28">
        <f t="shared" si="3"/>
        <v>0</v>
      </c>
    </row>
    <row r="29" spans="1:30" ht="15" customHeight="1" x14ac:dyDescent="0.25">
      <c r="A29" s="9" t="str">
        <f t="shared" si="0"/>
        <v>H034 2023 Agosto</v>
      </c>
      <c r="B29" s="9" t="str">
        <f>VLOOKUP(H29,[1]Auxiliar_referencia!E:F,2,FALSE)</f>
        <v>Medidor faturado pela UFSC</v>
      </c>
      <c r="C29" s="9">
        <v>2023</v>
      </c>
      <c r="D29" s="9" t="s">
        <v>121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VLOOKUP($H29,'[2]2023_08'!$D:$AD,'[2]2023_08'!Z$19,FALSE)</f>
        <v>1</v>
      </c>
      <c r="M29" s="12">
        <f>VLOOKUP($H29,'[2]2023_08'!$D:$AD,'[2]2023_08'!AA$19,FALSE)</f>
        <v>0</v>
      </c>
      <c r="N29" s="12">
        <f>VLOOKUP($H29,'[2]2023_08'!$D:$AD,'[2]2023_08'!AB$19,FALSE)</f>
        <v>0</v>
      </c>
      <c r="O29" s="12">
        <f>VLOOKUP($H29,'[2]2023_08'!$D:$AD,'[2]2023_08'!AC$19,FALSE)</f>
        <v>0</v>
      </c>
      <c r="P29" s="12">
        <f>VLOOKUP($H29,'[2]2023_08'!$D:$AD,'[2]2023_08'!AD$19,FALSE)</f>
        <v>1</v>
      </c>
      <c r="Q29" s="13">
        <f>VLOOKUP(H29,'2023_07'!H:R,11,FALSE)</f>
        <v>3749</v>
      </c>
      <c r="R29" s="14">
        <f>VLOOKUP($H29,'[2]2023_08'!$D:$AD,'[2]2023_08'!J$19,FALSE)</f>
        <v>3940</v>
      </c>
      <c r="S29" s="15">
        <f t="shared" si="1"/>
        <v>191</v>
      </c>
      <c r="T29" s="12">
        <f>VLOOKUP($H29,'[2]2023_08'!$D:$AD,'[2]2023_08'!K$19,FALSE)</f>
        <v>191</v>
      </c>
      <c r="U29" s="16" t="str">
        <f>VLOOKUP($H29,'[2]2023_08'!$D:$AD,'[2]2023_08'!T$19,FALSE)</f>
        <v>MÉDIO</v>
      </c>
      <c r="V29" s="17" t="str">
        <f>VLOOKUP($H29,'[2]2023_08'!$D:$AD,'[2]2023_08'!U$19,FALSE)</f>
        <v>CONSTRUIR ABRIGO</v>
      </c>
      <c r="W29" s="12">
        <f>VLOOKUP($H29,'[2]2023_08'!$D:$AD,'[2]2023_08'!L$19,FALSE)</f>
        <v>2881.42</v>
      </c>
      <c r="X29" s="12">
        <f>VLOOKUP($H29,'[2]2023_08'!$D:$AD,'[2]2023_08'!M$19,FALSE)</f>
        <v>2881.42</v>
      </c>
      <c r="Y29" s="18">
        <f>VLOOKUP($H29,'[2]2023_08'!$D:$AD,'[2]2023_08'!N$19,FALSE)</f>
        <v>-544.6</v>
      </c>
      <c r="Z29" s="12">
        <f>VLOOKUP($H29,'[2]2023_08'!$D:$AD,'[2]2023_08'!O$19,FALSE)</f>
        <v>0</v>
      </c>
      <c r="AA29" s="12">
        <f>VLOOKUP($H29,'[2]2023_08'!$D:$AD,'[2]2023_08'!P$19,FALSE)</f>
        <v>0</v>
      </c>
      <c r="AB29" s="12">
        <f>VLOOKUP($H29,'[2]2023_08'!$D:$AD,'[2]2023_08'!Q$19,FALSE)</f>
        <v>5218.24</v>
      </c>
      <c r="AC29">
        <f t="shared" si="2"/>
        <v>5218.24</v>
      </c>
      <c r="AD29">
        <f t="shared" si="3"/>
        <v>0</v>
      </c>
    </row>
    <row r="30" spans="1:30" ht="15" customHeight="1" x14ac:dyDescent="0.25">
      <c r="A30" s="9" t="str">
        <f t="shared" si="0"/>
        <v>H035 2023 Agosto</v>
      </c>
      <c r="B30" s="9" t="str">
        <f>VLOOKUP(H30,[1]Auxiliar_referencia!E:F,2,FALSE)</f>
        <v>Medidor faturado pela UFSC</v>
      </c>
      <c r="C30" s="9">
        <v>2023</v>
      </c>
      <c r="D30" s="9" t="s">
        <v>121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VLOOKUP($H30,'[2]2023_08'!$D:$AD,'[2]2023_08'!Z$19,FALSE)</f>
        <v>1</v>
      </c>
      <c r="M30" s="12">
        <f>VLOOKUP($H30,'[2]2023_08'!$D:$AD,'[2]2023_08'!AA$19,FALSE)</f>
        <v>0</v>
      </c>
      <c r="N30" s="12">
        <f>VLOOKUP($H30,'[2]2023_08'!$D:$AD,'[2]2023_08'!AB$19,FALSE)</f>
        <v>0</v>
      </c>
      <c r="O30" s="12">
        <f>VLOOKUP($H30,'[2]2023_08'!$D:$AD,'[2]2023_08'!AC$19,FALSE)</f>
        <v>0</v>
      </c>
      <c r="P30" s="12">
        <f>VLOOKUP($H30,'[2]2023_08'!$D:$AD,'[2]2023_08'!AD$19,FALSE)</f>
        <v>1</v>
      </c>
      <c r="Q30" s="13">
        <f>VLOOKUP(H30,'2023_07'!H:R,11,FALSE)</f>
        <v>313</v>
      </c>
      <c r="R30" s="14">
        <f>VLOOKUP($H30,'[2]2023_08'!$D:$AD,'[2]2023_08'!J$19,FALSE)</f>
        <v>320</v>
      </c>
      <c r="S30" s="15">
        <f t="shared" si="1"/>
        <v>7</v>
      </c>
      <c r="T30" s="12">
        <f>VLOOKUP($H30,'[2]2023_08'!$D:$AD,'[2]2023_08'!K$19,FALSE)</f>
        <v>7</v>
      </c>
      <c r="U30" s="16" t="str">
        <f>VLOOKUP($H30,'[2]2023_08'!$D:$AD,'[2]2023_08'!T$19,FALSE)</f>
        <v>LIDO</v>
      </c>
      <c r="V30" s="17" t="str">
        <f>VLOOKUP($H30,'[2]2023_08'!$D:$AD,'[2]2023_08'!U$19,FALSE)</f>
        <v>OK</v>
      </c>
      <c r="W30" s="12">
        <f>VLOOKUP($H30,'[2]2023_08'!$D:$AD,'[2]2023_08'!L$19,FALSE)</f>
        <v>75.739999999999995</v>
      </c>
      <c r="X30" s="12">
        <f>VLOOKUP($H30,'[2]2023_08'!$D:$AD,'[2]2023_08'!M$19,FALSE)</f>
        <v>75.739999999999995</v>
      </c>
      <c r="Y30" s="18">
        <f>VLOOKUP($H30,'[2]2023_08'!$D:$AD,'[2]2023_08'!N$19,FALSE)</f>
        <v>-14.3</v>
      </c>
      <c r="Z30" s="12">
        <f>VLOOKUP($H30,'[2]2023_08'!$D:$AD,'[2]2023_08'!O$19,FALSE)</f>
        <v>0</v>
      </c>
      <c r="AA30" s="12">
        <f>VLOOKUP($H30,'[2]2023_08'!$D:$AD,'[2]2023_08'!P$19,FALSE)</f>
        <v>0</v>
      </c>
      <c r="AB30" s="12">
        <f>VLOOKUP($H30,'[2]2023_08'!$D:$AD,'[2]2023_08'!Q$19,FALSE)</f>
        <v>137.18</v>
      </c>
      <c r="AC30">
        <f t="shared" si="2"/>
        <v>137.17999999999998</v>
      </c>
      <c r="AD30">
        <f t="shared" si="3"/>
        <v>0</v>
      </c>
    </row>
    <row r="31" spans="1:30" ht="15" customHeight="1" x14ac:dyDescent="0.25">
      <c r="A31" s="9" t="str">
        <f t="shared" si="0"/>
        <v>H037 2023 Agosto</v>
      </c>
      <c r="B31" s="9" t="str">
        <f>VLOOKUP(H31,[1]Auxiliar_referencia!E:F,2,FALSE)</f>
        <v>Medidor faturado pela UFSC</v>
      </c>
      <c r="C31" s="9">
        <v>2023</v>
      </c>
      <c r="D31" s="9" t="s">
        <v>121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VLOOKUP($H31,'[2]2023_08'!$D:$AD,'[2]2023_08'!Z$19,FALSE)</f>
        <v>1</v>
      </c>
      <c r="M31" s="12">
        <f>VLOOKUP($H31,'[2]2023_08'!$D:$AD,'[2]2023_08'!AA$19,FALSE)</f>
        <v>0</v>
      </c>
      <c r="N31" s="12">
        <f>VLOOKUP($H31,'[2]2023_08'!$D:$AD,'[2]2023_08'!AB$19,FALSE)</f>
        <v>0</v>
      </c>
      <c r="O31" s="12">
        <f>VLOOKUP($H31,'[2]2023_08'!$D:$AD,'[2]2023_08'!AC$19,FALSE)</f>
        <v>0</v>
      </c>
      <c r="P31" s="12">
        <f>VLOOKUP($H31,'[2]2023_08'!$D:$AD,'[2]2023_08'!AD$19,FALSE)</f>
        <v>1</v>
      </c>
      <c r="Q31" s="13">
        <f>VLOOKUP(H31,'2023_07'!H:R,11,FALSE)</f>
        <v>2166</v>
      </c>
      <c r="R31" s="14">
        <f>VLOOKUP($H31,'[2]2023_08'!$D:$AD,'[2]2023_08'!J$19,FALSE)</f>
        <v>2263</v>
      </c>
      <c r="S31" s="15">
        <f t="shared" si="1"/>
        <v>97</v>
      </c>
      <c r="T31" s="12">
        <f>VLOOKUP($H31,'[2]2023_08'!$D:$AD,'[2]2023_08'!K$19,FALSE)</f>
        <v>97</v>
      </c>
      <c r="U31" s="16" t="str">
        <f>VLOOKUP($H31,'[2]2023_08'!$D:$AD,'[2]2023_08'!T$19,FALSE)</f>
        <v>LIDO</v>
      </c>
      <c r="V31" s="17" t="str">
        <f>VLOOKUP($H31,'[2]2023_08'!$D:$AD,'[2]2023_08'!U$19,FALSE)</f>
        <v>OK</v>
      </c>
      <c r="W31" s="12">
        <f>VLOOKUP($H31,'[2]2023_08'!$D:$AD,'[2]2023_08'!L$19,FALSE)</f>
        <v>1432.88</v>
      </c>
      <c r="X31" s="12">
        <f>VLOOKUP($H31,'[2]2023_08'!$D:$AD,'[2]2023_08'!M$19,FALSE)</f>
        <v>1432.88</v>
      </c>
      <c r="Y31" s="18">
        <f>VLOOKUP($H31,'[2]2023_08'!$D:$AD,'[2]2023_08'!N$19,FALSE)</f>
        <v>-270.82</v>
      </c>
      <c r="Z31" s="12">
        <f>VLOOKUP($H31,'[2]2023_08'!$D:$AD,'[2]2023_08'!O$19,FALSE)</f>
        <v>0</v>
      </c>
      <c r="AA31" s="12">
        <f>VLOOKUP($H31,'[2]2023_08'!$D:$AD,'[2]2023_08'!P$19,FALSE)</f>
        <v>0</v>
      </c>
      <c r="AB31" s="12">
        <f>VLOOKUP($H31,'[2]2023_08'!$D:$AD,'[2]2023_08'!Q$19,FALSE)</f>
        <v>2594.94</v>
      </c>
      <c r="AC31">
        <f t="shared" si="2"/>
        <v>2594.94</v>
      </c>
      <c r="AD31">
        <f t="shared" si="3"/>
        <v>0</v>
      </c>
    </row>
    <row r="32" spans="1:30" ht="15" customHeight="1" x14ac:dyDescent="0.25">
      <c r="A32" s="9" t="str">
        <f t="shared" si="0"/>
        <v>H038 2023 Agosto</v>
      </c>
      <c r="B32" s="9" t="str">
        <f>VLOOKUP(H32,[1]Auxiliar_referencia!E:F,2,FALSE)</f>
        <v>Medidor faturado pela UFSC</v>
      </c>
      <c r="C32" s="9">
        <v>2023</v>
      </c>
      <c r="D32" s="9" t="s">
        <v>121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VLOOKUP($H32,'[2]2023_08'!$D:$AD,'[2]2023_08'!Z$19,FALSE)</f>
        <v>1</v>
      </c>
      <c r="M32" s="12">
        <f>VLOOKUP($H32,'[2]2023_08'!$D:$AD,'[2]2023_08'!AA$19,FALSE)</f>
        <v>0</v>
      </c>
      <c r="N32" s="12">
        <f>VLOOKUP($H32,'[2]2023_08'!$D:$AD,'[2]2023_08'!AB$19,FALSE)</f>
        <v>0</v>
      </c>
      <c r="O32" s="12">
        <f>VLOOKUP($H32,'[2]2023_08'!$D:$AD,'[2]2023_08'!AC$19,FALSE)</f>
        <v>0</v>
      </c>
      <c r="P32" s="12">
        <f>VLOOKUP($H32,'[2]2023_08'!$D:$AD,'[2]2023_08'!AD$19,FALSE)</f>
        <v>1</v>
      </c>
      <c r="Q32" s="13">
        <f>VLOOKUP(H32,'2023_07'!H:R,11,FALSE)</f>
        <v>7308</v>
      </c>
      <c r="R32" s="14">
        <f>VLOOKUP($H32,'[2]2023_08'!$D:$AD,'[2]2023_08'!J$19,FALSE)</f>
        <v>7460</v>
      </c>
      <c r="S32" s="15">
        <f t="shared" si="1"/>
        <v>152</v>
      </c>
      <c r="T32" s="12">
        <f>VLOOKUP($H32,'[2]2023_08'!$D:$AD,'[2]2023_08'!K$19,FALSE)</f>
        <v>152</v>
      </c>
      <c r="U32" s="16" t="str">
        <f>VLOOKUP($H32,'[2]2023_08'!$D:$AD,'[2]2023_08'!T$19,FALSE)</f>
        <v>LIDO/REVISÃO</v>
      </c>
      <c r="V32" s="17" t="str">
        <f>VLOOKUP($H32,'[2]2023_08'!$D:$AD,'[2]2023_08'!U$19,FALSE)</f>
        <v>CONFIRMAÇÃO LEITURA</v>
      </c>
      <c r="W32" s="12">
        <f>VLOOKUP($H32,'[2]2023_08'!$D:$AD,'[2]2023_08'!L$19,FALSE)</f>
        <v>2280.4299999999998</v>
      </c>
      <c r="X32" s="12">
        <f>VLOOKUP($H32,'[2]2023_08'!$D:$AD,'[2]2023_08'!M$19,FALSE)</f>
        <v>2280.4299999999998</v>
      </c>
      <c r="Y32" s="18">
        <f>VLOOKUP($H32,'[2]2023_08'!$D:$AD,'[2]2023_08'!N$19,FALSE)</f>
        <v>-431.01</v>
      </c>
      <c r="Z32" s="12">
        <f>VLOOKUP($H32,'[2]2023_08'!$D:$AD,'[2]2023_08'!O$19,FALSE)</f>
        <v>0</v>
      </c>
      <c r="AA32" s="12">
        <f>VLOOKUP($H32,'[2]2023_08'!$D:$AD,'[2]2023_08'!P$19,FALSE)</f>
        <v>0</v>
      </c>
      <c r="AB32" s="12">
        <f>VLOOKUP($H32,'[2]2023_08'!$D:$AD,'[2]2023_08'!Q$19,FALSE)</f>
        <v>4129.8500000000004</v>
      </c>
      <c r="AC32">
        <f t="shared" si="2"/>
        <v>4129.8499999999995</v>
      </c>
      <c r="AD32">
        <f t="shared" si="3"/>
        <v>0</v>
      </c>
    </row>
    <row r="33" spans="1:30" x14ac:dyDescent="0.25">
      <c r="A33" s="9" t="str">
        <f t="shared" si="0"/>
        <v>H040 2023 Agosto</v>
      </c>
      <c r="B33" s="9" t="str">
        <f>VLOOKUP(H33,[1]Auxiliar_referencia!E:F,2,FALSE)</f>
        <v>Medidor faturado pela UFSC</v>
      </c>
      <c r="C33" s="9">
        <v>2023</v>
      </c>
      <c r="D33" s="9" t="s">
        <v>121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VLOOKUP($H33,'[2]2023_08'!$D:$AD,'[2]2023_08'!Z$19,FALSE)</f>
        <v>1</v>
      </c>
      <c r="M33" s="12">
        <f>VLOOKUP($H33,'[2]2023_08'!$D:$AD,'[2]2023_08'!AA$19,FALSE)</f>
        <v>0</v>
      </c>
      <c r="N33" s="12">
        <f>VLOOKUP($H33,'[2]2023_08'!$D:$AD,'[2]2023_08'!AB$19,FALSE)</f>
        <v>0</v>
      </c>
      <c r="O33" s="12">
        <f>VLOOKUP($H33,'[2]2023_08'!$D:$AD,'[2]2023_08'!AC$19,FALSE)</f>
        <v>1</v>
      </c>
      <c r="P33" s="12">
        <f>VLOOKUP($H33,'[2]2023_08'!$D:$AD,'[2]2023_08'!AD$19,FALSE)</f>
        <v>2</v>
      </c>
      <c r="Q33" s="13">
        <f>VLOOKUP(H33,'2023_07'!H:R,11,FALSE)</f>
        <v>46802</v>
      </c>
      <c r="R33" s="14">
        <f>VLOOKUP($H33,'[2]2023_08'!$D:$AD,'[2]2023_08'!J$19,FALSE)</f>
        <v>47004</v>
      </c>
      <c r="S33" s="15">
        <f t="shared" si="1"/>
        <v>202</v>
      </c>
      <c r="T33" s="12">
        <f>VLOOKUP($H33,'[2]2023_08'!$D:$AD,'[2]2023_08'!K$19,FALSE)</f>
        <v>202</v>
      </c>
      <c r="U33" s="16" t="str">
        <f>VLOOKUP($H33,'[2]2023_08'!$D:$AD,'[2]2023_08'!T$19,FALSE)</f>
        <v>LIDO/REVISÃO</v>
      </c>
      <c r="V33" s="17" t="str">
        <f>VLOOKUP($H33,'[2]2023_08'!$D:$AD,'[2]2023_08'!U$19,FALSE)</f>
        <v>CONFIRMAÇÃO LEITURA</v>
      </c>
      <c r="W33" s="12">
        <f>VLOOKUP($H33,'[2]2023_08'!$D:$AD,'[2]2023_08'!L$19,FALSE)</f>
        <v>2989.04</v>
      </c>
      <c r="X33" s="12">
        <f>VLOOKUP($H33,'[2]2023_08'!$D:$AD,'[2]2023_08'!M$19,FALSE)</f>
        <v>2989.04</v>
      </c>
      <c r="Y33" s="18">
        <f>VLOOKUP($H33,'[2]2023_08'!$D:$AD,'[2]2023_08'!N$19,FALSE)</f>
        <v>-564.92999999999995</v>
      </c>
      <c r="Z33" s="12">
        <f>VLOOKUP($H33,'[2]2023_08'!$D:$AD,'[2]2023_08'!O$19,FALSE)</f>
        <v>0</v>
      </c>
      <c r="AA33" s="12">
        <f>VLOOKUP($H33,'[2]2023_08'!$D:$AD,'[2]2023_08'!P$19,FALSE)</f>
        <v>0</v>
      </c>
      <c r="AB33" s="12">
        <f>VLOOKUP($H33,'[2]2023_08'!$D:$AD,'[2]2023_08'!Q$19,FALSE)</f>
        <v>5413.15</v>
      </c>
      <c r="AC33">
        <f t="shared" si="2"/>
        <v>5413.15</v>
      </c>
      <c r="AD33">
        <f t="shared" si="3"/>
        <v>0</v>
      </c>
    </row>
    <row r="34" spans="1:30" x14ac:dyDescent="0.25">
      <c r="A34" s="9" t="str">
        <f t="shared" si="0"/>
        <v>H041 2023 Agosto</v>
      </c>
      <c r="B34" s="9" t="str">
        <f>VLOOKUP(H34,[1]Auxiliar_referencia!E:F,2,FALSE)</f>
        <v>Medidor faturado pela UFSC</v>
      </c>
      <c r="C34" s="9">
        <v>2023</v>
      </c>
      <c r="D34" s="9" t="s">
        <v>121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VLOOKUP($H34,'[2]2023_08'!$D:$AD,'[2]2023_08'!Z$19,FALSE)</f>
        <v>1</v>
      </c>
      <c r="M34" s="12">
        <f>VLOOKUP($H34,'[2]2023_08'!$D:$AD,'[2]2023_08'!AA$19,FALSE)</f>
        <v>0</v>
      </c>
      <c r="N34" s="12">
        <f>VLOOKUP($H34,'[2]2023_08'!$D:$AD,'[2]2023_08'!AB$19,FALSE)</f>
        <v>1</v>
      </c>
      <c r="O34" s="12">
        <f>VLOOKUP($H34,'[2]2023_08'!$D:$AD,'[2]2023_08'!AC$19,FALSE)</f>
        <v>0</v>
      </c>
      <c r="P34" s="12">
        <f>VLOOKUP($H34,'[2]2023_08'!$D:$AD,'[2]2023_08'!AD$19,FALSE)</f>
        <v>2</v>
      </c>
      <c r="Q34" s="13">
        <f>VLOOKUP(H34,'2023_07'!H:R,11,FALSE)</f>
        <v>15629</v>
      </c>
      <c r="R34" s="14">
        <f>VLOOKUP($H34,'[2]2023_08'!$D:$AD,'[2]2023_08'!J$19,FALSE)</f>
        <v>15629</v>
      </c>
      <c r="S34" s="15">
        <f t="shared" si="1"/>
        <v>0</v>
      </c>
      <c r="T34" s="12">
        <f>VLOOKUP($H34,'[2]2023_08'!$D:$AD,'[2]2023_08'!K$19,FALSE)</f>
        <v>0</v>
      </c>
      <c r="U34" s="16" t="str">
        <f>VLOOKUP($H34,'[2]2023_08'!$D:$AD,'[2]2023_08'!T$19,FALSE)</f>
        <v>LIDO/REVISÃO</v>
      </c>
      <c r="V34" s="17" t="str">
        <f>VLOOKUP($H34,'[2]2023_08'!$D:$AD,'[2]2023_08'!U$19,FALSE)</f>
        <v>CONFIRMAÇÃO LEITURA</v>
      </c>
      <c r="W34" s="12">
        <f>VLOOKUP($H34,'[2]2023_08'!$D:$AD,'[2]2023_08'!L$19,FALSE)</f>
        <v>74.62</v>
      </c>
      <c r="X34" s="12">
        <f>VLOOKUP($H34,'[2]2023_08'!$D:$AD,'[2]2023_08'!M$19,FALSE)</f>
        <v>74.62</v>
      </c>
      <c r="Y34" s="18">
        <f>VLOOKUP($H34,'[2]2023_08'!$D:$AD,'[2]2023_08'!N$19,FALSE)</f>
        <v>-14.1</v>
      </c>
      <c r="Z34" s="12">
        <f>VLOOKUP($H34,'[2]2023_08'!$D:$AD,'[2]2023_08'!O$19,FALSE)</f>
        <v>0</v>
      </c>
      <c r="AA34" s="12">
        <f>VLOOKUP($H34,'[2]2023_08'!$D:$AD,'[2]2023_08'!P$19,FALSE)</f>
        <v>0</v>
      </c>
      <c r="AB34" s="12">
        <f>VLOOKUP($H34,'[2]2023_08'!$D:$AD,'[2]2023_08'!Q$19,FALSE)</f>
        <v>135.13999999999999</v>
      </c>
      <c r="AC34">
        <f t="shared" si="2"/>
        <v>135.14000000000001</v>
      </c>
      <c r="AD34">
        <f t="shared" si="3"/>
        <v>0</v>
      </c>
    </row>
    <row r="35" spans="1:30" x14ac:dyDescent="0.25">
      <c r="A35" s="9" t="str">
        <f t="shared" si="0"/>
        <v>H042 2023 Agosto</v>
      </c>
      <c r="B35" s="9" t="str">
        <f>VLOOKUP(H35,[1]Auxiliar_referencia!E:F,2,FALSE)</f>
        <v>Medidor faturado pela UFSC</v>
      </c>
      <c r="C35" s="9">
        <v>2023</v>
      </c>
      <c r="D35" s="9" t="s">
        <v>121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VLOOKUP($H35,'[2]2023_08'!$D:$AD,'[2]2023_08'!Z$19,FALSE)</f>
        <v>1</v>
      </c>
      <c r="M35" s="12">
        <f>VLOOKUP($H35,'[2]2023_08'!$D:$AD,'[2]2023_08'!AA$19,FALSE)</f>
        <v>0</v>
      </c>
      <c r="N35" s="12">
        <f>VLOOKUP($H35,'[2]2023_08'!$D:$AD,'[2]2023_08'!AB$19,FALSE)</f>
        <v>0</v>
      </c>
      <c r="O35" s="12">
        <f>VLOOKUP($H35,'[2]2023_08'!$D:$AD,'[2]2023_08'!AC$19,FALSE)</f>
        <v>0</v>
      </c>
      <c r="P35" s="12">
        <f>VLOOKUP($H35,'[2]2023_08'!$D:$AD,'[2]2023_08'!AD$19,FALSE)</f>
        <v>1</v>
      </c>
      <c r="Q35" s="13">
        <f>VLOOKUP(H35,'2023_07'!H:R,11,FALSE)</f>
        <v>9288</v>
      </c>
      <c r="R35" s="14">
        <f>VLOOKUP($H35,'[2]2023_08'!$D:$AD,'[2]2023_08'!J$19,FALSE)</f>
        <v>9288</v>
      </c>
      <c r="S35" s="15">
        <f t="shared" si="1"/>
        <v>0</v>
      </c>
      <c r="T35" s="12">
        <f>VLOOKUP($H35,'[2]2023_08'!$D:$AD,'[2]2023_08'!K$19,FALSE)</f>
        <v>0</v>
      </c>
      <c r="U35" s="16" t="str">
        <f>VLOOKUP($H35,'[2]2023_08'!$D:$AD,'[2]2023_08'!T$19,FALSE)</f>
        <v>MÉDIO</v>
      </c>
      <c r="V35" s="17" t="str">
        <f>VLOOKUP($H35,'[2]2023_08'!$D:$AD,'[2]2023_08'!U$19,FALSE)</f>
        <v>VIDRO DO HIDRÔMETRO SUADO</v>
      </c>
      <c r="W35" s="12">
        <f>VLOOKUP($H35,'[2]2023_08'!$D:$AD,'[2]2023_08'!L$19,FALSE)</f>
        <v>37.31</v>
      </c>
      <c r="X35" s="12">
        <f>VLOOKUP($H35,'[2]2023_08'!$D:$AD,'[2]2023_08'!M$19,FALSE)</f>
        <v>37.31</v>
      </c>
      <c r="Y35" s="18">
        <f>VLOOKUP($H35,'[2]2023_08'!$D:$AD,'[2]2023_08'!N$19,FALSE)</f>
        <v>-7.06</v>
      </c>
      <c r="Z35" s="12">
        <f>VLOOKUP($H35,'[2]2023_08'!$D:$AD,'[2]2023_08'!O$19,FALSE)</f>
        <v>0</v>
      </c>
      <c r="AA35" s="12">
        <f>VLOOKUP($H35,'[2]2023_08'!$D:$AD,'[2]2023_08'!P$19,FALSE)</f>
        <v>0</v>
      </c>
      <c r="AB35" s="12">
        <f>VLOOKUP($H35,'[2]2023_08'!$D:$AD,'[2]2023_08'!Q$19,FALSE)</f>
        <v>67.56</v>
      </c>
      <c r="AC35">
        <f t="shared" si="2"/>
        <v>67.56</v>
      </c>
      <c r="AD35">
        <f t="shared" si="3"/>
        <v>0</v>
      </c>
    </row>
    <row r="36" spans="1:30" x14ac:dyDescent="0.25">
      <c r="A36" s="9" t="str">
        <f t="shared" si="0"/>
        <v>H043 2023 Agosto</v>
      </c>
      <c r="B36" s="9" t="str">
        <f>VLOOKUP(H36,[1]Auxiliar_referencia!E:F,2,FALSE)</f>
        <v>Medidor faturado pela UFSC</v>
      </c>
      <c r="C36" s="9">
        <v>2023</v>
      </c>
      <c r="D36" s="9" t="s">
        <v>121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VLOOKUP($H36,'[2]2023_08'!$D:$AD,'[2]2023_08'!Z$19,FALSE)</f>
        <v>1</v>
      </c>
      <c r="M36" s="12">
        <f>VLOOKUP($H36,'[2]2023_08'!$D:$AD,'[2]2023_08'!AA$19,FALSE)</f>
        <v>0</v>
      </c>
      <c r="N36" s="12">
        <f>VLOOKUP($H36,'[2]2023_08'!$D:$AD,'[2]2023_08'!AB$19,FALSE)</f>
        <v>0</v>
      </c>
      <c r="O36" s="12">
        <f>VLOOKUP($H36,'[2]2023_08'!$D:$AD,'[2]2023_08'!AC$19,FALSE)</f>
        <v>0</v>
      </c>
      <c r="P36" s="12">
        <f>VLOOKUP($H36,'[2]2023_08'!$D:$AD,'[2]2023_08'!AD$19,FALSE)</f>
        <v>1</v>
      </c>
      <c r="Q36" s="13">
        <f>VLOOKUP(H36,'2023_07'!H:R,11,FALSE)</f>
        <v>51</v>
      </c>
      <c r="R36" s="14">
        <f>VLOOKUP($H36,'[2]2023_08'!$D:$AD,'[2]2023_08'!J$19,FALSE)</f>
        <v>55</v>
      </c>
      <c r="S36" s="15">
        <f t="shared" si="1"/>
        <v>4</v>
      </c>
      <c r="T36" s="12">
        <f>VLOOKUP($H36,'[2]2023_08'!$D:$AD,'[2]2023_08'!K$19,FALSE)</f>
        <v>4</v>
      </c>
      <c r="U36" s="16" t="str">
        <f>VLOOKUP($H36,'[2]2023_08'!$D:$AD,'[2]2023_08'!T$19,FALSE)</f>
        <v>LIDO</v>
      </c>
      <c r="V36" s="17" t="str">
        <f>VLOOKUP($H36,'[2]2023_08'!$D:$AD,'[2]2023_08'!U$19,FALSE)</f>
        <v>OK</v>
      </c>
      <c r="W36" s="12">
        <f>VLOOKUP($H36,'[2]2023_08'!$D:$AD,'[2]2023_08'!L$19,FALSE)</f>
        <v>59.27</v>
      </c>
      <c r="X36" s="12">
        <f>VLOOKUP($H36,'[2]2023_08'!$D:$AD,'[2]2023_08'!M$19,FALSE)</f>
        <v>59.27</v>
      </c>
      <c r="Y36" s="18">
        <f>VLOOKUP($H36,'[2]2023_08'!$D:$AD,'[2]2023_08'!N$19,FALSE)</f>
        <v>-11.21</v>
      </c>
      <c r="Z36" s="12">
        <f>VLOOKUP($H36,'[2]2023_08'!$D:$AD,'[2]2023_08'!O$19,FALSE)</f>
        <v>0</v>
      </c>
      <c r="AA36" s="12">
        <f>VLOOKUP($H36,'[2]2023_08'!$D:$AD,'[2]2023_08'!P$19,FALSE)</f>
        <v>0</v>
      </c>
      <c r="AB36" s="12">
        <f>VLOOKUP($H36,'[2]2023_08'!$D:$AD,'[2]2023_08'!Q$19,FALSE)</f>
        <v>107.33</v>
      </c>
      <c r="AC36">
        <f t="shared" si="2"/>
        <v>107.33000000000001</v>
      </c>
      <c r="AD36">
        <f t="shared" si="3"/>
        <v>0</v>
      </c>
    </row>
    <row r="37" spans="1:30" x14ac:dyDescent="0.25">
      <c r="A37" s="9" t="str">
        <f t="shared" si="0"/>
        <v>H044 2023 Agosto</v>
      </c>
      <c r="B37" s="9" t="str">
        <f>VLOOKUP(H37,[1]Auxiliar_referencia!E:F,2,FALSE)</f>
        <v>Medidor faturado pela UFSC</v>
      </c>
      <c r="C37" s="9">
        <v>2023</v>
      </c>
      <c r="D37" s="9" t="s">
        <v>121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VLOOKUP($H37,'[2]2023_08'!$D:$AD,'[2]2023_08'!Z$19,FALSE)</f>
        <v>1</v>
      </c>
      <c r="M37" s="12">
        <f>VLOOKUP($H37,'[2]2023_08'!$D:$AD,'[2]2023_08'!AA$19,FALSE)</f>
        <v>0</v>
      </c>
      <c r="N37" s="12">
        <f>VLOOKUP($H37,'[2]2023_08'!$D:$AD,'[2]2023_08'!AB$19,FALSE)</f>
        <v>0</v>
      </c>
      <c r="O37" s="12">
        <f>VLOOKUP($H37,'[2]2023_08'!$D:$AD,'[2]2023_08'!AC$19,FALSE)</f>
        <v>0</v>
      </c>
      <c r="P37" s="12">
        <f>VLOOKUP($H37,'[2]2023_08'!$D:$AD,'[2]2023_08'!AD$19,FALSE)</f>
        <v>1</v>
      </c>
      <c r="Q37" s="13">
        <f>VLOOKUP(H37,'2023_07'!H:R,11,FALSE)</f>
        <v>224</v>
      </c>
      <c r="R37" s="14">
        <f>VLOOKUP($H37,'[2]2023_08'!$D:$AD,'[2]2023_08'!J$19,FALSE)</f>
        <v>270</v>
      </c>
      <c r="S37" s="15">
        <f t="shared" si="1"/>
        <v>46</v>
      </c>
      <c r="T37" s="12">
        <f>VLOOKUP($H37,'[2]2023_08'!$D:$AD,'[2]2023_08'!K$19,FALSE)</f>
        <v>46</v>
      </c>
      <c r="U37" s="16" t="str">
        <f>VLOOKUP($H37,'[2]2023_08'!$D:$AD,'[2]2023_08'!T$19,FALSE)</f>
        <v>LIDO</v>
      </c>
      <c r="V37" s="17" t="str">
        <f>VLOOKUP($H37,'[2]2023_08'!$D:$AD,'[2]2023_08'!U$19,FALSE)</f>
        <v>OK</v>
      </c>
      <c r="W37" s="12">
        <f>VLOOKUP($H37,'[2]2023_08'!$D:$AD,'[2]2023_08'!L$19,FALSE)</f>
        <v>646.97</v>
      </c>
      <c r="X37" s="12">
        <f>VLOOKUP($H37,'[2]2023_08'!$D:$AD,'[2]2023_08'!M$19,FALSE)</f>
        <v>646.97</v>
      </c>
      <c r="Y37" s="18">
        <f>VLOOKUP($H37,'[2]2023_08'!$D:$AD,'[2]2023_08'!N$19,FALSE)</f>
        <v>-122.28</v>
      </c>
      <c r="Z37" s="12">
        <f>VLOOKUP($H37,'[2]2023_08'!$D:$AD,'[2]2023_08'!O$19,FALSE)</f>
        <v>0</v>
      </c>
      <c r="AA37" s="12">
        <f>VLOOKUP($H37,'[2]2023_08'!$D:$AD,'[2]2023_08'!P$19,FALSE)</f>
        <v>0</v>
      </c>
      <c r="AB37" s="12">
        <f>VLOOKUP($H37,'[2]2023_08'!$D:$AD,'[2]2023_08'!Q$19,FALSE)</f>
        <v>1171.6600000000001</v>
      </c>
      <c r="AC37">
        <f t="shared" si="2"/>
        <v>1171.6600000000001</v>
      </c>
      <c r="AD37">
        <f t="shared" si="3"/>
        <v>0</v>
      </c>
    </row>
    <row r="38" spans="1:30" x14ac:dyDescent="0.25">
      <c r="A38" s="9" t="str">
        <f t="shared" si="0"/>
        <v>H045 2023 Agosto</v>
      </c>
      <c r="B38" s="9" t="str">
        <f>VLOOKUP(H38,[1]Auxiliar_referencia!E:F,2,FALSE)</f>
        <v>Medidor faturado pela UFSC</v>
      </c>
      <c r="C38" s="9">
        <v>2023</v>
      </c>
      <c r="D38" s="9" t="s">
        <v>121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VLOOKUP($H38,'[2]2023_08'!$D:$AD,'[2]2023_08'!Z$19,FALSE)</f>
        <v>1</v>
      </c>
      <c r="M38" s="12">
        <f>VLOOKUP($H38,'[2]2023_08'!$D:$AD,'[2]2023_08'!AA$19,FALSE)</f>
        <v>0</v>
      </c>
      <c r="N38" s="12">
        <f>VLOOKUP($H38,'[2]2023_08'!$D:$AD,'[2]2023_08'!AB$19,FALSE)</f>
        <v>0</v>
      </c>
      <c r="O38" s="12">
        <f>VLOOKUP($H38,'[2]2023_08'!$D:$AD,'[2]2023_08'!AC$19,FALSE)</f>
        <v>0</v>
      </c>
      <c r="P38" s="12">
        <f>VLOOKUP($H38,'[2]2023_08'!$D:$AD,'[2]2023_08'!AD$19,FALSE)</f>
        <v>1</v>
      </c>
      <c r="Q38" s="13">
        <f>VLOOKUP(H38,'2023_07'!H:R,11,FALSE)</f>
        <v>1231</v>
      </c>
      <c r="R38" s="14">
        <f>VLOOKUP($H38,'[2]2023_08'!$D:$AD,'[2]2023_08'!J$19,FALSE)</f>
        <v>1479</v>
      </c>
      <c r="S38" s="15">
        <f t="shared" si="1"/>
        <v>248</v>
      </c>
      <c r="T38" s="12">
        <f>VLOOKUP($H38,'[2]2023_08'!$D:$AD,'[2]2023_08'!K$19,FALSE)</f>
        <v>248</v>
      </c>
      <c r="U38" s="16" t="str">
        <f>VLOOKUP($H38,'[2]2023_08'!$D:$AD,'[2]2023_08'!T$19,FALSE)</f>
        <v>LIDO/REVISÃO</v>
      </c>
      <c r="V38" s="17" t="str">
        <f>VLOOKUP($H38,'[2]2023_08'!$D:$AD,'[2]2023_08'!U$19,FALSE)</f>
        <v>ALTO CONSUMO</v>
      </c>
      <c r="W38" s="12">
        <f>VLOOKUP($H38,'[2]2023_08'!$D:$AD,'[2]2023_08'!L$19,FALSE)</f>
        <v>3759.79</v>
      </c>
      <c r="X38" s="12">
        <f>VLOOKUP($H38,'[2]2023_08'!$D:$AD,'[2]2023_08'!M$19,FALSE)</f>
        <v>3759.79</v>
      </c>
      <c r="Y38" s="18">
        <f>VLOOKUP($H38,'[2]2023_08'!$D:$AD,'[2]2023_08'!N$19,FALSE)</f>
        <v>-710.61</v>
      </c>
      <c r="Z38" s="12">
        <f>VLOOKUP($H38,'[2]2023_08'!$D:$AD,'[2]2023_08'!O$19,FALSE)</f>
        <v>0</v>
      </c>
      <c r="AA38" s="12">
        <f>VLOOKUP($H38,'[2]2023_08'!$D:$AD,'[2]2023_08'!P$19,FALSE)</f>
        <v>0</v>
      </c>
      <c r="AB38" s="12">
        <f>VLOOKUP($H38,'[2]2023_08'!$D:$AD,'[2]2023_08'!Q$19,FALSE)</f>
        <v>6808.97</v>
      </c>
      <c r="AC38">
        <f t="shared" si="2"/>
        <v>6808.97</v>
      </c>
      <c r="AD38">
        <f t="shared" si="3"/>
        <v>0</v>
      </c>
    </row>
    <row r="39" spans="1:30" x14ac:dyDescent="0.25">
      <c r="A39" s="9" t="str">
        <f t="shared" si="0"/>
        <v>H046 2023 Agosto</v>
      </c>
      <c r="B39" s="9" t="str">
        <f>VLOOKUP(H39,[1]Auxiliar_referencia!E:F,2,FALSE)</f>
        <v>Medidor faturado pela UFSC</v>
      </c>
      <c r="C39" s="9">
        <v>2023</v>
      </c>
      <c r="D39" s="9" t="s">
        <v>121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VLOOKUP($H39,'[2]2023_08'!$D:$AD,'[2]2023_08'!Z$19,FALSE)</f>
        <v>1</v>
      </c>
      <c r="M39" s="12">
        <f>VLOOKUP($H39,'[2]2023_08'!$D:$AD,'[2]2023_08'!AA$19,FALSE)</f>
        <v>0</v>
      </c>
      <c r="N39" s="12">
        <f>VLOOKUP($H39,'[2]2023_08'!$D:$AD,'[2]2023_08'!AB$19,FALSE)</f>
        <v>0</v>
      </c>
      <c r="O39" s="12">
        <f>VLOOKUP($H39,'[2]2023_08'!$D:$AD,'[2]2023_08'!AC$19,FALSE)</f>
        <v>0</v>
      </c>
      <c r="P39" s="12">
        <f>VLOOKUP($H39,'[2]2023_08'!$D:$AD,'[2]2023_08'!AD$19,FALSE)</f>
        <v>1</v>
      </c>
      <c r="Q39" s="13">
        <f>VLOOKUP(H39,'2023_07'!H:R,11,FALSE)</f>
        <v>855</v>
      </c>
      <c r="R39" s="14">
        <f>VLOOKUP($H39,'[2]2023_08'!$D:$AD,'[2]2023_08'!J$19,FALSE)</f>
        <v>981</v>
      </c>
      <c r="S39" s="15">
        <f t="shared" si="1"/>
        <v>126</v>
      </c>
      <c r="T39" s="12">
        <f>VLOOKUP($H39,'[2]2023_08'!$D:$AD,'[2]2023_08'!K$19,FALSE)</f>
        <v>126</v>
      </c>
      <c r="U39" s="16" t="str">
        <f>VLOOKUP($H39,'[2]2023_08'!$D:$AD,'[2]2023_08'!T$19,FALSE)</f>
        <v>LIDO</v>
      </c>
      <c r="V39" s="17" t="str">
        <f>VLOOKUP($H39,'[2]2023_08'!$D:$AD,'[2]2023_08'!U$19,FALSE)</f>
        <v>OK</v>
      </c>
      <c r="W39" s="12">
        <f>VLOOKUP($H39,'[2]2023_08'!$D:$AD,'[2]2023_08'!L$19,FALSE)</f>
        <v>1879.77</v>
      </c>
      <c r="X39" s="12">
        <f>VLOOKUP($H39,'[2]2023_08'!$D:$AD,'[2]2023_08'!M$19,FALSE)</f>
        <v>1879.77</v>
      </c>
      <c r="Y39" s="18">
        <f>VLOOKUP($H39,'[2]2023_08'!$D:$AD,'[2]2023_08'!N$19,FALSE)</f>
        <v>-355.29</v>
      </c>
      <c r="Z39" s="12">
        <f>VLOOKUP($H39,'[2]2023_08'!$D:$AD,'[2]2023_08'!O$19,FALSE)</f>
        <v>0</v>
      </c>
      <c r="AA39" s="12">
        <f>VLOOKUP($H39,'[2]2023_08'!$D:$AD,'[2]2023_08'!P$19,FALSE)</f>
        <v>0</v>
      </c>
      <c r="AB39" s="12">
        <f>VLOOKUP($H39,'[2]2023_08'!$D:$AD,'[2]2023_08'!Q$19,FALSE)</f>
        <v>3404.25</v>
      </c>
      <c r="AC39">
        <f t="shared" si="2"/>
        <v>3404.25</v>
      </c>
      <c r="AD39">
        <f t="shared" si="3"/>
        <v>0</v>
      </c>
    </row>
    <row r="40" spans="1:30" x14ac:dyDescent="0.25">
      <c r="A40" s="9" t="str">
        <f t="shared" si="0"/>
        <v>H047 2023 Agosto</v>
      </c>
      <c r="B40" s="9" t="str">
        <f>VLOOKUP(H40,[1]Auxiliar_referencia!E:F,2,FALSE)</f>
        <v>Medidor faturado pela UFSC</v>
      </c>
      <c r="C40" s="9">
        <v>2023</v>
      </c>
      <c r="D40" s="9" t="s">
        <v>121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VLOOKUP($H40,'[2]2023_08'!$D:$AD,'[2]2023_08'!Z$19,FALSE)</f>
        <v>1</v>
      </c>
      <c r="M40" s="12">
        <f>VLOOKUP($H40,'[2]2023_08'!$D:$AD,'[2]2023_08'!AA$19,FALSE)</f>
        <v>0</v>
      </c>
      <c r="N40" s="12">
        <f>VLOOKUP($H40,'[2]2023_08'!$D:$AD,'[2]2023_08'!AB$19,FALSE)</f>
        <v>0</v>
      </c>
      <c r="O40" s="12">
        <f>VLOOKUP($H40,'[2]2023_08'!$D:$AD,'[2]2023_08'!AC$19,FALSE)</f>
        <v>0</v>
      </c>
      <c r="P40" s="12">
        <f>VLOOKUP($H40,'[2]2023_08'!$D:$AD,'[2]2023_08'!AD$19,FALSE)</f>
        <v>1</v>
      </c>
      <c r="Q40" s="13">
        <f>VLOOKUP(H40,'2023_07'!H:R,11,FALSE)</f>
        <v>16134</v>
      </c>
      <c r="R40" s="14">
        <f>VLOOKUP($H40,'[2]2023_08'!$D:$AD,'[2]2023_08'!J$19,FALSE)</f>
        <v>16301</v>
      </c>
      <c r="S40" s="15">
        <f t="shared" si="1"/>
        <v>167</v>
      </c>
      <c r="T40" s="12">
        <f>VLOOKUP($H40,'[2]2023_08'!$D:$AD,'[2]2023_08'!K$19,FALSE)</f>
        <v>167</v>
      </c>
      <c r="U40" s="16" t="str">
        <f>VLOOKUP($H40,'[2]2023_08'!$D:$AD,'[2]2023_08'!T$19,FALSE)</f>
        <v>LIDO/REVISÃO</v>
      </c>
      <c r="V40" s="17" t="str">
        <f>VLOOKUP($H40,'[2]2023_08'!$D:$AD,'[2]2023_08'!U$19,FALSE)</f>
        <v>CONFIRMAÇÃO LEITURA</v>
      </c>
      <c r="W40" s="12">
        <f>VLOOKUP($H40,'[2]2023_08'!$D:$AD,'[2]2023_08'!L$19,FALSE)</f>
        <v>2511.58</v>
      </c>
      <c r="X40" s="12">
        <f>VLOOKUP($H40,'[2]2023_08'!$D:$AD,'[2]2023_08'!M$19,FALSE)</f>
        <v>2511.58</v>
      </c>
      <c r="Y40" s="18">
        <f>VLOOKUP($H40,'[2]2023_08'!$D:$AD,'[2]2023_08'!N$19,FALSE)</f>
        <v>-474.68</v>
      </c>
      <c r="Z40" s="12">
        <f>VLOOKUP($H40,'[2]2023_08'!$D:$AD,'[2]2023_08'!O$19,FALSE)</f>
        <v>0</v>
      </c>
      <c r="AA40" s="12">
        <f>VLOOKUP($H40,'[2]2023_08'!$D:$AD,'[2]2023_08'!P$19,FALSE)</f>
        <v>0</v>
      </c>
      <c r="AB40" s="12">
        <f>VLOOKUP($H40,'[2]2023_08'!$D:$AD,'[2]2023_08'!Q$19,FALSE)</f>
        <v>4548.4799999999996</v>
      </c>
      <c r="AC40">
        <f t="shared" si="2"/>
        <v>4548.4799999999996</v>
      </c>
      <c r="AD40">
        <f t="shared" si="3"/>
        <v>0</v>
      </c>
    </row>
    <row r="41" spans="1:30" x14ac:dyDescent="0.25">
      <c r="A41" s="9" t="str">
        <f t="shared" si="0"/>
        <v>H048 2023 Agosto</v>
      </c>
      <c r="B41" s="9" t="str">
        <f>VLOOKUP(H41,[1]Auxiliar_referencia!E:F,2,FALSE)</f>
        <v>Medidor faturado pela UFSC</v>
      </c>
      <c r="C41" s="9">
        <v>2023</v>
      </c>
      <c r="D41" s="9" t="s">
        <v>121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VLOOKUP($H41,'[2]2023_08'!$D:$AD,'[2]2023_08'!Z$19,FALSE)</f>
        <v>1</v>
      </c>
      <c r="M41" s="12">
        <f>VLOOKUP($H41,'[2]2023_08'!$D:$AD,'[2]2023_08'!AA$19,FALSE)</f>
        <v>0</v>
      </c>
      <c r="N41" s="12">
        <f>VLOOKUP($H41,'[2]2023_08'!$D:$AD,'[2]2023_08'!AB$19,FALSE)</f>
        <v>0</v>
      </c>
      <c r="O41" s="12">
        <f>VLOOKUP($H41,'[2]2023_08'!$D:$AD,'[2]2023_08'!AC$19,FALSE)</f>
        <v>0</v>
      </c>
      <c r="P41" s="12">
        <f>VLOOKUP($H41,'[2]2023_08'!$D:$AD,'[2]2023_08'!AD$19,FALSE)</f>
        <v>1</v>
      </c>
      <c r="Q41" s="13">
        <f>VLOOKUP(H41,'2023_07'!H:R,11,FALSE)</f>
        <v>32751</v>
      </c>
      <c r="R41" s="14">
        <f>VLOOKUP($H41,'[2]2023_08'!$D:$AD,'[2]2023_08'!J$19,FALSE)</f>
        <v>33470</v>
      </c>
      <c r="S41" s="15">
        <f t="shared" si="1"/>
        <v>719</v>
      </c>
      <c r="T41" s="12">
        <f>VLOOKUP($H41,'[2]2023_08'!$D:$AD,'[2]2023_08'!K$19,FALSE)</f>
        <v>719</v>
      </c>
      <c r="U41" s="16" t="str">
        <f>VLOOKUP($H41,'[2]2023_08'!$D:$AD,'[2]2023_08'!T$19,FALSE)</f>
        <v>LIDO/REVISÃO</v>
      </c>
      <c r="V41" s="17" t="str">
        <f>VLOOKUP($H41,'[2]2023_08'!$D:$AD,'[2]2023_08'!U$19,FALSE)</f>
        <v>ALTO CONSUMO</v>
      </c>
      <c r="W41" s="12">
        <f>VLOOKUP($H41,'[2]2023_08'!$D:$AD,'[2]2023_08'!L$19,FALSE)</f>
        <v>11017.9</v>
      </c>
      <c r="X41" s="12">
        <f>VLOOKUP($H41,'[2]2023_08'!$D:$AD,'[2]2023_08'!M$19,FALSE)</f>
        <v>11017.9</v>
      </c>
      <c r="Y41" s="18">
        <f>VLOOKUP($H41,'[2]2023_08'!$D:$AD,'[2]2023_08'!N$19,FALSE)</f>
        <v>-2082.38</v>
      </c>
      <c r="Z41" s="12">
        <f>VLOOKUP($H41,'[2]2023_08'!$D:$AD,'[2]2023_08'!O$19,FALSE)</f>
        <v>0</v>
      </c>
      <c r="AA41" s="12">
        <f>VLOOKUP($H41,'[2]2023_08'!$D:$AD,'[2]2023_08'!P$19,FALSE)</f>
        <v>0</v>
      </c>
      <c r="AB41" s="12">
        <f>VLOOKUP($H41,'[2]2023_08'!$D:$AD,'[2]2023_08'!Q$19,FALSE)</f>
        <v>19953.419999999998</v>
      </c>
      <c r="AC41">
        <f t="shared" si="2"/>
        <v>19953.419999999998</v>
      </c>
      <c r="AD41">
        <f t="shared" si="3"/>
        <v>0</v>
      </c>
    </row>
    <row r="42" spans="1:30" x14ac:dyDescent="0.25">
      <c r="A42" s="9" t="str">
        <f t="shared" si="0"/>
        <v>H049 2023 Agosto</v>
      </c>
      <c r="B42" s="9" t="str">
        <f>VLOOKUP(H42,[1]Auxiliar_referencia!E:F,2,FALSE)</f>
        <v>Medidor faturado pela UFSC</v>
      </c>
      <c r="C42" s="9">
        <v>2023</v>
      </c>
      <c r="D42" s="9" t="s">
        <v>121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VLOOKUP($H42,'[2]2023_08'!$D:$AD,'[2]2023_08'!Z$19,FALSE)</f>
        <v>1</v>
      </c>
      <c r="M42" s="12">
        <f>VLOOKUP($H42,'[2]2023_08'!$D:$AD,'[2]2023_08'!AA$19,FALSE)</f>
        <v>0</v>
      </c>
      <c r="N42" s="12">
        <f>VLOOKUP($H42,'[2]2023_08'!$D:$AD,'[2]2023_08'!AB$19,FALSE)</f>
        <v>0</v>
      </c>
      <c r="O42" s="12">
        <f>VLOOKUP($H42,'[2]2023_08'!$D:$AD,'[2]2023_08'!AC$19,FALSE)</f>
        <v>0</v>
      </c>
      <c r="P42" s="12">
        <f>VLOOKUP($H42,'[2]2023_08'!$D:$AD,'[2]2023_08'!AD$19,FALSE)</f>
        <v>1</v>
      </c>
      <c r="Q42" s="13">
        <f>VLOOKUP(H42,'2023_07'!H:R,11,FALSE)</f>
        <v>1858</v>
      </c>
      <c r="R42" s="14">
        <f>VLOOKUP($H42,'[2]2023_08'!$D:$AD,'[2]2023_08'!J$19,FALSE)</f>
        <v>2000</v>
      </c>
      <c r="S42" s="15">
        <f t="shared" si="1"/>
        <v>142</v>
      </c>
      <c r="T42" s="12">
        <f>VLOOKUP($H42,'[2]2023_08'!$D:$AD,'[2]2023_08'!K$19,FALSE)</f>
        <v>142</v>
      </c>
      <c r="U42" s="16" t="str">
        <f>VLOOKUP($H42,'[2]2023_08'!$D:$AD,'[2]2023_08'!T$19,FALSE)</f>
        <v>MÉDIO</v>
      </c>
      <c r="V42" s="17" t="str">
        <f>VLOOKUP($H42,'[2]2023_08'!$D:$AD,'[2]2023_08'!U$19,FALSE)</f>
        <v>CONSTRUIR ABRIGO</v>
      </c>
      <c r="W42" s="12">
        <f>VLOOKUP($H42,'[2]2023_08'!$D:$AD,'[2]2023_08'!L$19,FALSE)</f>
        <v>2126.33</v>
      </c>
      <c r="X42" s="12">
        <f>VLOOKUP($H42,'[2]2023_08'!$D:$AD,'[2]2023_08'!M$19,FALSE)</f>
        <v>2126.33</v>
      </c>
      <c r="Y42" s="18">
        <f>VLOOKUP($H42,'[2]2023_08'!$D:$AD,'[2]2023_08'!N$19,FALSE)</f>
        <v>-401.88</v>
      </c>
      <c r="Z42" s="12">
        <f>VLOOKUP($H42,'[2]2023_08'!$D:$AD,'[2]2023_08'!O$19,FALSE)</f>
        <v>0</v>
      </c>
      <c r="AA42" s="12">
        <f>VLOOKUP($H42,'[2]2023_08'!$D:$AD,'[2]2023_08'!P$19,FALSE)</f>
        <v>0</v>
      </c>
      <c r="AB42" s="12">
        <f>VLOOKUP($H42,'[2]2023_08'!$D:$AD,'[2]2023_08'!Q$19,FALSE)</f>
        <v>3850.78</v>
      </c>
      <c r="AC42">
        <f t="shared" si="2"/>
        <v>3850.7799999999997</v>
      </c>
      <c r="AD42">
        <f t="shared" si="3"/>
        <v>0</v>
      </c>
    </row>
    <row r="43" spans="1:30" x14ac:dyDescent="0.25">
      <c r="A43" s="9" t="str">
        <f t="shared" si="0"/>
        <v>H050 2023 Agosto</v>
      </c>
      <c r="B43" s="9" t="str">
        <f>VLOOKUP(H43,[1]Auxiliar_referencia!E:F,2,FALSE)</f>
        <v>Medidor faturado pela UFSC</v>
      </c>
      <c r="C43" s="9">
        <v>2023</v>
      </c>
      <c r="D43" s="9" t="s">
        <v>121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VLOOKUP($H43,'[2]2023_08'!$D:$AD,'[2]2023_08'!Z$19,FALSE)</f>
        <v>1</v>
      </c>
      <c r="M43" s="12">
        <f>VLOOKUP($H43,'[2]2023_08'!$D:$AD,'[2]2023_08'!AA$19,FALSE)</f>
        <v>0</v>
      </c>
      <c r="N43" s="12">
        <f>VLOOKUP($H43,'[2]2023_08'!$D:$AD,'[2]2023_08'!AB$19,FALSE)</f>
        <v>0</v>
      </c>
      <c r="O43" s="12">
        <f>VLOOKUP($H43,'[2]2023_08'!$D:$AD,'[2]2023_08'!AC$19,FALSE)</f>
        <v>0</v>
      </c>
      <c r="P43" s="12">
        <f>VLOOKUP($H43,'[2]2023_08'!$D:$AD,'[2]2023_08'!AD$19,FALSE)</f>
        <v>1</v>
      </c>
      <c r="Q43" s="13">
        <f>VLOOKUP(H43,'2023_07'!H:R,11,FALSE)</f>
        <v>5409</v>
      </c>
      <c r="R43" s="14">
        <f>VLOOKUP($H43,'[2]2023_08'!$D:$AD,'[2]2023_08'!J$19,FALSE)</f>
        <v>5525</v>
      </c>
      <c r="S43" s="15">
        <f t="shared" si="1"/>
        <v>116</v>
      </c>
      <c r="T43" s="12">
        <f>VLOOKUP($H43,'[2]2023_08'!$D:$AD,'[2]2023_08'!K$19,FALSE)</f>
        <v>116</v>
      </c>
      <c r="U43" s="16" t="str">
        <f>VLOOKUP($H43,'[2]2023_08'!$D:$AD,'[2]2023_08'!T$19,FALSE)</f>
        <v>MÉDIO</v>
      </c>
      <c r="V43" s="17" t="str">
        <f>VLOOKUP($H43,'[2]2023_08'!$D:$AD,'[2]2023_08'!U$19,FALSE)</f>
        <v>CONSTRUIR ABRIGO</v>
      </c>
      <c r="W43" s="12">
        <f>VLOOKUP($H43,'[2]2023_08'!$D:$AD,'[2]2023_08'!L$19,FALSE)</f>
        <v>1725.67</v>
      </c>
      <c r="X43" s="12">
        <f>VLOOKUP($H43,'[2]2023_08'!$D:$AD,'[2]2023_08'!M$19,FALSE)</f>
        <v>1725.67</v>
      </c>
      <c r="Y43" s="18">
        <f>VLOOKUP($H43,'[2]2023_08'!$D:$AD,'[2]2023_08'!N$19,FALSE)</f>
        <v>-326.14</v>
      </c>
      <c r="Z43" s="12">
        <f>VLOOKUP($H43,'[2]2023_08'!$D:$AD,'[2]2023_08'!O$19,FALSE)</f>
        <v>0</v>
      </c>
      <c r="AA43" s="12">
        <f>VLOOKUP($H43,'[2]2023_08'!$D:$AD,'[2]2023_08'!P$19,FALSE)</f>
        <v>0</v>
      </c>
      <c r="AB43" s="12">
        <f>VLOOKUP($H43,'[2]2023_08'!$D:$AD,'[2]2023_08'!Q$19,FALSE)</f>
        <v>3125.2</v>
      </c>
      <c r="AC43">
        <f t="shared" si="2"/>
        <v>3125.2000000000003</v>
      </c>
      <c r="AD43">
        <f t="shared" si="3"/>
        <v>0</v>
      </c>
    </row>
    <row r="44" spans="1:30" x14ac:dyDescent="0.25">
      <c r="A44" s="9" t="str">
        <f t="shared" si="0"/>
        <v>H051 2023 Agosto</v>
      </c>
      <c r="B44" s="9" t="str">
        <f>VLOOKUP(H44,[1]Auxiliar_referencia!E:F,2,FALSE)</f>
        <v>Medidor faturado pela UFSC</v>
      </c>
      <c r="C44" s="9">
        <v>2023</v>
      </c>
      <c r="D44" s="9" t="s">
        <v>121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VLOOKUP($H44,'[2]2023_08'!$D:$AD,'[2]2023_08'!Z$19,FALSE)</f>
        <v>1</v>
      </c>
      <c r="M44" s="12">
        <f>VLOOKUP($H44,'[2]2023_08'!$D:$AD,'[2]2023_08'!AA$19,FALSE)</f>
        <v>0</v>
      </c>
      <c r="N44" s="12">
        <f>VLOOKUP($H44,'[2]2023_08'!$D:$AD,'[2]2023_08'!AB$19,FALSE)</f>
        <v>4</v>
      </c>
      <c r="O44" s="12">
        <f>VLOOKUP($H44,'[2]2023_08'!$D:$AD,'[2]2023_08'!AC$19,FALSE)</f>
        <v>0</v>
      </c>
      <c r="P44" s="12">
        <f>VLOOKUP($H44,'[2]2023_08'!$D:$AD,'[2]2023_08'!AD$19,FALSE)</f>
        <v>5</v>
      </c>
      <c r="Q44" s="13">
        <f>VLOOKUP(H44,'2023_07'!H:R,11,FALSE)</f>
        <v>529</v>
      </c>
      <c r="R44" s="14">
        <f>VLOOKUP($H44,'[2]2023_08'!$D:$AD,'[2]2023_08'!J$19,FALSE)</f>
        <v>534</v>
      </c>
      <c r="S44" s="15">
        <f t="shared" si="1"/>
        <v>5</v>
      </c>
      <c r="T44" s="12">
        <f>VLOOKUP($H44,'[2]2023_08'!$D:$AD,'[2]2023_08'!K$19,FALSE)</f>
        <v>5</v>
      </c>
      <c r="U44" s="16" t="str">
        <f>VLOOKUP($H44,'[2]2023_08'!$D:$AD,'[2]2023_08'!T$19,FALSE)</f>
        <v>LIDO</v>
      </c>
      <c r="V44" s="17" t="str">
        <f>VLOOKUP($H44,'[2]2023_08'!$D:$AD,'[2]2023_08'!U$19,FALSE)</f>
        <v>OK</v>
      </c>
      <c r="W44" s="12">
        <f>VLOOKUP($H44,'[2]2023_08'!$D:$AD,'[2]2023_08'!L$19,FALSE)</f>
        <v>214</v>
      </c>
      <c r="X44" s="12">
        <f>VLOOKUP($H44,'[2]2023_08'!$D:$AD,'[2]2023_08'!M$19,FALSE)</f>
        <v>214</v>
      </c>
      <c r="Y44" s="18">
        <f>VLOOKUP($H44,'[2]2023_08'!$D:$AD,'[2]2023_08'!N$19,FALSE)</f>
        <v>-40.44</v>
      </c>
      <c r="Z44" s="12">
        <f>VLOOKUP($H44,'[2]2023_08'!$D:$AD,'[2]2023_08'!O$19,FALSE)</f>
        <v>0</v>
      </c>
      <c r="AA44" s="12">
        <f>VLOOKUP($H44,'[2]2023_08'!$D:$AD,'[2]2023_08'!P$19,FALSE)</f>
        <v>0</v>
      </c>
      <c r="AB44" s="12">
        <f>VLOOKUP($H44,'[2]2023_08'!$D:$AD,'[2]2023_08'!Q$19,FALSE)</f>
        <v>387.56</v>
      </c>
      <c r="AC44">
        <f t="shared" si="2"/>
        <v>387.56</v>
      </c>
      <c r="AD44">
        <f t="shared" si="3"/>
        <v>0</v>
      </c>
    </row>
    <row r="45" spans="1:30" x14ac:dyDescent="0.25">
      <c r="A45" s="9" t="str">
        <f t="shared" si="0"/>
        <v>H053 2023 Agosto</v>
      </c>
      <c r="B45" s="9" t="str">
        <f>VLOOKUP(H45,[1]Auxiliar_referencia!E:F,2,FALSE)</f>
        <v>Medidor faturado pela UFSC</v>
      </c>
      <c r="C45" s="9">
        <v>2023</v>
      </c>
      <c r="D45" s="9" t="s">
        <v>121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VLOOKUP($H45,'[2]2023_08'!$D:$AD,'[2]2023_08'!Z$19,FALSE)</f>
        <v>1</v>
      </c>
      <c r="M45" s="12">
        <f>VLOOKUP($H45,'[2]2023_08'!$D:$AD,'[2]2023_08'!AA$19,FALSE)</f>
        <v>0</v>
      </c>
      <c r="N45" s="12">
        <f>VLOOKUP($H45,'[2]2023_08'!$D:$AD,'[2]2023_08'!AB$19,FALSE)</f>
        <v>0</v>
      </c>
      <c r="O45" s="12">
        <f>VLOOKUP($H45,'[2]2023_08'!$D:$AD,'[2]2023_08'!AC$19,FALSE)</f>
        <v>0</v>
      </c>
      <c r="P45" s="12">
        <f>VLOOKUP($H45,'[2]2023_08'!$D:$AD,'[2]2023_08'!AD$19,FALSE)</f>
        <v>1</v>
      </c>
      <c r="Q45" s="13">
        <f>VLOOKUP(H45,'2023_07'!H:R,11,FALSE)</f>
        <v>25106</v>
      </c>
      <c r="R45" s="14">
        <f>VLOOKUP($H45,'[2]2023_08'!$D:$AD,'[2]2023_08'!J$19,FALSE)</f>
        <v>26902</v>
      </c>
      <c r="S45" s="15">
        <f t="shared" si="1"/>
        <v>1796</v>
      </c>
      <c r="T45" s="12">
        <f>VLOOKUP($H45,'[2]2023_08'!$D:$AD,'[2]2023_08'!K$19,FALSE)</f>
        <v>1796</v>
      </c>
      <c r="U45" s="16" t="str">
        <f>VLOOKUP($H45,'[2]2023_08'!$D:$AD,'[2]2023_08'!T$19,FALSE)</f>
        <v>LIDO/REVISÃO</v>
      </c>
      <c r="V45" s="17" t="str">
        <f>VLOOKUP($H45,'[2]2023_08'!$D:$AD,'[2]2023_08'!U$19,FALSE)</f>
        <v>ALTO CONSUMO</v>
      </c>
      <c r="W45" s="12">
        <f>VLOOKUP($H45,'[2]2023_08'!$D:$AD,'[2]2023_08'!L$19,FALSE)</f>
        <v>27614.47</v>
      </c>
      <c r="X45" s="12">
        <f>VLOOKUP($H45,'[2]2023_08'!$D:$AD,'[2]2023_08'!M$19,FALSE)</f>
        <v>27614.47</v>
      </c>
      <c r="Y45" s="18">
        <f>VLOOKUP($H45,'[2]2023_08'!$D:$AD,'[2]2023_08'!N$19,FALSE)</f>
        <v>-5219.1400000000003</v>
      </c>
      <c r="Z45" s="12">
        <f>VLOOKUP($H45,'[2]2023_08'!$D:$AD,'[2]2023_08'!O$19,FALSE)</f>
        <v>0</v>
      </c>
      <c r="AA45" s="12">
        <f>VLOOKUP($H45,'[2]2023_08'!$D:$AD,'[2]2023_08'!P$19,FALSE)</f>
        <v>0</v>
      </c>
      <c r="AB45" s="12">
        <f>VLOOKUP($H45,'[2]2023_08'!$D:$AD,'[2]2023_08'!Q$19,FALSE)</f>
        <v>50009.8</v>
      </c>
      <c r="AC45">
        <f t="shared" si="2"/>
        <v>50009.8</v>
      </c>
      <c r="AD45">
        <f t="shared" si="3"/>
        <v>0</v>
      </c>
    </row>
    <row r="46" spans="1:30" x14ac:dyDescent="0.25">
      <c r="A46" s="9" t="str">
        <f t="shared" si="0"/>
        <v>H054 2023 Agosto</v>
      </c>
      <c r="B46" s="9" t="str">
        <f>VLOOKUP(H46,[1]Auxiliar_referencia!E:F,2,FALSE)</f>
        <v>Medidor faturado pela UFSC</v>
      </c>
      <c r="C46" s="9">
        <v>2023</v>
      </c>
      <c r="D46" s="9" t="s">
        <v>121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VLOOKUP($H46,'[2]2023_08'!$D:$AD,'[2]2023_08'!Z$19,FALSE)</f>
        <v>1</v>
      </c>
      <c r="M46" s="12">
        <f>VLOOKUP($H46,'[2]2023_08'!$D:$AD,'[2]2023_08'!AA$19,FALSE)</f>
        <v>0</v>
      </c>
      <c r="N46" s="12">
        <f>VLOOKUP($H46,'[2]2023_08'!$D:$AD,'[2]2023_08'!AB$19,FALSE)</f>
        <v>0</v>
      </c>
      <c r="O46" s="12">
        <f>VLOOKUP($H46,'[2]2023_08'!$D:$AD,'[2]2023_08'!AC$19,FALSE)</f>
        <v>0</v>
      </c>
      <c r="P46" s="12">
        <f>VLOOKUP($H46,'[2]2023_08'!$D:$AD,'[2]2023_08'!AD$19,FALSE)</f>
        <v>1</v>
      </c>
      <c r="Q46" s="13">
        <f>VLOOKUP(H46,'2023_07'!H:R,11,FALSE)</f>
        <v>3517</v>
      </c>
      <c r="R46" s="14">
        <f>VLOOKUP($H46,'[2]2023_08'!$D:$AD,'[2]2023_08'!J$19,FALSE)</f>
        <v>3902</v>
      </c>
      <c r="S46" s="15">
        <f t="shared" si="1"/>
        <v>385</v>
      </c>
      <c r="T46" s="12">
        <f>VLOOKUP($H46,'[2]2023_08'!$D:$AD,'[2]2023_08'!K$19,FALSE)</f>
        <v>385</v>
      </c>
      <c r="U46" s="16" t="str">
        <f>VLOOKUP($H46,'[2]2023_08'!$D:$AD,'[2]2023_08'!T$19,FALSE)</f>
        <v>LIDO/REVISÃO</v>
      </c>
      <c r="V46" s="17" t="str">
        <f>VLOOKUP($H46,'[2]2023_08'!$D:$AD,'[2]2023_08'!U$19,FALSE)</f>
        <v>ALTO CONSUMO</v>
      </c>
      <c r="W46" s="12">
        <f>VLOOKUP($H46,'[2]2023_08'!$D:$AD,'[2]2023_08'!L$19,FALSE)</f>
        <v>5870.96</v>
      </c>
      <c r="X46" s="12">
        <f>VLOOKUP($H46,'[2]2023_08'!$D:$AD,'[2]2023_08'!M$19,FALSE)</f>
        <v>5870.96</v>
      </c>
      <c r="Y46" s="18">
        <f>VLOOKUP($H46,'[2]2023_08'!$D:$AD,'[2]2023_08'!N$19,FALSE)</f>
        <v>-1109.6099999999999</v>
      </c>
      <c r="Z46" s="12">
        <f>VLOOKUP($H46,'[2]2023_08'!$D:$AD,'[2]2023_08'!O$19,FALSE)</f>
        <v>0</v>
      </c>
      <c r="AA46" s="12">
        <f>VLOOKUP($H46,'[2]2023_08'!$D:$AD,'[2]2023_08'!P$19,FALSE)</f>
        <v>0</v>
      </c>
      <c r="AB46" s="12">
        <f>VLOOKUP($H46,'[2]2023_08'!$D:$AD,'[2]2023_08'!Q$19,FALSE)</f>
        <v>10632.31</v>
      </c>
      <c r="AC46">
        <f t="shared" si="2"/>
        <v>10632.31</v>
      </c>
      <c r="AD46">
        <f t="shared" si="3"/>
        <v>0</v>
      </c>
    </row>
    <row r="47" spans="1:30" x14ac:dyDescent="0.25">
      <c r="A47" s="9" t="str">
        <f t="shared" si="0"/>
        <v>H055 2023 Agosto</v>
      </c>
      <c r="B47" s="9" t="str">
        <f>VLOOKUP(H47,[1]Auxiliar_referencia!E:F,2,FALSE)</f>
        <v>Medidor faturado pela UFSC</v>
      </c>
      <c r="C47" s="9">
        <v>2023</v>
      </c>
      <c r="D47" s="9" t="s">
        <v>121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VLOOKUP($H47,'[2]2023_08'!$D:$AD,'[2]2023_08'!Z$19,FALSE)</f>
        <v>1</v>
      </c>
      <c r="M47" s="12">
        <f>VLOOKUP($H47,'[2]2023_08'!$D:$AD,'[2]2023_08'!AA$19,FALSE)</f>
        <v>0</v>
      </c>
      <c r="N47" s="12">
        <f>VLOOKUP($H47,'[2]2023_08'!$D:$AD,'[2]2023_08'!AB$19,FALSE)</f>
        <v>1</v>
      </c>
      <c r="O47" s="12">
        <f>VLOOKUP($H47,'[2]2023_08'!$D:$AD,'[2]2023_08'!AC$19,FALSE)</f>
        <v>0</v>
      </c>
      <c r="P47" s="12">
        <f>VLOOKUP($H47,'[2]2023_08'!$D:$AD,'[2]2023_08'!AD$19,FALSE)</f>
        <v>2</v>
      </c>
      <c r="Q47" s="13">
        <f>VLOOKUP(H47,'2023_07'!H:R,11,FALSE)</f>
        <v>35178</v>
      </c>
      <c r="R47" s="14">
        <f>VLOOKUP($H47,'[2]2023_08'!$D:$AD,'[2]2023_08'!J$19,FALSE)</f>
        <v>35981</v>
      </c>
      <c r="S47" s="15">
        <f t="shared" si="1"/>
        <v>803</v>
      </c>
      <c r="T47" s="12">
        <f>VLOOKUP($H47,'[2]2023_08'!$D:$AD,'[2]2023_08'!K$19,FALSE)</f>
        <v>803</v>
      </c>
      <c r="U47" s="16" t="str">
        <f>VLOOKUP($H47,'[2]2023_08'!$D:$AD,'[2]2023_08'!T$19,FALSE)</f>
        <v>LIDO</v>
      </c>
      <c r="V47" s="17" t="str">
        <f>VLOOKUP($H47,'[2]2023_08'!$D:$AD,'[2]2023_08'!U$19,FALSE)</f>
        <v>OK</v>
      </c>
      <c r="W47" s="12">
        <f>VLOOKUP($H47,'[2]2023_08'!$D:$AD,'[2]2023_08'!L$19,FALSE)</f>
        <v>13649.43</v>
      </c>
      <c r="X47" s="12">
        <f>VLOOKUP($H47,'[2]2023_08'!$D:$AD,'[2]2023_08'!M$19,FALSE)</f>
        <v>13649.43</v>
      </c>
      <c r="Y47" s="18">
        <f>VLOOKUP($H47,'[2]2023_08'!$D:$AD,'[2]2023_08'!N$19,FALSE)</f>
        <v>-2579.75</v>
      </c>
      <c r="Z47" s="12">
        <f>VLOOKUP($H47,'[2]2023_08'!$D:$AD,'[2]2023_08'!O$19,FALSE)</f>
        <v>0</v>
      </c>
      <c r="AA47" s="12">
        <f>VLOOKUP($H47,'[2]2023_08'!$D:$AD,'[2]2023_08'!P$19,FALSE)</f>
        <v>0</v>
      </c>
      <c r="AB47" s="12">
        <f>VLOOKUP($H47,'[2]2023_08'!$D:$AD,'[2]2023_08'!Q$19,FALSE)</f>
        <v>24719.11</v>
      </c>
      <c r="AC47">
        <f t="shared" si="2"/>
        <v>24719.11</v>
      </c>
      <c r="AD47">
        <f t="shared" si="3"/>
        <v>0</v>
      </c>
    </row>
    <row r="48" spans="1:30" x14ac:dyDescent="0.25">
      <c r="A48" s="9" t="str">
        <f t="shared" si="0"/>
        <v>H056 2023 Agosto</v>
      </c>
      <c r="B48" s="9" t="str">
        <f>VLOOKUP(H48,[1]Auxiliar_referencia!E:F,2,FALSE)</f>
        <v>Medidor faturado pela UFSC</v>
      </c>
      <c r="C48" s="9">
        <v>2023</v>
      </c>
      <c r="D48" s="9" t="s">
        <v>121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VLOOKUP($H48,'[2]2023_08'!$D:$AD,'[2]2023_08'!Z$19,FALSE)</f>
        <v>1</v>
      </c>
      <c r="M48" s="12">
        <f>VLOOKUP($H48,'[2]2023_08'!$D:$AD,'[2]2023_08'!AA$19,FALSE)</f>
        <v>0</v>
      </c>
      <c r="N48" s="12">
        <f>VLOOKUP($H48,'[2]2023_08'!$D:$AD,'[2]2023_08'!AB$19,FALSE)</f>
        <v>1</v>
      </c>
      <c r="O48" s="12">
        <f>VLOOKUP($H48,'[2]2023_08'!$D:$AD,'[2]2023_08'!AC$19,FALSE)</f>
        <v>0</v>
      </c>
      <c r="P48" s="12">
        <f>VLOOKUP($H48,'[2]2023_08'!$D:$AD,'[2]2023_08'!AD$19,FALSE)</f>
        <v>2</v>
      </c>
      <c r="Q48" s="13">
        <f>VLOOKUP(H48,'2023_07'!H:R,11,FALSE)</f>
        <v>102031</v>
      </c>
      <c r="R48" s="14">
        <f>VLOOKUP($H48,'[2]2023_08'!$D:$AD,'[2]2023_08'!J$19,FALSE)</f>
        <v>104018</v>
      </c>
      <c r="S48" s="15">
        <f t="shared" si="1"/>
        <v>1987</v>
      </c>
      <c r="T48" s="12">
        <f>VLOOKUP($H48,'[2]2023_08'!$D:$AD,'[2]2023_08'!K$19,FALSE)</f>
        <v>1987</v>
      </c>
      <c r="U48" s="16" t="str">
        <f>VLOOKUP($H48,'[2]2023_08'!$D:$AD,'[2]2023_08'!T$19,FALSE)</f>
        <v>LIDO/REVISÃO</v>
      </c>
      <c r="V48" s="17" t="str">
        <f>VLOOKUP($H48,'[2]2023_08'!$D:$AD,'[2]2023_08'!U$19,FALSE)</f>
        <v>ALTO CONSUMO</v>
      </c>
      <c r="W48" s="12">
        <f>VLOOKUP($H48,'[2]2023_08'!$D:$AD,'[2]2023_08'!L$19,FALSE)</f>
        <v>34251.03</v>
      </c>
      <c r="X48" s="12">
        <f>VLOOKUP($H48,'[2]2023_08'!$D:$AD,'[2]2023_08'!M$19,FALSE)</f>
        <v>34251.03</v>
      </c>
      <c r="Y48" s="18">
        <f>VLOOKUP($H48,'[2]2023_08'!$D:$AD,'[2]2023_08'!N$19,FALSE)</f>
        <v>-6473.44</v>
      </c>
      <c r="Z48" s="12">
        <f>VLOOKUP($H48,'[2]2023_08'!$D:$AD,'[2]2023_08'!O$19,FALSE)</f>
        <v>0</v>
      </c>
      <c r="AA48" s="12">
        <f>VLOOKUP($H48,'[2]2023_08'!$D:$AD,'[2]2023_08'!P$19,FALSE)</f>
        <v>0</v>
      </c>
      <c r="AB48" s="12">
        <f>VLOOKUP($H48,'[2]2023_08'!$D:$AD,'[2]2023_08'!Q$19,FALSE)</f>
        <v>62028.62</v>
      </c>
      <c r="AC48">
        <f t="shared" si="2"/>
        <v>62028.619999999995</v>
      </c>
      <c r="AD48">
        <f t="shared" si="3"/>
        <v>0</v>
      </c>
    </row>
    <row r="49" spans="1:30" x14ac:dyDescent="0.25">
      <c r="A49" s="9" t="str">
        <f t="shared" si="0"/>
        <v>H057 2023 Agosto</v>
      </c>
      <c r="B49" s="9" t="str">
        <f>VLOOKUP(H49,[1]Auxiliar_referencia!E:F,2,FALSE)</f>
        <v>Medidor faturado pela UFSC</v>
      </c>
      <c r="C49" s="9">
        <v>2023</v>
      </c>
      <c r="D49" s="9" t="s">
        <v>121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VLOOKUP($H49,'[2]2023_08'!$D:$AD,'[2]2023_08'!Z$19,FALSE)</f>
        <v>1</v>
      </c>
      <c r="M49" s="12">
        <f>VLOOKUP($H49,'[2]2023_08'!$D:$AD,'[2]2023_08'!AA$19,FALSE)</f>
        <v>0</v>
      </c>
      <c r="N49" s="12">
        <f>VLOOKUP($H49,'[2]2023_08'!$D:$AD,'[2]2023_08'!AB$19,FALSE)</f>
        <v>0</v>
      </c>
      <c r="O49" s="12">
        <f>VLOOKUP($H49,'[2]2023_08'!$D:$AD,'[2]2023_08'!AC$19,FALSE)</f>
        <v>0</v>
      </c>
      <c r="P49" s="12">
        <f>VLOOKUP($H49,'[2]2023_08'!$D:$AD,'[2]2023_08'!AD$19,FALSE)</f>
        <v>1</v>
      </c>
      <c r="Q49" s="13">
        <f>VLOOKUP(H49,'2023_07'!H:R,11,FALSE)</f>
        <v>1574</v>
      </c>
      <c r="R49" s="14">
        <f>VLOOKUP($H49,'[2]2023_08'!$D:$AD,'[2]2023_08'!J$19,FALSE)</f>
        <v>1600</v>
      </c>
      <c r="S49" s="15">
        <f t="shared" si="1"/>
        <v>26</v>
      </c>
      <c r="T49" s="12">
        <f>VLOOKUP($H49,'[2]2023_08'!$D:$AD,'[2]2023_08'!K$19,FALSE)</f>
        <v>26</v>
      </c>
      <c r="U49" s="16" t="str">
        <f>VLOOKUP($H49,'[2]2023_08'!$D:$AD,'[2]2023_08'!T$19,FALSE)</f>
        <v>LIDO</v>
      </c>
      <c r="V49" s="17" t="str">
        <f>VLOOKUP($H49,'[2]2023_08'!$D:$AD,'[2]2023_08'!U$19,FALSE)</f>
        <v>OK</v>
      </c>
      <c r="W49" s="12">
        <f>VLOOKUP($H49,'[2]2023_08'!$D:$AD,'[2]2023_08'!L$19,FALSE)</f>
        <v>338.77</v>
      </c>
      <c r="X49" s="12">
        <f>VLOOKUP($H49,'[2]2023_08'!$D:$AD,'[2]2023_08'!M$19,FALSE)</f>
        <v>0</v>
      </c>
      <c r="Y49" s="18">
        <f>VLOOKUP($H49,'[2]2023_08'!$D:$AD,'[2]2023_08'!N$19,FALSE)</f>
        <v>-32.01</v>
      </c>
      <c r="Z49" s="12">
        <f>VLOOKUP($H49,'[2]2023_08'!$D:$AD,'[2]2023_08'!O$19,FALSE)</f>
        <v>0</v>
      </c>
      <c r="AA49" s="12">
        <f>VLOOKUP($H49,'[2]2023_08'!$D:$AD,'[2]2023_08'!P$19,FALSE)</f>
        <v>0</v>
      </c>
      <c r="AB49" s="12">
        <f>VLOOKUP($H49,'[2]2023_08'!$D:$AD,'[2]2023_08'!Q$19,FALSE)</f>
        <v>306.76</v>
      </c>
      <c r="AC49">
        <f t="shared" si="2"/>
        <v>306.76</v>
      </c>
      <c r="AD49">
        <f t="shared" si="3"/>
        <v>0</v>
      </c>
    </row>
    <row r="50" spans="1:30" x14ac:dyDescent="0.25">
      <c r="A50" s="9" t="str">
        <f t="shared" si="0"/>
        <v>H058 2023 Agosto</v>
      </c>
      <c r="B50" s="9" t="str">
        <f>VLOOKUP(H50,[1]Auxiliar_referencia!E:F,2,FALSE)</f>
        <v>Medidor faturado pela UFSC</v>
      </c>
      <c r="C50" s="9">
        <v>2023</v>
      </c>
      <c r="D50" s="9" t="s">
        <v>121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VLOOKUP($H50,'[2]2023_08'!$D:$AD,'[2]2023_08'!Z$19,FALSE)</f>
        <v>1</v>
      </c>
      <c r="M50" s="12">
        <f>VLOOKUP($H50,'[2]2023_08'!$D:$AD,'[2]2023_08'!AA$19,FALSE)</f>
        <v>0</v>
      </c>
      <c r="N50" s="12">
        <f>VLOOKUP($H50,'[2]2023_08'!$D:$AD,'[2]2023_08'!AB$19,FALSE)</f>
        <v>0</v>
      </c>
      <c r="O50" s="12">
        <f>VLOOKUP($H50,'[2]2023_08'!$D:$AD,'[2]2023_08'!AC$19,FALSE)</f>
        <v>0</v>
      </c>
      <c r="P50" s="12">
        <f>VLOOKUP($H50,'[2]2023_08'!$D:$AD,'[2]2023_08'!AD$19,FALSE)</f>
        <v>1</v>
      </c>
      <c r="Q50" s="13">
        <f>VLOOKUP(H50,'2023_07'!H:R,11,FALSE)</f>
        <v>11826</v>
      </c>
      <c r="R50" s="14">
        <f>VLOOKUP($H50,'[2]2023_08'!$D:$AD,'[2]2023_08'!J$19,FALSE)</f>
        <v>13375</v>
      </c>
      <c r="S50" s="15">
        <f t="shared" si="1"/>
        <v>1549</v>
      </c>
      <c r="T50" s="12">
        <f>VLOOKUP($H50,'[2]2023_08'!$D:$AD,'[2]2023_08'!K$19,FALSE)</f>
        <v>1549</v>
      </c>
      <c r="U50" s="16" t="str">
        <f>VLOOKUP($H50,'[2]2023_08'!$D:$AD,'[2]2023_08'!T$19,FALSE)</f>
        <v>LIDO/REVISÃO</v>
      </c>
      <c r="V50" s="17" t="str">
        <f>VLOOKUP($H50,'[2]2023_08'!$D:$AD,'[2]2023_08'!U$19,FALSE)</f>
        <v>ALTO CONSUMO</v>
      </c>
      <c r="W50" s="12">
        <f>VLOOKUP($H50,'[2]2023_08'!$D:$AD,'[2]2023_08'!L$19,FALSE)</f>
        <v>23808.2</v>
      </c>
      <c r="X50" s="12">
        <f>VLOOKUP($H50,'[2]2023_08'!$D:$AD,'[2]2023_08'!M$19,FALSE)</f>
        <v>23808.2</v>
      </c>
      <c r="Y50" s="18">
        <f>VLOOKUP($H50,'[2]2023_08'!$D:$AD,'[2]2023_08'!N$19,FALSE)</f>
        <v>-4499.75</v>
      </c>
      <c r="Z50" s="12">
        <f>VLOOKUP($H50,'[2]2023_08'!$D:$AD,'[2]2023_08'!O$19,FALSE)</f>
        <v>0</v>
      </c>
      <c r="AA50" s="12">
        <f>VLOOKUP($H50,'[2]2023_08'!$D:$AD,'[2]2023_08'!P$19,FALSE)</f>
        <v>0</v>
      </c>
      <c r="AB50" s="12">
        <f>VLOOKUP($H50,'[2]2023_08'!$D:$AD,'[2]2023_08'!Q$19,FALSE)</f>
        <v>43116.65</v>
      </c>
      <c r="AC50">
        <f t="shared" si="2"/>
        <v>43116.65</v>
      </c>
      <c r="AD50">
        <f t="shared" si="3"/>
        <v>0</v>
      </c>
    </row>
    <row r="51" spans="1:30" x14ac:dyDescent="0.25">
      <c r="A51" s="9" t="str">
        <f t="shared" si="0"/>
        <v>H059 2023 Agosto</v>
      </c>
      <c r="B51" s="9" t="str">
        <f>VLOOKUP(H51,[1]Auxiliar_referencia!E:F,2,FALSE)</f>
        <v>Medidor faturado pela UFSC</v>
      </c>
      <c r="C51" s="9">
        <v>2023</v>
      </c>
      <c r="D51" s="9" t="s">
        <v>121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VLOOKUP($H51,'[2]2023_08'!$D:$AD,'[2]2023_08'!Z$19,FALSE)</f>
        <v>1</v>
      </c>
      <c r="M51" s="12">
        <f>VLOOKUP($H51,'[2]2023_08'!$D:$AD,'[2]2023_08'!AA$19,FALSE)</f>
        <v>0</v>
      </c>
      <c r="N51" s="12">
        <f>VLOOKUP($H51,'[2]2023_08'!$D:$AD,'[2]2023_08'!AB$19,FALSE)</f>
        <v>0</v>
      </c>
      <c r="O51" s="12">
        <f>VLOOKUP($H51,'[2]2023_08'!$D:$AD,'[2]2023_08'!AC$19,FALSE)</f>
        <v>0</v>
      </c>
      <c r="P51" s="12">
        <f>VLOOKUP($H51,'[2]2023_08'!$D:$AD,'[2]2023_08'!AD$19,FALSE)</f>
        <v>1</v>
      </c>
      <c r="Q51" s="13">
        <f>VLOOKUP(H51,'2023_07'!H:R,11,FALSE)</f>
        <v>502</v>
      </c>
      <c r="R51" s="14">
        <f>VLOOKUP($H51,'[2]2023_08'!$D:$AD,'[2]2023_08'!J$19,FALSE)</f>
        <v>512</v>
      </c>
      <c r="S51" s="15">
        <f t="shared" si="1"/>
        <v>10</v>
      </c>
      <c r="T51" s="12">
        <f>VLOOKUP($H51,'[2]2023_08'!$D:$AD,'[2]2023_08'!K$19,FALSE)</f>
        <v>10</v>
      </c>
      <c r="U51" s="16" t="str">
        <f>VLOOKUP($H51,'[2]2023_08'!$D:$AD,'[2]2023_08'!T$19,FALSE)</f>
        <v>LIDO</v>
      </c>
      <c r="V51" s="17" t="str">
        <f>VLOOKUP($H51,'[2]2023_08'!$D:$AD,'[2]2023_08'!U$19,FALSE)</f>
        <v>OK</v>
      </c>
      <c r="W51" s="12">
        <f>VLOOKUP($H51,'[2]2023_08'!$D:$AD,'[2]2023_08'!L$19,FALSE)</f>
        <v>92.21</v>
      </c>
      <c r="X51" s="12">
        <f>VLOOKUP($H51,'[2]2023_08'!$D:$AD,'[2]2023_08'!M$19,FALSE)</f>
        <v>92.21</v>
      </c>
      <c r="Y51" s="18">
        <f>VLOOKUP($H51,'[2]2023_08'!$D:$AD,'[2]2023_08'!N$19,FALSE)</f>
        <v>-17.420000000000002</v>
      </c>
      <c r="Z51" s="12">
        <f>VLOOKUP($H51,'[2]2023_08'!$D:$AD,'[2]2023_08'!O$19,FALSE)</f>
        <v>0</v>
      </c>
      <c r="AA51" s="12">
        <f>VLOOKUP($H51,'[2]2023_08'!$D:$AD,'[2]2023_08'!P$19,FALSE)</f>
        <v>0</v>
      </c>
      <c r="AB51" s="12">
        <f>VLOOKUP($H51,'[2]2023_08'!$D:$AD,'[2]2023_08'!Q$19,FALSE)</f>
        <v>167</v>
      </c>
      <c r="AC51">
        <f t="shared" si="2"/>
        <v>167</v>
      </c>
      <c r="AD51">
        <f t="shared" si="3"/>
        <v>0</v>
      </c>
    </row>
    <row r="52" spans="1:30" x14ac:dyDescent="0.25">
      <c r="A52" s="9" t="str">
        <f t="shared" si="0"/>
        <v>H060 2023 Agosto</v>
      </c>
      <c r="B52" s="9" t="str">
        <f>VLOOKUP(H52,[1]Auxiliar_referencia!E:F,2,FALSE)</f>
        <v>Medidor faturado pela UFSC</v>
      </c>
      <c r="C52" s="9">
        <v>2023</v>
      </c>
      <c r="D52" s="9" t="s">
        <v>121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VLOOKUP($H52,'[2]2023_08'!$D:$AD,'[2]2023_08'!Z$19,FALSE)</f>
        <v>1</v>
      </c>
      <c r="M52" s="12">
        <f>VLOOKUP($H52,'[2]2023_08'!$D:$AD,'[2]2023_08'!AA$19,FALSE)</f>
        <v>0</v>
      </c>
      <c r="N52" s="12">
        <f>VLOOKUP($H52,'[2]2023_08'!$D:$AD,'[2]2023_08'!AB$19,FALSE)</f>
        <v>0</v>
      </c>
      <c r="O52" s="12">
        <f>VLOOKUP($H52,'[2]2023_08'!$D:$AD,'[2]2023_08'!AC$19,FALSE)</f>
        <v>0</v>
      </c>
      <c r="P52" s="12">
        <f>VLOOKUP($H52,'[2]2023_08'!$D:$AD,'[2]2023_08'!AD$19,FALSE)</f>
        <v>1</v>
      </c>
      <c r="Q52" s="13">
        <f>VLOOKUP(H52,'2023_07'!H:R,11,FALSE)</f>
        <v>1236</v>
      </c>
      <c r="R52" s="14">
        <f>VLOOKUP($H52,'[2]2023_08'!$D:$AD,'[2]2023_08'!J$19,FALSE)</f>
        <v>1328</v>
      </c>
      <c r="S52" s="15">
        <f t="shared" si="1"/>
        <v>92</v>
      </c>
      <c r="T52" s="12">
        <f>VLOOKUP($H52,'[2]2023_08'!$D:$AD,'[2]2023_08'!K$19,FALSE)</f>
        <v>92</v>
      </c>
      <c r="U52" s="16" t="str">
        <f>VLOOKUP($H52,'[2]2023_08'!$D:$AD,'[2]2023_08'!T$19,FALSE)</f>
        <v>LIDO</v>
      </c>
      <c r="V52" s="17" t="str">
        <f>VLOOKUP($H52,'[2]2023_08'!$D:$AD,'[2]2023_08'!U$19,FALSE)</f>
        <v>OK</v>
      </c>
      <c r="W52" s="12">
        <f>VLOOKUP($H52,'[2]2023_08'!$D:$AD,'[2]2023_08'!L$19,FALSE)</f>
        <v>1355.83</v>
      </c>
      <c r="X52" s="12">
        <f>VLOOKUP($H52,'[2]2023_08'!$D:$AD,'[2]2023_08'!M$19,FALSE)</f>
        <v>1355.83</v>
      </c>
      <c r="Y52" s="18">
        <f>VLOOKUP($H52,'[2]2023_08'!$D:$AD,'[2]2023_08'!N$19,FALSE)</f>
        <v>-256.26</v>
      </c>
      <c r="Z52" s="12">
        <f>VLOOKUP($H52,'[2]2023_08'!$D:$AD,'[2]2023_08'!O$19,FALSE)</f>
        <v>0</v>
      </c>
      <c r="AA52" s="12">
        <f>VLOOKUP($H52,'[2]2023_08'!$D:$AD,'[2]2023_08'!P$19,FALSE)</f>
        <v>0</v>
      </c>
      <c r="AB52" s="12">
        <f>VLOOKUP($H52,'[2]2023_08'!$D:$AD,'[2]2023_08'!Q$19,FALSE)</f>
        <v>2455.4</v>
      </c>
      <c r="AC52">
        <f t="shared" si="2"/>
        <v>2455.3999999999996</v>
      </c>
      <c r="AD52">
        <f t="shared" si="3"/>
        <v>0</v>
      </c>
    </row>
    <row r="53" spans="1:30" x14ac:dyDescent="0.25">
      <c r="A53" s="9" t="str">
        <f t="shared" si="0"/>
        <v>H061 2023 Agosto</v>
      </c>
      <c r="B53" s="9" t="str">
        <f>VLOOKUP(H53,[1]Auxiliar_referencia!E:F,2,FALSE)</f>
        <v>Medidor faturado pela UFSC</v>
      </c>
      <c r="C53" s="9">
        <v>2023</v>
      </c>
      <c r="D53" s="9" t="s">
        <v>121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VLOOKUP($H53,'[2]2023_08'!$D:$AD,'[2]2023_08'!Z$19,FALSE)</f>
        <v>1</v>
      </c>
      <c r="M53" s="12">
        <f>VLOOKUP($H53,'[2]2023_08'!$D:$AD,'[2]2023_08'!AA$19,FALSE)</f>
        <v>0</v>
      </c>
      <c r="N53" s="12">
        <f>VLOOKUP($H53,'[2]2023_08'!$D:$AD,'[2]2023_08'!AB$19,FALSE)</f>
        <v>1</v>
      </c>
      <c r="O53" s="12">
        <f>VLOOKUP($H53,'[2]2023_08'!$D:$AD,'[2]2023_08'!AC$19,FALSE)</f>
        <v>0</v>
      </c>
      <c r="P53" s="12">
        <f>VLOOKUP($H53,'[2]2023_08'!$D:$AD,'[2]2023_08'!AD$19,FALSE)</f>
        <v>2</v>
      </c>
      <c r="Q53" s="13">
        <f>VLOOKUP(H53,'2023_07'!H:R,11,FALSE)</f>
        <v>19</v>
      </c>
      <c r="R53" s="14">
        <f>VLOOKUP($H53,'[2]2023_08'!$D:$AD,'[2]2023_08'!J$19,FALSE)</f>
        <v>67</v>
      </c>
      <c r="S53" s="15">
        <f t="shared" si="1"/>
        <v>48</v>
      </c>
      <c r="T53" s="12">
        <f>VLOOKUP($H53,'[2]2023_08'!$D:$AD,'[2]2023_08'!K$19,FALSE)</f>
        <v>48</v>
      </c>
      <c r="U53" s="16" t="str">
        <f>VLOOKUP($H53,'[2]2023_08'!$D:$AD,'[2]2023_08'!T$19,FALSE)</f>
        <v>LIDO</v>
      </c>
      <c r="V53" s="17" t="str">
        <f>VLOOKUP($H53,'[2]2023_08'!$D:$AD,'[2]2023_08'!U$19,FALSE)</f>
        <v>ALTO CONSUMO</v>
      </c>
      <c r="W53" s="12">
        <f>VLOOKUP($H53,'[2]2023_08'!$D:$AD,'[2]2023_08'!L$19,FALSE)</f>
        <v>615.9</v>
      </c>
      <c r="X53" s="12">
        <f>VLOOKUP($H53,'[2]2023_08'!$D:$AD,'[2]2023_08'!M$19,FALSE)</f>
        <v>615.9</v>
      </c>
      <c r="Y53" s="18">
        <f>VLOOKUP($H53,'[2]2023_08'!$D:$AD,'[2]2023_08'!N$19,FALSE)</f>
        <v>-116.41</v>
      </c>
      <c r="Z53" s="12">
        <f>VLOOKUP($H53,'[2]2023_08'!$D:$AD,'[2]2023_08'!O$19,FALSE)</f>
        <v>0</v>
      </c>
      <c r="AA53" s="12">
        <f>VLOOKUP($H53,'[2]2023_08'!$D:$AD,'[2]2023_08'!P$19,FALSE)</f>
        <v>0</v>
      </c>
      <c r="AB53" s="12">
        <f>VLOOKUP($H53,'[2]2023_08'!$D:$AD,'[2]2023_08'!Q$19,FALSE)</f>
        <v>1115.3900000000001</v>
      </c>
      <c r="AC53">
        <f t="shared" si="2"/>
        <v>1115.3899999999999</v>
      </c>
      <c r="AD53">
        <f t="shared" si="3"/>
        <v>0</v>
      </c>
    </row>
    <row r="54" spans="1:30" x14ac:dyDescent="0.25">
      <c r="A54" s="9" t="str">
        <f t="shared" si="0"/>
        <v>H062 2023 Agosto</v>
      </c>
      <c r="B54" s="9" t="str">
        <f>VLOOKUP(H54,[1]Auxiliar_referencia!E:F,2,FALSE)</f>
        <v>Medidor faturado pela UFSC</v>
      </c>
      <c r="C54" s="9">
        <v>2023</v>
      </c>
      <c r="D54" s="9" t="s">
        <v>121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VLOOKUP($H54,'[2]2023_08'!$D:$AD,'[2]2023_08'!Z$19,FALSE)</f>
        <v>1</v>
      </c>
      <c r="M54" s="12">
        <f>VLOOKUP($H54,'[2]2023_08'!$D:$AD,'[2]2023_08'!AA$19,FALSE)</f>
        <v>0</v>
      </c>
      <c r="N54" s="12">
        <f>VLOOKUP($H54,'[2]2023_08'!$D:$AD,'[2]2023_08'!AB$19,FALSE)</f>
        <v>0</v>
      </c>
      <c r="O54" s="12">
        <f>VLOOKUP($H54,'[2]2023_08'!$D:$AD,'[2]2023_08'!AC$19,FALSE)</f>
        <v>0</v>
      </c>
      <c r="P54" s="12">
        <f>VLOOKUP($H54,'[2]2023_08'!$D:$AD,'[2]2023_08'!AD$19,FALSE)</f>
        <v>1</v>
      </c>
      <c r="Q54" s="13">
        <f>VLOOKUP(H54,'2023_07'!H:R,11,FALSE)</f>
        <v>11024</v>
      </c>
      <c r="R54" s="14">
        <f>VLOOKUP($H54,'[2]2023_08'!$D:$AD,'[2]2023_08'!J$19,FALSE)</f>
        <v>11506</v>
      </c>
      <c r="S54" s="15">
        <f t="shared" si="1"/>
        <v>482</v>
      </c>
      <c r="T54" s="12">
        <f>VLOOKUP($H54,'[2]2023_08'!$D:$AD,'[2]2023_08'!K$19,FALSE)</f>
        <v>482</v>
      </c>
      <c r="U54" s="16" t="str">
        <f>VLOOKUP($H54,'[2]2023_08'!$D:$AD,'[2]2023_08'!T$19,FALSE)</f>
        <v>LIDO</v>
      </c>
      <c r="V54" s="17" t="str">
        <f>VLOOKUP($H54,'[2]2023_08'!$D:$AD,'[2]2023_08'!U$19,FALSE)</f>
        <v>OK</v>
      </c>
      <c r="W54" s="12">
        <f>VLOOKUP($H54,'[2]2023_08'!$D:$AD,'[2]2023_08'!L$19,FALSE)</f>
        <v>7365.73</v>
      </c>
      <c r="X54" s="12">
        <f>VLOOKUP($H54,'[2]2023_08'!$D:$AD,'[2]2023_08'!M$19,FALSE)</f>
        <v>7365.73</v>
      </c>
      <c r="Y54" s="18">
        <f>VLOOKUP($H54,'[2]2023_08'!$D:$AD,'[2]2023_08'!N$19,FALSE)</f>
        <v>-1392.11</v>
      </c>
      <c r="Z54" s="12">
        <f>VLOOKUP($H54,'[2]2023_08'!$D:$AD,'[2]2023_08'!O$19,FALSE)</f>
        <v>0</v>
      </c>
      <c r="AA54" s="12">
        <f>VLOOKUP($H54,'[2]2023_08'!$D:$AD,'[2]2023_08'!P$19,FALSE)</f>
        <v>0</v>
      </c>
      <c r="AB54" s="12">
        <f>VLOOKUP($H54,'[2]2023_08'!$D:$AD,'[2]2023_08'!Q$19,FALSE)</f>
        <v>13339.35</v>
      </c>
      <c r="AC54">
        <f t="shared" si="2"/>
        <v>13339.349999999999</v>
      </c>
      <c r="AD54">
        <f t="shared" si="3"/>
        <v>0</v>
      </c>
    </row>
    <row r="55" spans="1:30" x14ac:dyDescent="0.25">
      <c r="A55" s="9" t="str">
        <f>H55&amp;" "&amp;C55&amp;" "&amp;D55</f>
        <v>H066 2023 Agosto</v>
      </c>
      <c r="B55" s="9" t="str">
        <f>VLOOKUP(H55,[1]Auxiliar_referencia!E:F,2,FALSE)</f>
        <v>Medidor faturado pela UFSC</v>
      </c>
      <c r="C55" s="9">
        <v>2023</v>
      </c>
      <c r="D55" s="9" t="s">
        <v>121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VLOOKUP($H55,'[2]2023_08'!$D:$AD,'[2]2023_08'!Z$19,FALSE)</f>
        <v>1</v>
      </c>
      <c r="M55" s="12">
        <f>VLOOKUP($H55,'[2]2023_08'!$D:$AD,'[2]2023_08'!AA$19,FALSE)</f>
        <v>0</v>
      </c>
      <c r="N55" s="12">
        <f>VLOOKUP($H55,'[2]2023_08'!$D:$AD,'[2]2023_08'!AB$19,FALSE)</f>
        <v>0</v>
      </c>
      <c r="O55" s="12">
        <f>VLOOKUP($H55,'[2]2023_08'!$D:$AD,'[2]2023_08'!AC$19,FALSE)</f>
        <v>0</v>
      </c>
      <c r="P55" s="12">
        <f>VLOOKUP($H55,'[2]2023_08'!$D:$AD,'[2]2023_08'!AD$19,FALSE)</f>
        <v>1</v>
      </c>
      <c r="Q55" s="13">
        <f>VLOOKUP(H55,'2023_07'!H:R,11,FALSE)</f>
        <v>19646</v>
      </c>
      <c r="R55" s="14">
        <f>VLOOKUP($H55,'[2]2023_08'!$D:$AD,'[2]2023_08'!J$19,FALSE)</f>
        <v>20297</v>
      </c>
      <c r="S55" s="15">
        <f t="shared" si="1"/>
        <v>651</v>
      </c>
      <c r="T55" s="12">
        <f>VLOOKUP($H55,'[2]2023_08'!$D:$AD,'[2]2023_08'!K$19,FALSE)</f>
        <v>651</v>
      </c>
      <c r="U55" s="16" t="str">
        <f>VLOOKUP($H55,'[2]2023_08'!$D:$AD,'[2]2023_08'!T$19,FALSE)</f>
        <v>LIDO/REVISÃO</v>
      </c>
      <c r="V55" s="17" t="str">
        <f>VLOOKUP($H55,'[2]2023_08'!$D:$AD,'[2]2023_08'!U$19,FALSE)</f>
        <v>CONFIRMAÇÃO LEITURA</v>
      </c>
      <c r="W55" s="12">
        <f>VLOOKUP($H55,'[2]2023_08'!$D:$AD,'[2]2023_08'!L$19,FALSE)</f>
        <v>9970.02</v>
      </c>
      <c r="X55" s="12">
        <f>VLOOKUP($H55,'[2]2023_08'!$D:$AD,'[2]2023_08'!M$19,FALSE)</f>
        <v>0</v>
      </c>
      <c r="Y55" s="18">
        <f>VLOOKUP($H55,'[2]2023_08'!$D:$AD,'[2]2023_08'!N$19,FALSE)</f>
        <v>-942.17</v>
      </c>
      <c r="Z55" s="12">
        <f>VLOOKUP($H55,'[2]2023_08'!$D:$AD,'[2]2023_08'!O$19,FALSE)</f>
        <v>0</v>
      </c>
      <c r="AA55" s="12">
        <f>VLOOKUP($H55,'[2]2023_08'!$D:$AD,'[2]2023_08'!P$19,FALSE)</f>
        <v>0</v>
      </c>
      <c r="AB55" s="12">
        <f>VLOOKUP($H55,'[2]2023_08'!$D:$AD,'[2]2023_08'!Q$19,FALSE)</f>
        <v>9027.85</v>
      </c>
      <c r="AC55">
        <f t="shared" si="2"/>
        <v>9027.85</v>
      </c>
      <c r="AD55">
        <f t="shared" si="3"/>
        <v>0</v>
      </c>
    </row>
    <row r="56" spans="1:30" x14ac:dyDescent="0.25">
      <c r="A56" s="9" t="str">
        <f t="shared" si="0"/>
        <v>H072 2023 Agosto</v>
      </c>
      <c r="B56" s="9" t="str">
        <f>VLOOKUP(H56,[1]Auxiliar_referencia!E:F,2,FALSE)</f>
        <v>Medidor faturado pela UFSC</v>
      </c>
      <c r="C56" s="9">
        <v>2023</v>
      </c>
      <c r="D56" s="9" t="s">
        <v>121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VLOOKUP($H56,'[2]2023_08'!$D:$AD,'[2]2023_08'!Z$19,FALSE)</f>
        <v>1</v>
      </c>
      <c r="M56" s="12">
        <f>VLOOKUP($H56,'[2]2023_08'!$D:$AD,'[2]2023_08'!AA$19,FALSE)</f>
        <v>0</v>
      </c>
      <c r="N56" s="12">
        <f>VLOOKUP($H56,'[2]2023_08'!$D:$AD,'[2]2023_08'!AB$19,FALSE)</f>
        <v>0</v>
      </c>
      <c r="O56" s="12">
        <f>VLOOKUP($H56,'[2]2023_08'!$D:$AD,'[2]2023_08'!AC$19,FALSE)</f>
        <v>0</v>
      </c>
      <c r="P56" s="12">
        <f>VLOOKUP($H56,'[2]2023_08'!$D:$AD,'[2]2023_08'!AD$19,FALSE)</f>
        <v>1</v>
      </c>
      <c r="Q56" s="13">
        <f>VLOOKUP(H56,'2023_07'!H:R,11,FALSE)</f>
        <v>1649</v>
      </c>
      <c r="R56" s="14">
        <f>VLOOKUP($H56,'[2]2023_08'!$D:$AD,'[2]2023_08'!J$19,FALSE)</f>
        <v>2828</v>
      </c>
      <c r="S56" s="15">
        <f t="shared" si="1"/>
        <v>1179</v>
      </c>
      <c r="T56" s="12">
        <f>VLOOKUP($H56,'[2]2023_08'!$D:$AD,'[2]2023_08'!K$19,FALSE)</f>
        <v>1179</v>
      </c>
      <c r="U56" s="16" t="str">
        <f>VLOOKUP($H56,'[2]2023_08'!$D:$AD,'[2]2023_08'!T$19,FALSE)</f>
        <v>LIDO/REVISÃO</v>
      </c>
      <c r="V56" s="17" t="str">
        <f>VLOOKUP($H56,'[2]2023_08'!$D:$AD,'[2]2023_08'!U$19,FALSE)</f>
        <v>ALTO CONSUMO</v>
      </c>
      <c r="W56" s="12">
        <f>VLOOKUP($H56,'[2]2023_08'!$D:$AD,'[2]2023_08'!L$19,FALSE)</f>
        <v>18106.5</v>
      </c>
      <c r="X56" s="12">
        <f>VLOOKUP($H56,'[2]2023_08'!$D:$AD,'[2]2023_08'!M$19,FALSE)</f>
        <v>0</v>
      </c>
      <c r="Y56" s="18">
        <f>VLOOKUP($H56,'[2]2023_08'!$D:$AD,'[2]2023_08'!N$19,FALSE)</f>
        <v>-1711.07</v>
      </c>
      <c r="Z56" s="12">
        <f>VLOOKUP($H56,'[2]2023_08'!$D:$AD,'[2]2023_08'!O$19,FALSE)</f>
        <v>0</v>
      </c>
      <c r="AA56" s="12">
        <f>VLOOKUP($H56,'[2]2023_08'!$D:$AD,'[2]2023_08'!P$19,FALSE)</f>
        <v>0</v>
      </c>
      <c r="AB56" s="12">
        <f>VLOOKUP($H56,'[2]2023_08'!$D:$AD,'[2]2023_08'!Q$19,FALSE)</f>
        <v>16395.43</v>
      </c>
      <c r="AC56">
        <f t="shared" si="2"/>
        <v>16395.43</v>
      </c>
      <c r="AD56">
        <f t="shared" si="3"/>
        <v>0</v>
      </c>
    </row>
    <row r="57" spans="1:30" x14ac:dyDescent="0.25">
      <c r="A57" s="9" t="str">
        <f t="shared" si="0"/>
        <v>H073 2023 Agosto</v>
      </c>
      <c r="B57" s="9" t="str">
        <f>VLOOKUP(H57,[1]Auxiliar_referencia!E:F,2,FALSE)</f>
        <v>Medidor faturado pela UFSC</v>
      </c>
      <c r="C57" s="9">
        <v>2023</v>
      </c>
      <c r="D57" s="9" t="s">
        <v>121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VLOOKUP($H57,'[2]2023_08'!$D:$AD,'[2]2023_08'!Z$19,FALSE)</f>
        <v>1</v>
      </c>
      <c r="M57" s="12">
        <f>VLOOKUP($H57,'[2]2023_08'!$D:$AD,'[2]2023_08'!AA$19,FALSE)</f>
        <v>0</v>
      </c>
      <c r="N57" s="12">
        <f>VLOOKUP($H57,'[2]2023_08'!$D:$AD,'[2]2023_08'!AB$19,FALSE)</f>
        <v>0</v>
      </c>
      <c r="O57" s="12">
        <f>VLOOKUP($H57,'[2]2023_08'!$D:$AD,'[2]2023_08'!AC$19,FALSE)</f>
        <v>0</v>
      </c>
      <c r="P57" s="12">
        <f>VLOOKUP($H57,'[2]2023_08'!$D:$AD,'[2]2023_08'!AD$19,FALSE)</f>
        <v>1</v>
      </c>
      <c r="Q57" s="13">
        <f>VLOOKUP(H57,'2023_07'!H:R,11,FALSE)</f>
        <v>3371</v>
      </c>
      <c r="R57" s="14">
        <f>VLOOKUP($H57,'[2]2023_08'!$D:$AD,'[2]2023_08'!J$19,FALSE)</f>
        <v>3415</v>
      </c>
      <c r="S57" s="15">
        <f t="shared" si="1"/>
        <v>44</v>
      </c>
      <c r="T57" s="12">
        <f>VLOOKUP($H57,'[2]2023_08'!$D:$AD,'[2]2023_08'!K$19,FALSE)</f>
        <v>44</v>
      </c>
      <c r="U57" s="16" t="str">
        <f>VLOOKUP($H57,'[2]2023_08'!$D:$AD,'[2]2023_08'!T$19,FALSE)</f>
        <v>LIDO/REVISÃO</v>
      </c>
      <c r="V57" s="17" t="str">
        <f>VLOOKUP($H57,'[2]2023_08'!$D:$AD,'[2]2023_08'!U$19,FALSE)</f>
        <v>CONFIRMAÇÃO LEITURA</v>
      </c>
      <c r="W57" s="12">
        <f>VLOOKUP($H57,'[2]2023_08'!$D:$AD,'[2]2023_08'!L$19,FALSE)</f>
        <v>616.15</v>
      </c>
      <c r="X57" s="12">
        <f>VLOOKUP($H57,'[2]2023_08'!$D:$AD,'[2]2023_08'!M$19,FALSE)</f>
        <v>0</v>
      </c>
      <c r="Y57" s="18">
        <f>VLOOKUP($H57,'[2]2023_08'!$D:$AD,'[2]2023_08'!N$19,FALSE)</f>
        <v>-58.22</v>
      </c>
      <c r="Z57" s="12">
        <f>VLOOKUP($H57,'[2]2023_08'!$D:$AD,'[2]2023_08'!O$19,FALSE)</f>
        <v>0</v>
      </c>
      <c r="AA57" s="12">
        <f>VLOOKUP($H57,'[2]2023_08'!$D:$AD,'[2]2023_08'!P$19,FALSE)</f>
        <v>0</v>
      </c>
      <c r="AB57" s="12">
        <f>VLOOKUP($H57,'[2]2023_08'!$D:$AD,'[2]2023_08'!Q$19,FALSE)</f>
        <v>557.92999999999995</v>
      </c>
      <c r="AC57">
        <f t="shared" si="2"/>
        <v>557.92999999999995</v>
      </c>
      <c r="AD57">
        <f t="shared" si="3"/>
        <v>0</v>
      </c>
    </row>
    <row r="58" spans="1:30" x14ac:dyDescent="0.25">
      <c r="A58" s="9" t="str">
        <f t="shared" si="0"/>
        <v>H074 2023 Agosto</v>
      </c>
      <c r="B58" s="9" t="str">
        <f>VLOOKUP(H58,[1]Auxiliar_referencia!E:F,2,FALSE)</f>
        <v>Medidor faturado pela UFSC</v>
      </c>
      <c r="C58" s="9">
        <v>2023</v>
      </c>
      <c r="D58" s="9" t="s">
        <v>121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VLOOKUP($H58,'[2]2023_08'!$D:$AD,'[2]2023_08'!Z$19,FALSE)</f>
        <v>1</v>
      </c>
      <c r="M58" s="12">
        <f>VLOOKUP($H58,'[2]2023_08'!$D:$AD,'[2]2023_08'!AA$19,FALSE)</f>
        <v>0</v>
      </c>
      <c r="N58" s="12">
        <f>VLOOKUP($H58,'[2]2023_08'!$D:$AD,'[2]2023_08'!AB$19,FALSE)</f>
        <v>0</v>
      </c>
      <c r="O58" s="12">
        <f>VLOOKUP($H58,'[2]2023_08'!$D:$AD,'[2]2023_08'!AC$19,FALSE)</f>
        <v>0</v>
      </c>
      <c r="P58" s="12">
        <f>VLOOKUP($H58,'[2]2023_08'!$D:$AD,'[2]2023_08'!AD$19,FALSE)</f>
        <v>1</v>
      </c>
      <c r="Q58" s="13">
        <f>VLOOKUP(H58,'2023_07'!H:R,11,FALSE)</f>
        <v>1960</v>
      </c>
      <c r="R58" s="14">
        <f>VLOOKUP($H58,'[2]2023_08'!$D:$AD,'[2]2023_08'!J$19,FALSE)</f>
        <v>2635</v>
      </c>
      <c r="S58" s="15">
        <f t="shared" si="1"/>
        <v>675</v>
      </c>
      <c r="T58" s="12">
        <f>VLOOKUP($H58,'[2]2023_08'!$D:$AD,'[2]2023_08'!K$19,FALSE)</f>
        <v>675</v>
      </c>
      <c r="U58" s="16" t="str">
        <f>VLOOKUP($H58,'[2]2023_08'!$D:$AD,'[2]2023_08'!T$19,FALSE)</f>
        <v>LIDO</v>
      </c>
      <c r="V58" s="17" t="str">
        <f>VLOOKUP($H58,'[2]2023_08'!$D:$AD,'[2]2023_08'!U$19,FALSE)</f>
        <v>OK</v>
      </c>
      <c r="W58" s="12">
        <f>VLOOKUP($H58,'[2]2023_08'!$D:$AD,'[2]2023_08'!L$19,FALSE)</f>
        <v>10339.86</v>
      </c>
      <c r="X58" s="12">
        <f>VLOOKUP($H58,'[2]2023_08'!$D:$AD,'[2]2023_08'!M$19,FALSE)</f>
        <v>0</v>
      </c>
      <c r="Y58" s="18">
        <f>VLOOKUP($H58,'[2]2023_08'!$D:$AD,'[2]2023_08'!N$19,FALSE)</f>
        <v>-977.12</v>
      </c>
      <c r="Z58" s="12">
        <f>VLOOKUP($H58,'[2]2023_08'!$D:$AD,'[2]2023_08'!O$19,FALSE)</f>
        <v>0</v>
      </c>
      <c r="AA58" s="12">
        <f>VLOOKUP($H58,'[2]2023_08'!$D:$AD,'[2]2023_08'!P$19,FALSE)</f>
        <v>0</v>
      </c>
      <c r="AB58" s="12">
        <f>VLOOKUP($H58,'[2]2023_08'!$D:$AD,'[2]2023_08'!Q$19,FALSE)</f>
        <v>9362.74</v>
      </c>
      <c r="AC58">
        <f t="shared" si="2"/>
        <v>9362.74</v>
      </c>
      <c r="AD58">
        <f t="shared" si="3"/>
        <v>0</v>
      </c>
    </row>
    <row r="59" spans="1:30" x14ac:dyDescent="0.25">
      <c r="A59" s="9" t="str">
        <f t="shared" si="0"/>
        <v>H076 2023 Agosto</v>
      </c>
      <c r="B59" s="9" t="str">
        <f>VLOOKUP(H59,[1]Auxiliar_referencia!E:F,2,FALSE)</f>
        <v>Medidor faturado pela UFSC</v>
      </c>
      <c r="C59" s="9">
        <v>2023</v>
      </c>
      <c r="D59" s="9" t="s">
        <v>121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VLOOKUP($H59,'[2]2023_08'!$D:$AD,'[2]2023_08'!Z$19,FALSE)</f>
        <v>1</v>
      </c>
      <c r="M59" s="12">
        <f>VLOOKUP($H59,'[2]2023_08'!$D:$AD,'[2]2023_08'!AA$19,FALSE)</f>
        <v>0</v>
      </c>
      <c r="N59" s="12">
        <f>VLOOKUP($H59,'[2]2023_08'!$D:$AD,'[2]2023_08'!AB$19,FALSE)</f>
        <v>0</v>
      </c>
      <c r="O59" s="12">
        <f>VLOOKUP($H59,'[2]2023_08'!$D:$AD,'[2]2023_08'!AC$19,FALSE)</f>
        <v>0</v>
      </c>
      <c r="P59" s="12">
        <f>VLOOKUP($H59,'[2]2023_08'!$D:$AD,'[2]2023_08'!AD$19,FALSE)</f>
        <v>1</v>
      </c>
      <c r="Q59" s="13">
        <f>VLOOKUP(H59,'2023_07'!H:R,11,FALSE)</f>
        <v>975</v>
      </c>
      <c r="R59" s="14">
        <f>VLOOKUP($H59,'[2]2023_08'!$D:$AD,'[2]2023_08'!J$19,FALSE)</f>
        <v>1003</v>
      </c>
      <c r="S59" s="15">
        <f t="shared" si="1"/>
        <v>28</v>
      </c>
      <c r="T59" s="12">
        <f>VLOOKUP($H59,'[2]2023_08'!$D:$AD,'[2]2023_08'!K$19,FALSE)</f>
        <v>28</v>
      </c>
      <c r="U59" s="16" t="str">
        <f>VLOOKUP($H59,'[2]2023_08'!$D:$AD,'[2]2023_08'!T$19,FALSE)</f>
        <v>MÉDIO</v>
      </c>
      <c r="V59" s="17" t="str">
        <f>VLOOKUP($H59,'[2]2023_08'!$D:$AD,'[2]2023_08'!U$19,FALSE)</f>
        <v>CONSTRUIR ABRIGO</v>
      </c>
      <c r="W59" s="12">
        <f>VLOOKUP($H59,'[2]2023_08'!$D:$AD,'[2]2023_08'!L$19,FALSE)</f>
        <v>369.59</v>
      </c>
      <c r="X59" s="12">
        <f>VLOOKUP($H59,'[2]2023_08'!$D:$AD,'[2]2023_08'!M$19,FALSE)</f>
        <v>0</v>
      </c>
      <c r="Y59" s="18">
        <f>VLOOKUP($H59,'[2]2023_08'!$D:$AD,'[2]2023_08'!N$19,FALSE)</f>
        <v>-34.93</v>
      </c>
      <c r="Z59" s="12">
        <f>VLOOKUP($H59,'[2]2023_08'!$D:$AD,'[2]2023_08'!O$19,FALSE)</f>
        <v>0</v>
      </c>
      <c r="AA59" s="12">
        <f>VLOOKUP($H59,'[2]2023_08'!$D:$AD,'[2]2023_08'!P$19,FALSE)</f>
        <v>0</v>
      </c>
      <c r="AB59" s="12">
        <f>VLOOKUP($H59,'[2]2023_08'!$D:$AD,'[2]2023_08'!Q$19,FALSE)</f>
        <v>334.66</v>
      </c>
      <c r="AC59">
        <f t="shared" si="2"/>
        <v>334.65999999999997</v>
      </c>
      <c r="AD59">
        <f t="shared" si="3"/>
        <v>0</v>
      </c>
    </row>
    <row r="60" spans="1:30" x14ac:dyDescent="0.25">
      <c r="A60" s="9" t="str">
        <f t="shared" si="0"/>
        <v>H081 2023 Agosto</v>
      </c>
      <c r="B60" s="9" t="str">
        <f>VLOOKUP(H60,[1]Auxiliar_referencia!E:F,2,FALSE)</f>
        <v>Medidor faturado pela UFSC</v>
      </c>
      <c r="C60" s="9">
        <v>2023</v>
      </c>
      <c r="D60" s="9" t="s">
        <v>121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VLOOKUP($H60,'[2]2023_08'!$D:$AD,'[2]2023_08'!Z$19,FALSE)</f>
        <v>1</v>
      </c>
      <c r="M60" s="12">
        <f>VLOOKUP($H60,'[2]2023_08'!$D:$AD,'[2]2023_08'!AA$19,FALSE)</f>
        <v>0</v>
      </c>
      <c r="N60" s="12">
        <f>VLOOKUP($H60,'[2]2023_08'!$D:$AD,'[2]2023_08'!AB$19,FALSE)</f>
        <v>0</v>
      </c>
      <c r="O60" s="12">
        <f>VLOOKUP($H60,'[2]2023_08'!$D:$AD,'[2]2023_08'!AC$19,FALSE)</f>
        <v>0</v>
      </c>
      <c r="P60" s="12">
        <f>VLOOKUP($H60,'[2]2023_08'!$D:$AD,'[2]2023_08'!AD$19,FALSE)</f>
        <v>1</v>
      </c>
      <c r="Q60" s="13">
        <f>VLOOKUP(H60,'2023_07'!H:R,11,FALSE)</f>
        <v>2084</v>
      </c>
      <c r="R60" s="14">
        <f>VLOOKUP($H60,'[2]2023_08'!$D:$AD,'[2]2023_08'!J$19,FALSE)</f>
        <v>2198</v>
      </c>
      <c r="S60" s="15">
        <f t="shared" si="1"/>
        <v>114</v>
      </c>
      <c r="T60" s="12">
        <f>VLOOKUP($H60,'[2]2023_08'!$D:$AD,'[2]2023_08'!K$19,FALSE)</f>
        <v>114</v>
      </c>
      <c r="U60" s="16" t="str">
        <f>VLOOKUP($H60,'[2]2023_08'!$D:$AD,'[2]2023_08'!T$19,FALSE)</f>
        <v>LIDO</v>
      </c>
      <c r="V60" s="17" t="str">
        <f>VLOOKUP($H60,'[2]2023_08'!$D:$AD,'[2]2023_08'!U$19,FALSE)</f>
        <v>ALTO CONSUMO</v>
      </c>
      <c r="W60" s="12">
        <f>VLOOKUP($H60,'[2]2023_08'!$D:$AD,'[2]2023_08'!L$19,FALSE)</f>
        <v>1694.85</v>
      </c>
      <c r="X60" s="12">
        <f>VLOOKUP($H60,'[2]2023_08'!$D:$AD,'[2]2023_08'!M$19,FALSE)</f>
        <v>1694.85</v>
      </c>
      <c r="Y60" s="18">
        <f>VLOOKUP($H60,'[2]2023_08'!$D:$AD,'[2]2023_08'!N$19,FALSE)</f>
        <v>-320.33</v>
      </c>
      <c r="Z60" s="12">
        <f>VLOOKUP($H60,'[2]2023_08'!$D:$AD,'[2]2023_08'!O$19,FALSE)</f>
        <v>0</v>
      </c>
      <c r="AA60" s="12">
        <f>VLOOKUP($H60,'[2]2023_08'!$D:$AD,'[2]2023_08'!P$19,FALSE)</f>
        <v>0</v>
      </c>
      <c r="AB60" s="12">
        <f>VLOOKUP($H60,'[2]2023_08'!$D:$AD,'[2]2023_08'!Q$19,FALSE)</f>
        <v>3069.37</v>
      </c>
      <c r="AC60">
        <f t="shared" si="2"/>
        <v>3069.37</v>
      </c>
      <c r="AD60">
        <f t="shared" si="3"/>
        <v>0</v>
      </c>
    </row>
    <row r="61" spans="1:30" x14ac:dyDescent="0.25">
      <c r="A61" s="9" t="str">
        <f t="shared" si="0"/>
        <v>H082 2023 Agosto</v>
      </c>
      <c r="B61" s="9" t="str">
        <f>VLOOKUP(H61,[1]Auxiliar_referencia!E:F,2,FALSE)</f>
        <v>Medidor faturado pela UFSC</v>
      </c>
      <c r="C61" s="9">
        <v>2023</v>
      </c>
      <c r="D61" s="9" t="s">
        <v>121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VLOOKUP($H61,'[2]2023_08'!$D:$AD,'[2]2023_08'!Z$19,FALSE)</f>
        <v>1</v>
      </c>
      <c r="M61" s="12">
        <f>VLOOKUP($H61,'[2]2023_08'!$D:$AD,'[2]2023_08'!AA$19,FALSE)</f>
        <v>0</v>
      </c>
      <c r="N61" s="12">
        <f>VLOOKUP($H61,'[2]2023_08'!$D:$AD,'[2]2023_08'!AB$19,FALSE)</f>
        <v>0</v>
      </c>
      <c r="O61" s="12">
        <f>VLOOKUP($H61,'[2]2023_08'!$D:$AD,'[2]2023_08'!AC$19,FALSE)</f>
        <v>0</v>
      </c>
      <c r="P61" s="12">
        <f>VLOOKUP($H61,'[2]2023_08'!$D:$AD,'[2]2023_08'!AD$19,FALSE)</f>
        <v>1</v>
      </c>
      <c r="Q61" s="13">
        <f>VLOOKUP(H61,'2023_07'!H:R,11,FALSE)</f>
        <v>23448</v>
      </c>
      <c r="R61" s="14">
        <f>VLOOKUP($H61,'[2]2023_08'!$D:$AD,'[2]2023_08'!J$19,FALSE)</f>
        <v>23756</v>
      </c>
      <c r="S61" s="15">
        <f t="shared" si="1"/>
        <v>308</v>
      </c>
      <c r="T61" s="12">
        <f>VLOOKUP($H61,'[2]2023_08'!$D:$AD,'[2]2023_08'!K$19,FALSE)</f>
        <v>308</v>
      </c>
      <c r="U61" s="16" t="str">
        <f>VLOOKUP($H61,'[2]2023_08'!$D:$AD,'[2]2023_08'!T$19,FALSE)</f>
        <v>LIDO</v>
      </c>
      <c r="V61" s="17" t="str">
        <f>VLOOKUP($H61,'[2]2023_08'!$D:$AD,'[2]2023_08'!U$19,FALSE)</f>
        <v>OK</v>
      </c>
      <c r="W61" s="12">
        <f>VLOOKUP($H61,'[2]2023_08'!$D:$AD,'[2]2023_08'!L$19,FALSE)</f>
        <v>4684.3900000000003</v>
      </c>
      <c r="X61" s="12">
        <f>VLOOKUP($H61,'[2]2023_08'!$D:$AD,'[2]2023_08'!M$19,FALSE)</f>
        <v>0</v>
      </c>
      <c r="Y61" s="18">
        <f>VLOOKUP($H61,'[2]2023_08'!$D:$AD,'[2]2023_08'!N$19,FALSE)</f>
        <v>-442.67</v>
      </c>
      <c r="Z61" s="12">
        <f>VLOOKUP($H61,'[2]2023_08'!$D:$AD,'[2]2023_08'!O$19,FALSE)</f>
        <v>0</v>
      </c>
      <c r="AA61" s="12">
        <f>VLOOKUP($H61,'[2]2023_08'!$D:$AD,'[2]2023_08'!P$19,FALSE)</f>
        <v>0</v>
      </c>
      <c r="AB61" s="12">
        <f>VLOOKUP($H61,'[2]2023_08'!$D:$AD,'[2]2023_08'!Q$19,FALSE)</f>
        <v>4241.72</v>
      </c>
      <c r="AC61">
        <f t="shared" si="2"/>
        <v>4241.72</v>
      </c>
      <c r="AD61">
        <f t="shared" si="3"/>
        <v>0</v>
      </c>
    </row>
    <row r="62" spans="1:30" x14ac:dyDescent="0.25">
      <c r="A62" s="9" t="str">
        <f t="shared" si="0"/>
        <v>H083 2023 Agosto</v>
      </c>
      <c r="B62" s="9" t="str">
        <f>VLOOKUP(H62,[1]Auxiliar_referencia!E:F,2,FALSE)</f>
        <v>Medidor faturado pela UFSC</v>
      </c>
      <c r="C62" s="9">
        <v>2023</v>
      </c>
      <c r="D62" s="9" t="s">
        <v>121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VLOOKUP($H62,'[2]2023_08'!$D:$AD,'[2]2023_08'!Z$19,FALSE)</f>
        <v>1</v>
      </c>
      <c r="M62" s="12">
        <f>VLOOKUP($H62,'[2]2023_08'!$D:$AD,'[2]2023_08'!AA$19,FALSE)</f>
        <v>0</v>
      </c>
      <c r="N62" s="12">
        <f>VLOOKUP($H62,'[2]2023_08'!$D:$AD,'[2]2023_08'!AB$19,FALSE)</f>
        <v>0</v>
      </c>
      <c r="O62" s="12">
        <f>VLOOKUP($H62,'[2]2023_08'!$D:$AD,'[2]2023_08'!AC$19,FALSE)</f>
        <v>0</v>
      </c>
      <c r="P62" s="12">
        <f>VLOOKUP($H62,'[2]2023_08'!$D:$AD,'[2]2023_08'!AD$19,FALSE)</f>
        <v>1</v>
      </c>
      <c r="Q62" s="13">
        <f>VLOOKUP(H62,'2023_07'!H:R,11,FALSE)</f>
        <v>435</v>
      </c>
      <c r="R62" s="14">
        <f>VLOOKUP($H62,'[2]2023_08'!$D:$AD,'[2]2023_08'!J$19,FALSE)</f>
        <v>440</v>
      </c>
      <c r="S62" s="15">
        <f t="shared" si="1"/>
        <v>5</v>
      </c>
      <c r="T62" s="12">
        <f>VLOOKUP($H62,'[2]2023_08'!$D:$AD,'[2]2023_08'!K$19,FALSE)</f>
        <v>5</v>
      </c>
      <c r="U62" s="16" t="str">
        <f>VLOOKUP($H62,'[2]2023_08'!$D:$AD,'[2]2023_08'!T$19,FALSE)</f>
        <v>LIDO</v>
      </c>
      <c r="V62" s="17" t="str">
        <f>VLOOKUP($H62,'[2]2023_08'!$D:$AD,'[2]2023_08'!U$19,FALSE)</f>
        <v>OK</v>
      </c>
      <c r="W62" s="12">
        <f>VLOOKUP($H62,'[2]2023_08'!$D:$AD,'[2]2023_08'!L$19,FALSE)</f>
        <v>64.760000000000005</v>
      </c>
      <c r="X62" s="12">
        <f>VLOOKUP($H62,'[2]2023_08'!$D:$AD,'[2]2023_08'!M$19,FALSE)</f>
        <v>64.760000000000005</v>
      </c>
      <c r="Y62" s="18">
        <f>VLOOKUP($H62,'[2]2023_08'!$D:$AD,'[2]2023_08'!N$19,FALSE)</f>
        <v>-12.25</v>
      </c>
      <c r="Z62" s="12">
        <f>VLOOKUP($H62,'[2]2023_08'!$D:$AD,'[2]2023_08'!O$19,FALSE)</f>
        <v>0</v>
      </c>
      <c r="AA62" s="12">
        <f>VLOOKUP($H62,'[2]2023_08'!$D:$AD,'[2]2023_08'!P$19,FALSE)</f>
        <v>0</v>
      </c>
      <c r="AB62" s="12">
        <f>VLOOKUP($H62,'[2]2023_08'!$D:$AD,'[2]2023_08'!Q$19,FALSE)</f>
        <v>117.27</v>
      </c>
      <c r="AC62">
        <f t="shared" si="2"/>
        <v>117.27000000000001</v>
      </c>
      <c r="AD62">
        <f t="shared" si="3"/>
        <v>0</v>
      </c>
    </row>
    <row r="63" spans="1:30" x14ac:dyDescent="0.25">
      <c r="A63" s="9" t="str">
        <f t="shared" si="0"/>
        <v>H084 2023 Agosto</v>
      </c>
      <c r="B63" s="9" t="str">
        <f>VLOOKUP(H63,[1]Auxiliar_referencia!E:F,2,FALSE)</f>
        <v>Medidor faturado pela UFSC</v>
      </c>
      <c r="C63" s="9">
        <v>2023</v>
      </c>
      <c r="D63" s="9" t="s">
        <v>121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VLOOKUP($H63,'[2]2023_08'!$D:$AD,'[2]2023_08'!Z$19,FALSE)</f>
        <v>1</v>
      </c>
      <c r="M63" s="12">
        <f>VLOOKUP($H63,'[2]2023_08'!$D:$AD,'[2]2023_08'!AA$19,FALSE)</f>
        <v>0</v>
      </c>
      <c r="N63" s="12">
        <f>VLOOKUP($H63,'[2]2023_08'!$D:$AD,'[2]2023_08'!AB$19,FALSE)</f>
        <v>0</v>
      </c>
      <c r="O63" s="12">
        <f>VLOOKUP($H63,'[2]2023_08'!$D:$AD,'[2]2023_08'!AC$19,FALSE)</f>
        <v>0</v>
      </c>
      <c r="P63" s="12">
        <f>VLOOKUP($H63,'[2]2023_08'!$D:$AD,'[2]2023_08'!AD$19,FALSE)</f>
        <v>1</v>
      </c>
      <c r="Q63" s="13">
        <f>VLOOKUP(H63,'2023_07'!H:R,11,FALSE)</f>
        <v>9790</v>
      </c>
      <c r="R63" s="14">
        <f>VLOOKUP($H63,'[2]2023_08'!$D:$AD,'[2]2023_08'!J$19,FALSE)</f>
        <v>37</v>
      </c>
      <c r="S63" s="15">
        <f t="shared" si="1"/>
        <v>-9753</v>
      </c>
      <c r="T63" s="12">
        <f>VLOOKUP($H63,'[2]2023_08'!$D:$AD,'[2]2023_08'!K$19,FALSE)</f>
        <v>63</v>
      </c>
      <c r="U63" s="16" t="str">
        <f>VLOOKUP($H63,'[2]2023_08'!$D:$AD,'[2]2023_08'!T$19,FALSE)</f>
        <v>LIDO/REVISÃO</v>
      </c>
      <c r="V63" s="17" t="str">
        <f>VLOOKUP($H63,'[2]2023_08'!$D:$AD,'[2]2023_08'!U$19,FALSE)</f>
        <v>CONFIRMAÇÃO LEITURA</v>
      </c>
      <c r="W63" s="12">
        <f>VLOOKUP($H63,'[2]2023_08'!$D:$AD,'[2]2023_08'!L$19,FALSE)</f>
        <v>908.94</v>
      </c>
      <c r="X63" s="12">
        <f>VLOOKUP($H63,'[2]2023_08'!$D:$AD,'[2]2023_08'!M$19,FALSE)</f>
        <v>908.94</v>
      </c>
      <c r="Y63" s="18">
        <f>VLOOKUP($H63,'[2]2023_08'!$D:$AD,'[2]2023_08'!N$19,FALSE)</f>
        <v>-171.8</v>
      </c>
      <c r="Z63" s="12">
        <f>VLOOKUP($H63,'[2]2023_08'!$D:$AD,'[2]2023_08'!O$19,FALSE)</f>
        <v>0</v>
      </c>
      <c r="AA63" s="12">
        <f>VLOOKUP($H63,'[2]2023_08'!$D:$AD,'[2]2023_08'!P$19,FALSE)</f>
        <v>0</v>
      </c>
      <c r="AB63" s="12">
        <f>VLOOKUP($H63,'[2]2023_08'!$D:$AD,'[2]2023_08'!Q$19,FALSE)</f>
        <v>1646.08</v>
      </c>
      <c r="AC63">
        <f t="shared" si="2"/>
        <v>1646.0800000000002</v>
      </c>
      <c r="AD63">
        <f t="shared" si="3"/>
        <v>0</v>
      </c>
    </row>
    <row r="64" spans="1:30" x14ac:dyDescent="0.25">
      <c r="A64" s="9" t="str">
        <f t="shared" si="0"/>
        <v>H085 2023 Agosto</v>
      </c>
      <c r="B64" s="9" t="str">
        <f>VLOOKUP(H64,[1]Auxiliar_referencia!E:F,2,FALSE)</f>
        <v>Medidor faturado pela UFSC</v>
      </c>
      <c r="C64" s="9">
        <v>2023</v>
      </c>
      <c r="D64" s="9" t="s">
        <v>121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VLOOKUP($H64,'[2]2023_08'!$D:$AD,'[2]2023_08'!Z$19,FALSE)</f>
        <v>1</v>
      </c>
      <c r="M64" s="12">
        <f>VLOOKUP($H64,'[2]2023_08'!$D:$AD,'[2]2023_08'!AA$19,FALSE)</f>
        <v>0</v>
      </c>
      <c r="N64" s="12">
        <f>VLOOKUP($H64,'[2]2023_08'!$D:$AD,'[2]2023_08'!AB$19,FALSE)</f>
        <v>0</v>
      </c>
      <c r="O64" s="12">
        <f>VLOOKUP($H64,'[2]2023_08'!$D:$AD,'[2]2023_08'!AC$19,FALSE)</f>
        <v>0</v>
      </c>
      <c r="P64" s="12">
        <f>VLOOKUP($H64,'[2]2023_08'!$D:$AD,'[2]2023_08'!AD$19,FALSE)</f>
        <v>1</v>
      </c>
      <c r="Q64" s="13">
        <f>VLOOKUP(H64,'2023_07'!H:R,11,FALSE)</f>
        <v>1351</v>
      </c>
      <c r="R64" s="14">
        <f>VLOOKUP($H64,'[2]2023_08'!$D:$AD,'[2]2023_08'!J$19,FALSE)</f>
        <v>3</v>
      </c>
      <c r="S64" s="15">
        <f t="shared" si="1"/>
        <v>-1348</v>
      </c>
      <c r="T64" s="12">
        <f>VLOOKUP($H64,'[2]2023_08'!$D:$AD,'[2]2023_08'!K$19,FALSE)</f>
        <v>21</v>
      </c>
      <c r="U64" s="16" t="str">
        <f>VLOOKUP($H64,'[2]2023_08'!$D:$AD,'[2]2023_08'!T$19,FALSE)</f>
        <v>LIDO/REVISÃO</v>
      </c>
      <c r="V64" s="17" t="str">
        <f>VLOOKUP($H64,'[2]2023_08'!$D:$AD,'[2]2023_08'!U$19,FALSE)</f>
        <v>ALTO CONSUMO</v>
      </c>
      <c r="W64" s="12">
        <f>VLOOKUP($H64,'[2]2023_08'!$D:$AD,'[2]2023_08'!L$19,FALSE)</f>
        <v>261.72000000000003</v>
      </c>
      <c r="X64" s="12">
        <f>VLOOKUP($H64,'[2]2023_08'!$D:$AD,'[2]2023_08'!M$19,FALSE)</f>
        <v>0</v>
      </c>
      <c r="Y64" s="18">
        <f>VLOOKUP($H64,'[2]2023_08'!$D:$AD,'[2]2023_08'!N$19,FALSE)</f>
        <v>-27.73</v>
      </c>
      <c r="Z64" s="12">
        <f>VLOOKUP($H64,'[2]2023_08'!$D:$AD,'[2]2023_08'!O$19,FALSE)</f>
        <v>0</v>
      </c>
      <c r="AA64" s="12">
        <f>VLOOKUP($H64,'[2]2023_08'!$D:$AD,'[2]2023_08'!P$19,FALSE)</f>
        <v>0</v>
      </c>
      <c r="AB64" s="12">
        <f>VLOOKUP($H64,'[2]2023_08'!$D:$AD,'[2]2023_08'!Q$19,FALSE)</f>
        <v>233.99</v>
      </c>
      <c r="AC64">
        <f t="shared" si="2"/>
        <v>233.99000000000004</v>
      </c>
      <c r="AD64">
        <f t="shared" si="3"/>
        <v>0</v>
      </c>
    </row>
    <row r="65" spans="1:30" x14ac:dyDescent="0.25">
      <c r="A65" s="9" t="str">
        <f t="shared" si="0"/>
        <v>H086 2023 Agosto</v>
      </c>
      <c r="B65" s="9" t="str">
        <f>VLOOKUP(H65,[1]Auxiliar_referencia!E:F,2,FALSE)</f>
        <v>Medidor faturado pela UFSC</v>
      </c>
      <c r="C65" s="9">
        <v>2023</v>
      </c>
      <c r="D65" s="9" t="s">
        <v>121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VLOOKUP($H65,'[2]2023_08'!$D:$AD,'[2]2023_08'!Z$19,FALSE)</f>
        <v>1</v>
      </c>
      <c r="M65" s="12">
        <f>VLOOKUP($H65,'[2]2023_08'!$D:$AD,'[2]2023_08'!AA$19,FALSE)</f>
        <v>0</v>
      </c>
      <c r="N65" s="12">
        <f>VLOOKUP($H65,'[2]2023_08'!$D:$AD,'[2]2023_08'!AB$19,FALSE)</f>
        <v>0</v>
      </c>
      <c r="O65" s="12">
        <f>VLOOKUP($H65,'[2]2023_08'!$D:$AD,'[2]2023_08'!AC$19,FALSE)</f>
        <v>0</v>
      </c>
      <c r="P65" s="12">
        <f>VLOOKUP($H65,'[2]2023_08'!$D:$AD,'[2]2023_08'!AD$19,FALSE)</f>
        <v>1</v>
      </c>
      <c r="Q65" s="13">
        <f>VLOOKUP(H65,'2023_07'!H:R,11,FALSE)</f>
        <v>513</v>
      </c>
      <c r="R65" s="14">
        <f>VLOOKUP($H65,'[2]2023_08'!$D:$AD,'[2]2023_08'!J$19,FALSE)</f>
        <v>510</v>
      </c>
      <c r="S65" s="15">
        <f t="shared" si="1"/>
        <v>-3</v>
      </c>
      <c r="T65" s="12">
        <f>VLOOKUP($H65,'[2]2023_08'!$D:$AD,'[2]2023_08'!K$19,FALSE)</f>
        <v>0</v>
      </c>
      <c r="U65" s="16" t="str">
        <f>VLOOKUP($H65,'[2]2023_08'!$D:$AD,'[2]2023_08'!T$19,FALSE)</f>
        <v>LIDO/REVISÃO</v>
      </c>
      <c r="V65" s="17" t="str">
        <f>VLOOKUP($H65,'[2]2023_08'!$D:$AD,'[2]2023_08'!U$19,FALSE)</f>
        <v>CONFIRMAÇÃO LEITURA</v>
      </c>
      <c r="W65" s="12">
        <f>VLOOKUP($H65,'[2]2023_08'!$D:$AD,'[2]2023_08'!L$19,FALSE)</f>
        <v>37.31</v>
      </c>
      <c r="X65" s="12">
        <f>VLOOKUP($H65,'[2]2023_08'!$D:$AD,'[2]2023_08'!M$19,FALSE)</f>
        <v>0</v>
      </c>
      <c r="Y65" s="18">
        <f>VLOOKUP($H65,'[2]2023_08'!$D:$AD,'[2]2023_08'!N$19,FALSE)</f>
        <v>-31.67</v>
      </c>
      <c r="Z65" s="12">
        <f>VLOOKUP($H65,'[2]2023_08'!$D:$AD,'[2]2023_08'!O$19,FALSE)</f>
        <v>0</v>
      </c>
      <c r="AA65" s="12">
        <f>VLOOKUP($H65,'[2]2023_08'!$D:$AD,'[2]2023_08'!P$19,FALSE)</f>
        <v>0</v>
      </c>
      <c r="AB65" s="12">
        <f>VLOOKUP($H65,'[2]2023_08'!$D:$AD,'[2]2023_08'!Q$19,FALSE)</f>
        <v>5.64</v>
      </c>
      <c r="AC65">
        <f t="shared" si="2"/>
        <v>5.6400000000000006</v>
      </c>
      <c r="AD65">
        <f t="shared" si="3"/>
        <v>0</v>
      </c>
    </row>
    <row r="66" spans="1:30" x14ac:dyDescent="0.25">
      <c r="A66" s="9" t="str">
        <f t="shared" si="0"/>
        <v>H087 2023 Agosto</v>
      </c>
      <c r="B66" s="9" t="str">
        <f>VLOOKUP(H66,[1]Auxiliar_referencia!E:F,2,FALSE)</f>
        <v>Medidor faturado pela UFSC</v>
      </c>
      <c r="C66" s="9">
        <v>2023</v>
      </c>
      <c r="D66" s="9" t="s">
        <v>121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VLOOKUP($H66,'[2]2023_08'!$D:$AD,'[2]2023_08'!Z$19,FALSE)</f>
        <v>1</v>
      </c>
      <c r="M66" s="12">
        <f>VLOOKUP($H66,'[2]2023_08'!$D:$AD,'[2]2023_08'!AA$19,FALSE)</f>
        <v>0</v>
      </c>
      <c r="N66" s="12">
        <f>VLOOKUP($H66,'[2]2023_08'!$D:$AD,'[2]2023_08'!AB$19,FALSE)</f>
        <v>0</v>
      </c>
      <c r="O66" s="12">
        <f>VLOOKUP($H66,'[2]2023_08'!$D:$AD,'[2]2023_08'!AC$19,FALSE)</f>
        <v>0</v>
      </c>
      <c r="P66" s="12">
        <f>VLOOKUP($H66,'[2]2023_08'!$D:$AD,'[2]2023_08'!AD$19,FALSE)</f>
        <v>1</v>
      </c>
      <c r="Q66" s="13">
        <f>VLOOKUP(H66,'2023_07'!H:R,11,FALSE)</f>
        <v>1625</v>
      </c>
      <c r="R66" s="14">
        <f>VLOOKUP($H66,'[2]2023_08'!$D:$AD,'[2]2023_08'!J$19,FALSE)</f>
        <v>1688</v>
      </c>
      <c r="S66" s="15">
        <f t="shared" si="1"/>
        <v>63</v>
      </c>
      <c r="T66" s="12">
        <f>VLOOKUP($H66,'[2]2023_08'!$D:$AD,'[2]2023_08'!K$19,FALSE)</f>
        <v>63</v>
      </c>
      <c r="U66" s="16" t="str">
        <f>VLOOKUP($H66,'[2]2023_08'!$D:$AD,'[2]2023_08'!T$19,FALSE)</f>
        <v>LIDO</v>
      </c>
      <c r="V66" s="17" t="str">
        <f>VLOOKUP($H66,'[2]2023_08'!$D:$AD,'[2]2023_08'!U$19,FALSE)</f>
        <v>ALTO CONSUMO</v>
      </c>
      <c r="W66" s="12">
        <f>VLOOKUP($H66,'[2]2023_08'!$D:$AD,'[2]2023_08'!L$19,FALSE)</f>
        <v>908.94</v>
      </c>
      <c r="X66" s="12">
        <f>VLOOKUP($H66,'[2]2023_08'!$D:$AD,'[2]2023_08'!M$19,FALSE)</f>
        <v>0</v>
      </c>
      <c r="Y66" s="18">
        <f>VLOOKUP($H66,'[2]2023_08'!$D:$AD,'[2]2023_08'!N$19,FALSE)</f>
        <v>-85.9</v>
      </c>
      <c r="Z66" s="12">
        <f>VLOOKUP($H66,'[2]2023_08'!$D:$AD,'[2]2023_08'!O$19,FALSE)</f>
        <v>0</v>
      </c>
      <c r="AA66" s="12">
        <f>VLOOKUP($H66,'[2]2023_08'!$D:$AD,'[2]2023_08'!P$19,FALSE)</f>
        <v>0</v>
      </c>
      <c r="AB66" s="12">
        <f>VLOOKUP($H66,'[2]2023_08'!$D:$AD,'[2]2023_08'!Q$19,FALSE)</f>
        <v>823.04</v>
      </c>
      <c r="AC66">
        <f t="shared" si="2"/>
        <v>823.04000000000008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Agosto</v>
      </c>
      <c r="B67" s="9" t="str">
        <f>VLOOKUP(H67,[1]Auxiliar_referencia!E:F,2,FALSE)</f>
        <v>Medidor faturado pela UFSC</v>
      </c>
      <c r="C67" s="9">
        <v>2023</v>
      </c>
      <c r="D67" s="9" t="s">
        <v>121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VLOOKUP($H67,'[2]2023_08'!$D:$AD,'[2]2023_08'!Z$19,FALSE)</f>
        <v>1</v>
      </c>
      <c r="M67" s="12">
        <f>VLOOKUP($H67,'[2]2023_08'!$D:$AD,'[2]2023_08'!AA$19,FALSE)</f>
        <v>0</v>
      </c>
      <c r="N67" s="12">
        <f>VLOOKUP($H67,'[2]2023_08'!$D:$AD,'[2]2023_08'!AB$19,FALSE)</f>
        <v>0</v>
      </c>
      <c r="O67" s="12">
        <f>VLOOKUP($H67,'[2]2023_08'!$D:$AD,'[2]2023_08'!AC$19,FALSE)</f>
        <v>0</v>
      </c>
      <c r="P67" s="12">
        <f>VLOOKUP($H67,'[2]2023_08'!$D:$AD,'[2]2023_08'!AD$19,FALSE)</f>
        <v>1</v>
      </c>
      <c r="Q67" s="13">
        <f>VLOOKUP(H67,'2023_07'!H:R,11,FALSE)</f>
        <v>144</v>
      </c>
      <c r="R67" s="14">
        <f>VLOOKUP($H67,'[2]2023_08'!$D:$AD,'[2]2023_08'!J$19,FALSE)</f>
        <v>143</v>
      </c>
      <c r="S67" s="15">
        <f t="shared" ref="S67:S85" si="5">R67-Q67</f>
        <v>-1</v>
      </c>
      <c r="T67" s="12">
        <f>VLOOKUP($H67,'[2]2023_08'!$D:$AD,'[2]2023_08'!K$19,FALSE)</f>
        <v>0</v>
      </c>
      <c r="U67" s="16" t="str">
        <f>VLOOKUP($H67,'[2]2023_08'!$D:$AD,'[2]2023_08'!T$19,FALSE)</f>
        <v>LIDO/REVISÃO</v>
      </c>
      <c r="V67" s="17" t="str">
        <f>VLOOKUP($H67,'[2]2023_08'!$D:$AD,'[2]2023_08'!U$19,FALSE)</f>
        <v>CONFIRMAÇÃO LEITURA</v>
      </c>
      <c r="W67" s="12">
        <f>VLOOKUP($H67,'[2]2023_08'!$D:$AD,'[2]2023_08'!L$19,FALSE)</f>
        <v>37.31</v>
      </c>
      <c r="X67" s="12">
        <f>VLOOKUP($H67,'[2]2023_08'!$D:$AD,'[2]2023_08'!M$19,FALSE)</f>
        <v>37.31</v>
      </c>
      <c r="Y67" s="18">
        <f>VLOOKUP($H67,'[2]2023_08'!$D:$AD,'[2]2023_08'!N$19,FALSE)</f>
        <v>-7.06</v>
      </c>
      <c r="Z67" s="12">
        <f>VLOOKUP($H67,'[2]2023_08'!$D:$AD,'[2]2023_08'!O$19,FALSE)</f>
        <v>0</v>
      </c>
      <c r="AA67" s="12">
        <f>VLOOKUP($H67,'[2]2023_08'!$D:$AD,'[2]2023_08'!P$19,FALSE)</f>
        <v>0</v>
      </c>
      <c r="AB67" s="12">
        <f>VLOOKUP($H67,'[2]2023_08'!$D:$AD,'[2]2023_08'!Q$19,FALSE)</f>
        <v>67.56</v>
      </c>
      <c r="AC67">
        <f t="shared" ref="AC67:AC85" si="6">W67+X67+Y67+Z67+AA67</f>
        <v>67.56</v>
      </c>
      <c r="AD67">
        <f t="shared" ref="AD67:AD85" si="7">AB67-AC67</f>
        <v>0</v>
      </c>
    </row>
    <row r="68" spans="1:30" x14ac:dyDescent="0.25">
      <c r="A68" s="9" t="str">
        <f t="shared" si="4"/>
        <v>H089 2023 Agosto</v>
      </c>
      <c r="B68" s="9" t="str">
        <f>VLOOKUP(H68,[1]Auxiliar_referencia!E:F,2,FALSE)</f>
        <v>Medidor faturado pela UFSC</v>
      </c>
      <c r="C68" s="9">
        <v>2023</v>
      </c>
      <c r="D68" s="9" t="s">
        <v>121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VLOOKUP($H68,'[2]2023_08'!$D:$AD,'[2]2023_08'!Z$19,FALSE)</f>
        <v>1</v>
      </c>
      <c r="M68" s="12">
        <f>VLOOKUP($H68,'[2]2023_08'!$D:$AD,'[2]2023_08'!AA$19,FALSE)</f>
        <v>0</v>
      </c>
      <c r="N68" s="12">
        <f>VLOOKUP($H68,'[2]2023_08'!$D:$AD,'[2]2023_08'!AB$19,FALSE)</f>
        <v>0</v>
      </c>
      <c r="O68" s="12">
        <f>VLOOKUP($H68,'[2]2023_08'!$D:$AD,'[2]2023_08'!AC$19,FALSE)</f>
        <v>0</v>
      </c>
      <c r="P68" s="12">
        <f>VLOOKUP($H68,'[2]2023_08'!$D:$AD,'[2]2023_08'!AD$19,FALSE)</f>
        <v>1</v>
      </c>
      <c r="Q68" s="13">
        <f>VLOOKUP(H68,'2023_07'!H:R,11,FALSE)</f>
        <v>6642</v>
      </c>
      <c r="R68" s="14">
        <f>VLOOKUP($H68,'[2]2023_08'!$D:$AD,'[2]2023_08'!J$19,FALSE)</f>
        <v>3</v>
      </c>
      <c r="S68" s="15">
        <f t="shared" si="5"/>
        <v>-6639</v>
      </c>
      <c r="T68" s="12">
        <f>VLOOKUP($H68,'[2]2023_08'!$D:$AD,'[2]2023_08'!K$19,FALSE)</f>
        <v>109</v>
      </c>
      <c r="U68" s="16" t="str">
        <f>VLOOKUP($H68,'[2]2023_08'!$D:$AD,'[2]2023_08'!T$19,FALSE)</f>
        <v>LIDO/REVISÃO</v>
      </c>
      <c r="V68" s="17" t="str">
        <f>VLOOKUP($H68,'[2]2023_08'!$D:$AD,'[2]2023_08'!U$19,FALSE)</f>
        <v>CONFIRMAÇÃO LEITURA</v>
      </c>
      <c r="W68" s="12">
        <f>VLOOKUP($H68,'[2]2023_08'!$D:$AD,'[2]2023_08'!L$19,FALSE)</f>
        <v>1617.8</v>
      </c>
      <c r="X68" s="12">
        <f>VLOOKUP($H68,'[2]2023_08'!$D:$AD,'[2]2023_08'!M$19,FALSE)</f>
        <v>1617.8</v>
      </c>
      <c r="Y68" s="18">
        <f>VLOOKUP($H68,'[2]2023_08'!$D:$AD,'[2]2023_08'!N$19,FALSE)</f>
        <v>-305.77</v>
      </c>
      <c r="Z68" s="12">
        <f>VLOOKUP($H68,'[2]2023_08'!$D:$AD,'[2]2023_08'!O$19,FALSE)</f>
        <v>0</v>
      </c>
      <c r="AA68" s="12">
        <f>VLOOKUP($H68,'[2]2023_08'!$D:$AD,'[2]2023_08'!P$19,FALSE)</f>
        <v>0</v>
      </c>
      <c r="AB68" s="12">
        <f>VLOOKUP($H68,'[2]2023_08'!$D:$AD,'[2]2023_08'!Q$19,FALSE)</f>
        <v>2929.83</v>
      </c>
      <c r="AC68">
        <f t="shared" si="6"/>
        <v>2929.83</v>
      </c>
      <c r="AD68">
        <f t="shared" si="7"/>
        <v>0</v>
      </c>
    </row>
    <row r="69" spans="1:30" x14ac:dyDescent="0.25">
      <c r="A69" s="9" t="str">
        <f t="shared" si="4"/>
        <v>H090 2023 Agosto</v>
      </c>
      <c r="B69" s="9" t="str">
        <f>VLOOKUP(H69,[1]Auxiliar_referencia!E:F,2,FALSE)</f>
        <v>Medidor faturado pela UFSC</v>
      </c>
      <c r="C69" s="9">
        <v>2023</v>
      </c>
      <c r="D69" s="9" t="s">
        <v>121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VLOOKUP($H69,'[2]2023_08'!$D:$AD,'[2]2023_08'!Z$19,FALSE)</f>
        <v>1</v>
      </c>
      <c r="M69" s="12">
        <f>VLOOKUP($H69,'[2]2023_08'!$D:$AD,'[2]2023_08'!AA$19,FALSE)</f>
        <v>0</v>
      </c>
      <c r="N69" s="12">
        <f>VLOOKUP($H69,'[2]2023_08'!$D:$AD,'[2]2023_08'!AB$19,FALSE)</f>
        <v>0</v>
      </c>
      <c r="O69" s="12">
        <f>VLOOKUP($H69,'[2]2023_08'!$D:$AD,'[2]2023_08'!AC$19,FALSE)</f>
        <v>0</v>
      </c>
      <c r="P69" s="12">
        <f>VLOOKUP($H69,'[2]2023_08'!$D:$AD,'[2]2023_08'!AD$19,FALSE)</f>
        <v>1</v>
      </c>
      <c r="Q69" s="13">
        <f>VLOOKUP(H69,'2023_07'!H:R,11,FALSE)</f>
        <v>315</v>
      </c>
      <c r="R69" s="14">
        <f>VLOOKUP($H69,'[2]2023_08'!$D:$AD,'[2]2023_08'!J$19,FALSE)</f>
        <v>317</v>
      </c>
      <c r="S69" s="15">
        <f t="shared" si="5"/>
        <v>2</v>
      </c>
      <c r="T69" s="12">
        <f>VLOOKUP($H69,'[2]2023_08'!$D:$AD,'[2]2023_08'!K$19,FALSE)</f>
        <v>2</v>
      </c>
      <c r="U69" s="16" t="str">
        <f>VLOOKUP($H69,'[2]2023_08'!$D:$AD,'[2]2023_08'!T$19,FALSE)</f>
        <v>LIDO</v>
      </c>
      <c r="V69" s="17" t="str">
        <f>VLOOKUP($H69,'[2]2023_08'!$D:$AD,'[2]2023_08'!U$19,FALSE)</f>
        <v>OK</v>
      </c>
      <c r="W69" s="12">
        <f>VLOOKUP($H69,'[2]2023_08'!$D:$AD,'[2]2023_08'!L$19,FALSE)</f>
        <v>48.29</v>
      </c>
      <c r="X69" s="12">
        <f>VLOOKUP($H69,'[2]2023_08'!$D:$AD,'[2]2023_08'!M$19,FALSE)</f>
        <v>48.29</v>
      </c>
      <c r="Y69" s="18">
        <f>VLOOKUP($H69,'[2]2023_08'!$D:$AD,'[2]2023_08'!N$19,FALSE)</f>
        <v>-9.14</v>
      </c>
      <c r="Z69" s="12">
        <f>VLOOKUP($H69,'[2]2023_08'!$D:$AD,'[2]2023_08'!O$19,FALSE)</f>
        <v>0</v>
      </c>
      <c r="AA69" s="12">
        <f>VLOOKUP($H69,'[2]2023_08'!$D:$AD,'[2]2023_08'!P$19,FALSE)</f>
        <v>0</v>
      </c>
      <c r="AB69" s="12">
        <f>VLOOKUP($H69,'[2]2023_08'!$D:$AD,'[2]2023_08'!Q$19,FALSE)</f>
        <v>87.44</v>
      </c>
      <c r="AC69">
        <f t="shared" si="6"/>
        <v>87.44</v>
      </c>
      <c r="AD69">
        <f t="shared" si="7"/>
        <v>0</v>
      </c>
    </row>
    <row r="70" spans="1:30" x14ac:dyDescent="0.25">
      <c r="A70" s="9" t="str">
        <f t="shared" si="4"/>
        <v>H106 2023 Agosto</v>
      </c>
      <c r="B70" s="9" t="str">
        <f>VLOOKUP(H70,[1]Auxiliar_referencia!E:F,2,FALSE)</f>
        <v>Medidor faturado pela UFSC</v>
      </c>
      <c r="C70" s="9">
        <v>2023</v>
      </c>
      <c r="D70" s="9" t="s">
        <v>121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VLOOKUP($H70,'[2]2023_08'!$D:$AD,'[2]2023_08'!Z$19,FALSE)</f>
        <v>1</v>
      </c>
      <c r="M70" s="12">
        <f>VLOOKUP($H70,'[2]2023_08'!$D:$AD,'[2]2023_08'!AA$19,FALSE)</f>
        <v>0</v>
      </c>
      <c r="N70" s="12">
        <f>VLOOKUP($H70,'[2]2023_08'!$D:$AD,'[2]2023_08'!AB$19,FALSE)</f>
        <v>0</v>
      </c>
      <c r="O70" s="12">
        <f>VLOOKUP($H70,'[2]2023_08'!$D:$AD,'[2]2023_08'!AC$19,FALSE)</f>
        <v>0</v>
      </c>
      <c r="P70" s="12">
        <f>VLOOKUP($H70,'[2]2023_08'!$D:$AD,'[2]2023_08'!AD$19,FALSE)</f>
        <v>1</v>
      </c>
      <c r="Q70" s="13">
        <f>VLOOKUP(H70,'2023_07'!H:R,11,FALSE)</f>
        <v>3505</v>
      </c>
      <c r="R70" s="14">
        <f>VLOOKUP($H70,'[2]2023_08'!$D:$AD,'[2]2023_08'!J$19,FALSE)</f>
        <v>3508</v>
      </c>
      <c r="S70" s="15">
        <f t="shared" si="5"/>
        <v>3</v>
      </c>
      <c r="T70" s="12">
        <f>VLOOKUP($H70,'[2]2023_08'!$D:$AD,'[2]2023_08'!K$19,FALSE)</f>
        <v>3</v>
      </c>
      <c r="U70" s="16" t="str">
        <f>VLOOKUP($H70,'[2]2023_08'!$D:$AD,'[2]2023_08'!T$19,FALSE)</f>
        <v>LIDO</v>
      </c>
      <c r="V70" s="17" t="str">
        <f>VLOOKUP($H70,'[2]2023_08'!$D:$AD,'[2]2023_08'!U$19,FALSE)</f>
        <v>OK</v>
      </c>
      <c r="W70" s="12">
        <f>VLOOKUP($H70,'[2]2023_08'!$D:$AD,'[2]2023_08'!L$19,FALSE)</f>
        <v>53.78</v>
      </c>
      <c r="X70" s="12">
        <f>VLOOKUP($H70,'[2]2023_08'!$D:$AD,'[2]2023_08'!M$19,FALSE)</f>
        <v>0</v>
      </c>
      <c r="Y70" s="18">
        <f>VLOOKUP($H70,'[2]2023_08'!$D:$AD,'[2]2023_08'!N$19,FALSE)</f>
        <v>-5.08</v>
      </c>
      <c r="Z70" s="12">
        <f>VLOOKUP($H70,'[2]2023_08'!$D:$AD,'[2]2023_08'!O$19,FALSE)</f>
        <v>0</v>
      </c>
      <c r="AA70" s="12">
        <f>VLOOKUP($H70,'[2]2023_08'!$D:$AD,'[2]2023_08'!P$19,FALSE)</f>
        <v>0</v>
      </c>
      <c r="AB70" s="12">
        <f>VLOOKUP($H70,'[2]2023_08'!$D:$AD,'[2]2023_08'!Q$19,FALSE)</f>
        <v>48.7</v>
      </c>
      <c r="AC70">
        <f t="shared" si="6"/>
        <v>48.7</v>
      </c>
      <c r="AD70">
        <f t="shared" si="7"/>
        <v>0</v>
      </c>
    </row>
    <row r="71" spans="1:30" x14ac:dyDescent="0.25">
      <c r="A71" s="9" t="str">
        <f t="shared" si="4"/>
        <v>H200 2023 Agosto</v>
      </c>
      <c r="B71" s="9" t="str">
        <f>VLOOKUP(H71,[1]Auxiliar_referencia!E:F,2,FALSE)</f>
        <v>Medidor faturado pela UFSC</v>
      </c>
      <c r="C71" s="9">
        <v>2023</v>
      </c>
      <c r="D71" s="9" t="s">
        <v>121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VLOOKUP($H71,'[2]2023_08'!$D:$AD,'[2]2023_08'!Z$19,FALSE)</f>
        <v>1</v>
      </c>
      <c r="M71" s="12">
        <f>VLOOKUP($H71,'[2]2023_08'!$D:$AD,'[2]2023_08'!AA$19,FALSE)</f>
        <v>0</v>
      </c>
      <c r="N71" s="12">
        <f>VLOOKUP($H71,'[2]2023_08'!$D:$AD,'[2]2023_08'!AB$19,FALSE)</f>
        <v>0</v>
      </c>
      <c r="O71" s="12">
        <f>VLOOKUP($H71,'[2]2023_08'!$D:$AD,'[2]2023_08'!AC$19,FALSE)</f>
        <v>0</v>
      </c>
      <c r="P71" s="12">
        <f>VLOOKUP($H71,'[2]2023_08'!$D:$AD,'[2]2023_08'!AD$19,FALSE)</f>
        <v>1</v>
      </c>
      <c r="Q71" s="13">
        <f>VLOOKUP(H71,'2023_07'!H:R,11,FALSE)</f>
        <v>1612</v>
      </c>
      <c r="R71" s="14">
        <f>VLOOKUP($H71,'[2]2023_08'!$D:$AD,'[2]2023_08'!J$19,FALSE)</f>
        <v>1729</v>
      </c>
      <c r="S71" s="15">
        <f t="shared" si="5"/>
        <v>117</v>
      </c>
      <c r="T71" s="12">
        <f>VLOOKUP($H71,'[2]2023_08'!$D:$AD,'[2]2023_08'!K$19,FALSE)</f>
        <v>117</v>
      </c>
      <c r="U71" s="16" t="str">
        <f>VLOOKUP($H71,'[2]2023_08'!$D:$AD,'[2]2023_08'!T$19,FALSE)</f>
        <v>LIDO</v>
      </c>
      <c r="V71" s="17" t="str">
        <f>VLOOKUP($H71,'[2]2023_08'!$D:$AD,'[2]2023_08'!U$19,FALSE)</f>
        <v>ALTO CONSUMO</v>
      </c>
      <c r="W71" s="12">
        <f>VLOOKUP($H71,'[2]2023_08'!$D:$AD,'[2]2023_08'!L$19,FALSE)</f>
        <v>1741.08</v>
      </c>
      <c r="X71" s="12">
        <f>VLOOKUP($H71,'[2]2023_08'!$D:$AD,'[2]2023_08'!M$19,FALSE)</f>
        <v>0</v>
      </c>
      <c r="Y71" s="18">
        <f>VLOOKUP($H71,'[2]2023_08'!$D:$AD,'[2]2023_08'!N$19,FALSE)</f>
        <v>-164.52999999999997</v>
      </c>
      <c r="Z71" s="12">
        <f>VLOOKUP($H71,'[2]2023_08'!$D:$AD,'[2]2023_08'!O$19,FALSE)</f>
        <v>0</v>
      </c>
      <c r="AA71" s="12">
        <f>VLOOKUP($H71,'[2]2023_08'!$D:$AD,'[2]2023_08'!P$19,FALSE)</f>
        <v>0</v>
      </c>
      <c r="AB71" s="12">
        <f>VLOOKUP($H71,'[2]2023_08'!$D:$AD,'[2]2023_08'!Q$19,FALSE)</f>
        <v>1576.55</v>
      </c>
      <c r="AC71">
        <f t="shared" si="6"/>
        <v>1576.55</v>
      </c>
      <c r="AD71">
        <f t="shared" si="7"/>
        <v>0</v>
      </c>
    </row>
    <row r="72" spans="1:30" x14ac:dyDescent="0.25">
      <c r="A72" s="9" t="str">
        <f t="shared" si="4"/>
        <v>H300 2023 Agosto</v>
      </c>
      <c r="B72" s="9" t="str">
        <f>VLOOKUP(H72,[1]Auxiliar_referencia!E:F,2,FALSE)</f>
        <v>Medidor faturado pela UFSC</v>
      </c>
      <c r="C72" s="9">
        <v>2023</v>
      </c>
      <c r="D72" s="9" t="s">
        <v>121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VLOOKUP($H72,'[2]2023_08'!$D:$AD,'[2]2023_08'!Z$19,FALSE)</f>
        <v>1</v>
      </c>
      <c r="M72" s="12">
        <f>VLOOKUP($H72,'[2]2023_08'!$D:$AD,'[2]2023_08'!AA$19,FALSE)</f>
        <v>0</v>
      </c>
      <c r="N72" s="12">
        <f>VLOOKUP($H72,'[2]2023_08'!$D:$AD,'[2]2023_08'!AB$19,FALSE)</f>
        <v>0</v>
      </c>
      <c r="O72" s="12">
        <f>VLOOKUP($H72,'[2]2023_08'!$D:$AD,'[2]2023_08'!AC$19,FALSE)</f>
        <v>0</v>
      </c>
      <c r="P72" s="12">
        <f>VLOOKUP($H72,'[2]2023_08'!$D:$AD,'[2]2023_08'!AD$19,FALSE)</f>
        <v>1</v>
      </c>
      <c r="Q72" s="13">
        <f>VLOOKUP(H72,'2023_07'!H:R,11,FALSE)</f>
        <v>3769</v>
      </c>
      <c r="R72" s="14">
        <f>VLOOKUP($H72,'[2]2023_08'!$D:$AD,'[2]2023_08'!J$19,FALSE)</f>
        <v>3805</v>
      </c>
      <c r="S72" s="15">
        <f t="shared" si="5"/>
        <v>36</v>
      </c>
      <c r="T72" s="12">
        <f>VLOOKUP($H72,'[2]2023_08'!$D:$AD,'[2]2023_08'!K$19,FALSE)</f>
        <v>36</v>
      </c>
      <c r="U72" s="16" t="str">
        <f>VLOOKUP($H72,'[2]2023_08'!$D:$AD,'[2]2023_08'!T$19,FALSE)</f>
        <v>lido</v>
      </c>
      <c r="V72" s="17">
        <f>VLOOKUP($H72,'[2]2023_08'!$D:$AD,'[2]2023_08'!U$19,FALSE)</f>
        <v>0</v>
      </c>
      <c r="W72" s="12">
        <f>VLOOKUP($H72,'[2]2023_08'!$D:$AD,'[2]2023_08'!L$19,FALSE)</f>
        <v>451.19</v>
      </c>
      <c r="X72" s="12">
        <f>VLOOKUP($H72,'[2]2023_08'!$D:$AD,'[2]2023_08'!M$19,FALSE)</f>
        <v>0</v>
      </c>
      <c r="Y72" s="18">
        <f>VLOOKUP($H72,'[2]2023_08'!$D:$AD,'[2]2023_08'!N$19,FALSE)</f>
        <v>0</v>
      </c>
      <c r="Z72" s="12">
        <f>VLOOKUP($H72,'[2]2023_08'!$D:$AD,'[2]2023_08'!O$19,FALSE)</f>
        <v>0</v>
      </c>
      <c r="AA72" s="12">
        <f>VLOOKUP($H72,'[2]2023_08'!$D:$AD,'[2]2023_08'!P$19,FALSE)</f>
        <v>0</v>
      </c>
      <c r="AB72" s="12">
        <f>VLOOKUP($H72,'[2]2023_08'!$D:$AD,'[2]2023_08'!Q$19,FALSE)</f>
        <v>451.19</v>
      </c>
      <c r="AC72">
        <f t="shared" si="6"/>
        <v>451.19</v>
      </c>
      <c r="AD72">
        <f t="shared" si="7"/>
        <v>0</v>
      </c>
    </row>
    <row r="73" spans="1:30" x14ac:dyDescent="0.25">
      <c r="A73" s="9" t="str">
        <f t="shared" si="4"/>
        <v>H401 2023 Agosto</v>
      </c>
      <c r="B73" s="9" t="str">
        <f>VLOOKUP(H73,[1]Auxiliar_referencia!E:F,2,FALSE)</f>
        <v>Medidor faturado pela UFSC</v>
      </c>
      <c r="C73" s="9">
        <v>2023</v>
      </c>
      <c r="D73" s="9" t="s">
        <v>121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VLOOKUP($H73,'[2]2023_08'!$D:$AD,'[2]2023_08'!Z$19,FALSE)</f>
        <v>1</v>
      </c>
      <c r="M73" s="12">
        <f>VLOOKUP($H73,'[2]2023_08'!$D:$AD,'[2]2023_08'!AA$19,FALSE)</f>
        <v>0</v>
      </c>
      <c r="N73" s="12">
        <f>VLOOKUP($H73,'[2]2023_08'!$D:$AD,'[2]2023_08'!AB$19,FALSE)</f>
        <v>0</v>
      </c>
      <c r="O73" s="12">
        <f>VLOOKUP($H73,'[2]2023_08'!$D:$AD,'[2]2023_08'!AC$19,FALSE)</f>
        <v>0</v>
      </c>
      <c r="P73" s="12">
        <f>VLOOKUP($H73,'[2]2023_08'!$D:$AD,'[2]2023_08'!AD$19,FALSE)</f>
        <v>1</v>
      </c>
      <c r="Q73" s="13">
        <f>VLOOKUP(H73,'2023_07'!H:R,11,FALSE)</f>
        <v>2519</v>
      </c>
      <c r="R73" s="14">
        <f>VLOOKUP($H73,'[2]2023_08'!$D:$AD,'[2]2023_08'!J$19,FALSE)</f>
        <v>2629</v>
      </c>
      <c r="S73" s="15">
        <f t="shared" si="5"/>
        <v>110</v>
      </c>
      <c r="T73" s="12">
        <f>VLOOKUP($H73,'[2]2023_08'!$D:$AD,'[2]2023_08'!K$19,FALSE)</f>
        <v>110</v>
      </c>
      <c r="U73" s="16">
        <f>VLOOKUP($H73,'[2]2023_08'!$D:$AD,'[2]2023_08'!T$19,FALSE)</f>
        <v>0</v>
      </c>
      <c r="V73" s="17">
        <f>VLOOKUP($H73,'[2]2023_08'!$D:$AD,'[2]2023_08'!U$19,FALSE)</f>
        <v>0</v>
      </c>
      <c r="W73" s="12">
        <f>VLOOKUP($H73,'[2]2023_08'!$D:$AD,'[2]2023_08'!L$19,FALSE)</f>
        <v>801.54</v>
      </c>
      <c r="X73" s="12">
        <f>VLOOKUP($H73,'[2]2023_08'!$D:$AD,'[2]2023_08'!M$19,FALSE)</f>
        <v>944.14</v>
      </c>
      <c r="Y73" s="18">
        <f>VLOOKUP($H73,'[2]2023_08'!$D:$AD,'[2]2023_08'!N$19,FALSE)</f>
        <v>-89.22</v>
      </c>
      <c r="Z73" s="12">
        <f>VLOOKUP($H73,'[2]2023_08'!$D:$AD,'[2]2023_08'!O$19,FALSE)</f>
        <v>0</v>
      </c>
      <c r="AA73" s="12">
        <f>VLOOKUP($H73,'[2]2023_08'!$D:$AD,'[2]2023_08'!P$19,FALSE)</f>
        <v>0</v>
      </c>
      <c r="AB73" s="12">
        <f>VLOOKUP($H73,'[2]2023_08'!$D:$AD,'[2]2023_08'!Q$19,FALSE)</f>
        <v>1656.46</v>
      </c>
      <c r="AC73">
        <f t="shared" si="6"/>
        <v>1656.4599999999998</v>
      </c>
      <c r="AD73">
        <f t="shared" si="7"/>
        <v>0</v>
      </c>
    </row>
    <row r="74" spans="1:30" x14ac:dyDescent="0.25">
      <c r="A74" s="9" t="str">
        <f t="shared" si="4"/>
        <v>H402 2023 Agosto</v>
      </c>
      <c r="B74" s="9" t="str">
        <f>VLOOKUP(H74,[1]Auxiliar_referencia!E:F,2,FALSE)</f>
        <v>Medidor faturado pela UFSC</v>
      </c>
      <c r="C74" s="9">
        <v>2023</v>
      </c>
      <c r="D74" s="9" t="s">
        <v>121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VLOOKUP($H74,'[2]2023_08'!$D:$AD,'[2]2023_08'!Z$19,FALSE)</f>
        <v>1</v>
      </c>
      <c r="M74" s="12">
        <f>VLOOKUP($H74,'[2]2023_08'!$D:$AD,'[2]2023_08'!AA$19,FALSE)</f>
        <v>0</v>
      </c>
      <c r="N74" s="12">
        <f>VLOOKUP($H74,'[2]2023_08'!$D:$AD,'[2]2023_08'!AB$19,FALSE)</f>
        <v>0</v>
      </c>
      <c r="O74" s="12">
        <f>VLOOKUP($H74,'[2]2023_08'!$D:$AD,'[2]2023_08'!AC$19,FALSE)</f>
        <v>0</v>
      </c>
      <c r="P74" s="12">
        <f>VLOOKUP($H74,'[2]2023_08'!$D:$AD,'[2]2023_08'!AD$19,FALSE)</f>
        <v>1</v>
      </c>
      <c r="Q74" s="13">
        <f>VLOOKUP(H74,'2023_07'!H:R,11,FALSE)</f>
        <v>1855</v>
      </c>
      <c r="R74" s="14">
        <f>VLOOKUP($H74,'[2]2023_08'!$D:$AD,'[2]2023_08'!J$19,FALSE)</f>
        <v>1890</v>
      </c>
      <c r="S74" s="15">
        <f t="shared" si="5"/>
        <v>35</v>
      </c>
      <c r="T74" s="12">
        <f>VLOOKUP($H74,'[2]2023_08'!$D:$AD,'[2]2023_08'!K$19,FALSE)</f>
        <v>35</v>
      </c>
      <c r="U74" s="16">
        <f>VLOOKUP($H74,'[2]2023_08'!$D:$AD,'[2]2023_08'!T$19,FALSE)</f>
        <v>0</v>
      </c>
      <c r="V74" s="17">
        <f>VLOOKUP($H74,'[2]2023_08'!$D:$AD,'[2]2023_08'!U$19,FALSE)</f>
        <v>0</v>
      </c>
      <c r="W74" s="12">
        <f>VLOOKUP($H74,'[2]2023_08'!$D:$AD,'[2]2023_08'!L$19,FALSE)</f>
        <v>230.04</v>
      </c>
      <c r="X74" s="12">
        <f>VLOOKUP($H74,'[2]2023_08'!$D:$AD,'[2]2023_08'!M$19,FALSE)</f>
        <v>270.72000000000003</v>
      </c>
      <c r="Y74" s="18">
        <f>VLOOKUP($H74,'[2]2023_08'!$D:$AD,'[2]2023_08'!N$19,FALSE)</f>
        <v>-25.58</v>
      </c>
      <c r="Z74" s="12">
        <f>VLOOKUP($H74,'[2]2023_08'!$D:$AD,'[2]2023_08'!O$19,FALSE)</f>
        <v>0</v>
      </c>
      <c r="AA74" s="12">
        <f>VLOOKUP($H74,'[2]2023_08'!$D:$AD,'[2]2023_08'!P$19,FALSE)</f>
        <v>0</v>
      </c>
      <c r="AB74" s="12">
        <f>VLOOKUP($H74,'[2]2023_08'!$D:$AD,'[2]2023_08'!Q$19,FALSE)</f>
        <v>475.18</v>
      </c>
      <c r="AC74">
        <f t="shared" si="6"/>
        <v>475.18</v>
      </c>
      <c r="AD74">
        <f t="shared" si="7"/>
        <v>0</v>
      </c>
    </row>
    <row r="75" spans="1:30" x14ac:dyDescent="0.25">
      <c r="A75" s="9" t="str">
        <f t="shared" si="4"/>
        <v>H014 2023 Agosto</v>
      </c>
      <c r="B75" s="9" t="str">
        <f>VLOOKUP(H75,[1]Auxiliar_referencia!E:F,2,FALSE)</f>
        <v>Medidor não faturado pela UFSC</v>
      </c>
      <c r="C75" s="9">
        <v>2023</v>
      </c>
      <c r="D75" s="9" t="s">
        <v>121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VLOOKUP($H75,'[2]2023_08'!$D:$AD,'[2]2023_08'!Z$19,FALSE)</f>
        <v>51</v>
      </c>
      <c r="M75" s="12">
        <f>VLOOKUP($H75,'[2]2023_08'!$D:$AD,'[2]2023_08'!AA$19,FALSE)</f>
        <v>0</v>
      </c>
      <c r="N75" s="12">
        <f>VLOOKUP($H75,'[2]2023_08'!$D:$AD,'[2]2023_08'!AB$19,FALSE)</f>
        <v>6</v>
      </c>
      <c r="O75" s="12">
        <f>VLOOKUP($H75,'[2]2023_08'!$D:$AD,'[2]2023_08'!AC$19,FALSE)</f>
        <v>1</v>
      </c>
      <c r="P75" s="12">
        <f>VLOOKUP($H75,'[2]2023_08'!$D:$AD,'[2]2023_08'!AD$19,FALSE)</f>
        <v>58</v>
      </c>
      <c r="Q75" s="13">
        <f>VLOOKUP(H75,'2023_07'!H:R,11,FALSE)</f>
        <v>138973</v>
      </c>
      <c r="R75" s="14">
        <f>VLOOKUP($H75,'[2]2023_08'!$D:$AD,'[2]2023_08'!J$19,FALSE)</f>
        <v>143417</v>
      </c>
      <c r="S75" s="15">
        <f t="shared" si="5"/>
        <v>4444</v>
      </c>
      <c r="T75" s="12">
        <f>VLOOKUP($H75,'[2]2023_08'!$D:$AD,'[2]2023_08'!K$19,FALSE)</f>
        <v>4444</v>
      </c>
      <c r="U75" s="16" t="str">
        <f>VLOOKUP($H75,'[2]2023_08'!$D:$AD,'[2]2023_08'!T$19,FALSE)</f>
        <v>LIDO/REVISÃO</v>
      </c>
      <c r="V75" s="17" t="str">
        <f>VLOOKUP($H75,'[2]2023_08'!$D:$AD,'[2]2023_08'!U$19,FALSE)</f>
        <v>CONFIRMAÇÃO LEITURA</v>
      </c>
      <c r="W75" s="12">
        <f>VLOOKUP($H75,'[2]2023_08'!$D:$AD,'[2]2023_08'!L$19,FALSE)</f>
        <v>65525.33</v>
      </c>
      <c r="X75" s="12">
        <f>VLOOKUP($H75,'[2]2023_08'!$D:$AD,'[2]2023_08'!M$19,FALSE)</f>
        <v>65525.33</v>
      </c>
      <c r="Y75" s="18">
        <f>VLOOKUP($H75,'[2]2023_08'!$D:$AD,'[2]2023_08'!N$19,FALSE)</f>
        <v>-12384.29</v>
      </c>
      <c r="Z75" s="12">
        <f>VLOOKUP($H75,'[2]2023_08'!$D:$AD,'[2]2023_08'!O$19,FALSE)</f>
        <v>0</v>
      </c>
      <c r="AA75" s="12">
        <f>VLOOKUP($H75,'[2]2023_08'!$D:$AD,'[2]2023_08'!P$19,FALSE)</f>
        <v>0</v>
      </c>
      <c r="AB75" s="12">
        <f>VLOOKUP($H75,'[2]2023_08'!$D:$AD,'[2]2023_08'!Q$19,FALSE)</f>
        <v>118666.37</v>
      </c>
      <c r="AC75">
        <f t="shared" si="6"/>
        <v>118666.37</v>
      </c>
      <c r="AD75">
        <f t="shared" si="7"/>
        <v>0</v>
      </c>
    </row>
    <row r="76" spans="1:30" x14ac:dyDescent="0.25">
      <c r="A76" s="9" t="str">
        <f>H76&amp;" "&amp;C76&amp;" "&amp;D76</f>
        <v>H108 2023 Agosto</v>
      </c>
      <c r="B76" s="9" t="str">
        <f>VLOOKUP(H76,[1]Auxiliar_referencia!E:F,2,FALSE)</f>
        <v>Medidor faturado pela UFSC</v>
      </c>
      <c r="C76" s="9">
        <v>2023</v>
      </c>
      <c r="D76" s="9" t="s">
        <v>121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VLOOKUP($H76,'[2]2023_08'!$D:$AD,'[2]2023_08'!Z$19,FALSE)</f>
        <v>0</v>
      </c>
      <c r="M76" s="12">
        <f>VLOOKUP($H76,'[2]2023_08'!$D:$AD,'[2]2023_08'!AA$19,FALSE)</f>
        <v>0</v>
      </c>
      <c r="N76" s="12">
        <f>VLOOKUP($H76,'[2]2023_08'!$D:$AD,'[2]2023_08'!AB$19,FALSE)</f>
        <v>1</v>
      </c>
      <c r="O76" s="12">
        <f>VLOOKUP($H76,'[2]2023_08'!$D:$AD,'[2]2023_08'!AC$19,FALSE)</f>
        <v>0</v>
      </c>
      <c r="P76" s="12">
        <f>VLOOKUP($H76,'[2]2023_08'!$D:$AD,'[2]2023_08'!AD$19,FALSE)</f>
        <v>1</v>
      </c>
      <c r="Q76" s="13">
        <f>VLOOKUP(H76,'2023_07'!H:R,11,FALSE)</f>
        <v>3547.54</v>
      </c>
      <c r="R76" s="14">
        <f>VLOOKUP($H76,'[2]2023_08'!$D:$AD,'[2]2023_08'!J$19,FALSE)</f>
        <v>3693.02</v>
      </c>
      <c r="S76" s="15">
        <f t="shared" si="5"/>
        <v>145.48000000000002</v>
      </c>
      <c r="T76" s="12">
        <f>VLOOKUP($H76,'[2]2023_08'!$D:$AD,'[2]2023_08'!K$19,FALSE)</f>
        <v>145.47999999999999</v>
      </c>
      <c r="U76" s="16">
        <f>VLOOKUP($H76,'[2]2023_08'!$D:$AD,'[2]2023_08'!T$19,FALSE)</f>
        <v>0</v>
      </c>
      <c r="V76" s="17">
        <f>VLOOKUP($H76,'[2]2023_08'!$D:$AD,'[2]2023_08'!U$19,FALSE)</f>
        <v>0</v>
      </c>
      <c r="W76" s="12">
        <f>VLOOKUP($H76,'[2]2023_08'!$D:$AD,'[2]2023_08'!L$19,FALSE)</f>
        <v>1651.2</v>
      </c>
      <c r="X76" s="12">
        <f>VLOOKUP($H76,'[2]2023_08'!$D:$AD,'[2]2023_08'!M$19,FALSE)</f>
        <v>1320.96</v>
      </c>
      <c r="Y76" s="18">
        <f>VLOOKUP($H76,'[2]2023_08'!$D:$AD,'[2]2023_08'!N$19,FALSE)</f>
        <v>0</v>
      </c>
      <c r="Z76" s="12">
        <f>VLOOKUP($H76,'[2]2023_08'!$D:$AD,'[2]2023_08'!O$19,FALSE)</f>
        <v>0</v>
      </c>
      <c r="AA76" s="12">
        <f>VLOOKUP($H76,'[2]2023_08'!$D:$AD,'[2]2023_08'!P$19,FALSE)</f>
        <v>0</v>
      </c>
      <c r="AB76" s="12">
        <f>VLOOKUP($H76,'[2]2023_08'!$D:$AD,'[2]2023_08'!Q$19,FALSE)</f>
        <v>2972.16</v>
      </c>
      <c r="AC76">
        <f t="shared" si="6"/>
        <v>2972.16</v>
      </c>
      <c r="AD76">
        <f t="shared" si="7"/>
        <v>0</v>
      </c>
    </row>
    <row r="77" spans="1:30" x14ac:dyDescent="0.25">
      <c r="A77" s="9" t="str">
        <f>H77&amp;" "&amp;C77&amp;" "&amp;D77</f>
        <v>H109 2023 Agosto</v>
      </c>
      <c r="B77" s="9" t="str">
        <f>VLOOKUP(H77,[1]Auxiliar_referencia!E:F,2,FALSE)</f>
        <v>Medidor faturado pela UFSC</v>
      </c>
      <c r="C77" s="9">
        <v>2023</v>
      </c>
      <c r="D77" s="9" t="s">
        <v>121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VLOOKUP($H77,'[2]2023_08'!$D:$AD,'[2]2023_08'!Z$19,FALSE)</f>
        <v>0</v>
      </c>
      <c r="M77" s="12">
        <f>VLOOKUP($H77,'[2]2023_08'!$D:$AD,'[2]2023_08'!AA$19,FALSE)</f>
        <v>0</v>
      </c>
      <c r="N77" s="12">
        <f>VLOOKUP($H77,'[2]2023_08'!$D:$AD,'[2]2023_08'!AB$19,FALSE)</f>
        <v>1</v>
      </c>
      <c r="O77" s="12">
        <f>VLOOKUP($H77,'[2]2023_08'!$D:$AD,'[2]2023_08'!AC$19,FALSE)</f>
        <v>0</v>
      </c>
      <c r="P77" s="12">
        <f>VLOOKUP($H77,'[2]2023_08'!$D:$AD,'[2]2023_08'!AD$19,FALSE)</f>
        <v>1</v>
      </c>
      <c r="Q77" s="13">
        <f>VLOOKUP(H77,'2023_07'!H:R,11,FALSE)</f>
        <v>967.52700000000004</v>
      </c>
      <c r="R77" s="14">
        <f>VLOOKUP($H77,'[2]2023_08'!$D:$AD,'[2]2023_08'!J$19,FALSE)</f>
        <v>1081.356</v>
      </c>
      <c r="S77" s="15">
        <f t="shared" si="5"/>
        <v>113.82899999999995</v>
      </c>
      <c r="T77" s="12">
        <f>VLOOKUP($H77,'[2]2023_08'!$D:$AD,'[2]2023_08'!K$19,FALSE)</f>
        <v>113.819</v>
      </c>
      <c r="U77" s="16">
        <f>VLOOKUP($H77,'[2]2023_08'!$D:$AD,'[2]2023_08'!T$19,FALSE)</f>
        <v>0</v>
      </c>
      <c r="V77" s="17">
        <f>VLOOKUP($H77,'[2]2023_08'!$D:$AD,'[2]2023_08'!U$19,FALSE)</f>
        <v>0</v>
      </c>
      <c r="W77" s="12">
        <f>VLOOKUP($H77,'[2]2023_08'!$D:$AD,'[2]2023_08'!L$19,FALSE)</f>
        <v>1291.8499999999999</v>
      </c>
      <c r="X77" s="12">
        <f>VLOOKUP($H77,'[2]2023_08'!$D:$AD,'[2]2023_08'!M$19,FALSE)</f>
        <v>1033.48</v>
      </c>
      <c r="Y77" s="18">
        <f>VLOOKUP($H77,'[2]2023_08'!$D:$AD,'[2]2023_08'!N$19,FALSE)</f>
        <v>0</v>
      </c>
      <c r="Z77" s="12">
        <f>VLOOKUP($H77,'[2]2023_08'!$D:$AD,'[2]2023_08'!O$19,FALSE)</f>
        <v>0</v>
      </c>
      <c r="AA77" s="12">
        <f>VLOOKUP($H77,'[2]2023_08'!$D:$AD,'[2]2023_08'!P$19,FALSE)</f>
        <v>0</v>
      </c>
      <c r="AB77" s="12">
        <f>VLOOKUP($H77,'[2]2023_08'!$D:$AD,'[2]2023_08'!Q$19,FALSE)</f>
        <v>2325.33</v>
      </c>
      <c r="AC77">
        <f t="shared" si="6"/>
        <v>2325.33</v>
      </c>
      <c r="AD77">
        <f t="shared" si="7"/>
        <v>0</v>
      </c>
    </row>
    <row r="78" spans="1:30" x14ac:dyDescent="0.25">
      <c r="A78" s="9" t="str">
        <f>H78&amp;" "&amp;C78&amp;" "&amp;D78</f>
        <v>H110 2023 Agosto</v>
      </c>
      <c r="B78" s="9" t="str">
        <f>VLOOKUP(H78,[1]Auxiliar_referencia!E:F,2,FALSE)</f>
        <v>Medidor faturado pela UFSC</v>
      </c>
      <c r="C78" s="9">
        <v>2023</v>
      </c>
      <c r="D78" s="9" t="s">
        <v>121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VLOOKUP($H78,'[2]2023_08'!$D:$AD,'[2]2023_08'!Z$19,FALSE)</f>
        <v>0</v>
      </c>
      <c r="M78" s="12">
        <f>VLOOKUP($H78,'[2]2023_08'!$D:$AD,'[2]2023_08'!AA$19,FALSE)</f>
        <v>0</v>
      </c>
      <c r="N78" s="12">
        <f>VLOOKUP($H78,'[2]2023_08'!$D:$AD,'[2]2023_08'!AB$19,FALSE)</f>
        <v>1</v>
      </c>
      <c r="O78" s="12">
        <f>VLOOKUP($H78,'[2]2023_08'!$D:$AD,'[2]2023_08'!AC$19,FALSE)</f>
        <v>0</v>
      </c>
      <c r="P78" s="12">
        <f>VLOOKUP($H78,'[2]2023_08'!$D:$AD,'[2]2023_08'!AD$19,FALSE)</f>
        <v>1</v>
      </c>
      <c r="Q78" s="13">
        <f>VLOOKUP(H78,'2023_07'!H:R,11,FALSE)</f>
        <v>4497.34</v>
      </c>
      <c r="R78" s="14">
        <f>VLOOKUP($H78,'[2]2023_08'!$D:$AD,'[2]2023_08'!J$19,FALSE)</f>
        <v>4640.76</v>
      </c>
      <c r="S78" s="15">
        <f t="shared" si="5"/>
        <v>143.42000000000007</v>
      </c>
      <c r="T78" s="12">
        <f>VLOOKUP($H78,'[2]2023_08'!$D:$AD,'[2]2023_08'!K$19,FALSE)</f>
        <v>143.41999999999999</v>
      </c>
      <c r="U78" s="16">
        <f>VLOOKUP($H78,'[2]2023_08'!$D:$AD,'[2]2023_08'!T$19,FALSE)</f>
        <v>0</v>
      </c>
      <c r="V78" s="17">
        <f>VLOOKUP($H78,'[2]2023_08'!$D:$AD,'[2]2023_08'!U$19,FALSE)</f>
        <v>0</v>
      </c>
      <c r="W78" s="12">
        <f>VLOOKUP($H78,'[2]2023_08'!$D:$AD,'[2]2023_08'!L$19,FALSE)</f>
        <v>1627.82</v>
      </c>
      <c r="X78" s="12">
        <f>VLOOKUP($H78,'[2]2023_08'!$D:$AD,'[2]2023_08'!M$19,FALSE)</f>
        <v>1302.25</v>
      </c>
      <c r="Y78" s="18">
        <f>VLOOKUP($H78,'[2]2023_08'!$D:$AD,'[2]2023_08'!N$19,FALSE)</f>
        <v>0</v>
      </c>
      <c r="Z78" s="12">
        <f>VLOOKUP($H78,'[2]2023_08'!$D:$AD,'[2]2023_08'!O$19,FALSE)</f>
        <v>0</v>
      </c>
      <c r="AA78" s="12">
        <f>VLOOKUP($H78,'[2]2023_08'!$D:$AD,'[2]2023_08'!P$19,FALSE)</f>
        <v>0</v>
      </c>
      <c r="AB78" s="12">
        <f>VLOOKUP($H78,'[2]2023_08'!$D:$AD,'[2]2023_08'!Q$19,FALSE)</f>
        <v>2930.0699999999997</v>
      </c>
      <c r="AC78">
        <f t="shared" si="6"/>
        <v>2930.0699999999997</v>
      </c>
      <c r="AD78">
        <f t="shared" si="7"/>
        <v>0</v>
      </c>
    </row>
    <row r="79" spans="1:30" x14ac:dyDescent="0.25">
      <c r="A79" s="9" t="str">
        <f>H79&amp;" "&amp;C79&amp;" "&amp;D79</f>
        <v>H111 2023 Agosto</v>
      </c>
      <c r="B79" s="9" t="str">
        <f>VLOOKUP(H79,[1]Auxiliar_referencia!E:F,2,FALSE)</f>
        <v>Medidor faturado pela UFSC</v>
      </c>
      <c r="C79" s="9">
        <v>2023</v>
      </c>
      <c r="D79" s="9" t="s">
        <v>121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VLOOKUP($H79,'[2]2023_08'!$D:$AD,'[2]2023_08'!Z$19,FALSE)</f>
        <v>0</v>
      </c>
      <c r="M79" s="12">
        <f>VLOOKUP($H79,'[2]2023_08'!$D:$AD,'[2]2023_08'!AA$19,FALSE)</f>
        <v>0</v>
      </c>
      <c r="N79" s="12">
        <f>VLOOKUP($H79,'[2]2023_08'!$D:$AD,'[2]2023_08'!AB$19,FALSE)</f>
        <v>1</v>
      </c>
      <c r="O79" s="12">
        <f>VLOOKUP($H79,'[2]2023_08'!$D:$AD,'[2]2023_08'!AC$19,FALSE)</f>
        <v>0</v>
      </c>
      <c r="P79" s="12">
        <f>VLOOKUP($H79,'[2]2023_08'!$D:$AD,'[2]2023_08'!AD$19,FALSE)</f>
        <v>1</v>
      </c>
      <c r="Q79" s="13">
        <f>VLOOKUP(H79,'2023_07'!H:R,11,FALSE)</f>
        <v>2944.93</v>
      </c>
      <c r="R79" s="14">
        <f>VLOOKUP($H79,'[2]2023_08'!$D:$AD,'[2]2023_08'!J$19,FALSE)</f>
        <v>3125.4490000000001</v>
      </c>
      <c r="S79" s="15">
        <f t="shared" si="5"/>
        <v>180.51900000000023</v>
      </c>
      <c r="T79" s="12">
        <f>VLOOKUP($H79,'[2]2023_08'!$D:$AD,'[2]2023_08'!K$19,FALSE)</f>
        <v>180.52</v>
      </c>
      <c r="U79" s="16">
        <f>VLOOKUP($H79,'[2]2023_08'!$D:$AD,'[2]2023_08'!T$19,FALSE)</f>
        <v>0</v>
      </c>
      <c r="V79" s="17">
        <f>VLOOKUP($H79,'[2]2023_08'!$D:$AD,'[2]2023_08'!U$19,FALSE)</f>
        <v>0</v>
      </c>
      <c r="W79" s="12">
        <f>VLOOKUP($H79,'[2]2023_08'!$D:$AD,'[2]2023_08'!L$19,FALSE)</f>
        <v>2048.9</v>
      </c>
      <c r="X79" s="12">
        <f>VLOOKUP($H79,'[2]2023_08'!$D:$AD,'[2]2023_08'!M$19,FALSE)</f>
        <v>1639.12</v>
      </c>
      <c r="Y79" s="18">
        <f>VLOOKUP($H79,'[2]2023_08'!$D:$AD,'[2]2023_08'!N$19,FALSE)</f>
        <v>0</v>
      </c>
      <c r="Z79" s="12">
        <f>VLOOKUP($H79,'[2]2023_08'!$D:$AD,'[2]2023_08'!O$19,FALSE)</f>
        <v>0</v>
      </c>
      <c r="AA79" s="12">
        <f>VLOOKUP($H79,'[2]2023_08'!$D:$AD,'[2]2023_08'!P$19,FALSE)</f>
        <v>0</v>
      </c>
      <c r="AB79" s="12">
        <f>VLOOKUP($H79,'[2]2023_08'!$D:$AD,'[2]2023_08'!Q$19,FALSE)</f>
        <v>3688.02</v>
      </c>
      <c r="AC79">
        <f t="shared" si="6"/>
        <v>3688.02</v>
      </c>
      <c r="AD79">
        <f t="shared" si="7"/>
        <v>0</v>
      </c>
    </row>
    <row r="80" spans="1:30" x14ac:dyDescent="0.25">
      <c r="A80" s="9" t="str">
        <f t="shared" ref="A80:A85" si="8">H80&amp;" "&amp;C80&amp;" "&amp;D80</f>
        <v>H201 2023 Agosto</v>
      </c>
      <c r="B80" s="9" t="str">
        <f>VLOOKUP(H80,[1]Auxiliar_referencia!E:F,2,FALSE)</f>
        <v>Medidor não instalado</v>
      </c>
      <c r="C80" s="9">
        <v>2023</v>
      </c>
      <c r="D80" s="9" t="s">
        <v>121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VLOOKUP($H80,'[2]2023_08'!$D:$AD,'[2]2023_08'!Z$19,FALSE)</f>
        <v>1</v>
      </c>
      <c r="M80" s="12">
        <f>VLOOKUP($H80,'[2]2023_08'!$D:$AD,'[2]2023_08'!AA$19,FALSE)</f>
        <v>0</v>
      </c>
      <c r="N80" s="12">
        <f>VLOOKUP($H80,'[2]2023_08'!$D:$AD,'[2]2023_08'!AB$19,FALSE)</f>
        <v>0</v>
      </c>
      <c r="O80" s="12">
        <f>VLOOKUP($H80,'[2]2023_08'!$D:$AD,'[2]2023_08'!AC$19,FALSE)</f>
        <v>0</v>
      </c>
      <c r="P80" s="12">
        <f>VLOOKUP($H80,'[2]2023_08'!$D:$AD,'[2]2023_08'!AD$19,FALSE)</f>
        <v>1</v>
      </c>
      <c r="Q80" s="13">
        <f>VLOOKUP(H80,'2023_07'!H:R,11,FALSE)</f>
        <v>0</v>
      </c>
      <c r="R80" s="14">
        <f>VLOOKUP($H80,'[2]2023_08'!$D:$AD,'[2]2023_08'!J$19,FALSE)</f>
        <v>0</v>
      </c>
      <c r="S80" s="15">
        <f t="shared" si="5"/>
        <v>0</v>
      </c>
      <c r="T80" s="12">
        <f>VLOOKUP($H80,'[2]2023_08'!$D:$AD,'[2]2023_08'!K$19,FALSE)</f>
        <v>0</v>
      </c>
      <c r="U80" s="16">
        <f>VLOOKUP($H80,'[2]2023_08'!$D:$AD,'[2]2023_08'!T$19,FALSE)</f>
        <v>0</v>
      </c>
      <c r="V80" s="17">
        <f>VLOOKUP($H80,'[2]2023_08'!$D:$AD,'[2]2023_08'!U$19,FALSE)</f>
        <v>0</v>
      </c>
      <c r="W80" s="12">
        <f>VLOOKUP($H80,'[2]2023_08'!$D:$AD,'[2]2023_08'!L$19,FALSE)</f>
        <v>0</v>
      </c>
      <c r="X80" s="12">
        <f>VLOOKUP($H80,'[2]2023_08'!$D:$AD,'[2]2023_08'!M$19,FALSE)</f>
        <v>0</v>
      </c>
      <c r="Y80" s="18">
        <f>VLOOKUP($H80,'[2]2023_08'!$D:$AD,'[2]2023_08'!N$19,FALSE)</f>
        <v>0</v>
      </c>
      <c r="Z80" s="12">
        <f>VLOOKUP($H80,'[2]2023_08'!$D:$AD,'[2]2023_08'!O$19,FALSE)</f>
        <v>0</v>
      </c>
      <c r="AA80" s="12">
        <f>VLOOKUP($H80,'[2]2023_08'!$D:$AD,'[2]2023_08'!P$19,FALSE)</f>
        <v>0</v>
      </c>
      <c r="AB80" s="12">
        <f>VLOOKUP($H80,'[2]2023_08'!$D:$AD,'[2]2023_08'!Q$19,FALSE)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Agosto</v>
      </c>
      <c r="B81" s="9" t="str">
        <f>VLOOKUP(H81,[1]Auxiliar_referencia!E:F,2,FALSE)</f>
        <v>Medidor não instalado</v>
      </c>
      <c r="C81" s="9">
        <v>2023</v>
      </c>
      <c r="D81" s="9" t="s">
        <v>121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VLOOKUP($H81,'[2]2023_08'!$D:$AD,'[2]2023_08'!Z$19,FALSE)</f>
        <v>0</v>
      </c>
      <c r="M81" s="12">
        <f>VLOOKUP($H81,'[2]2023_08'!$D:$AD,'[2]2023_08'!AA$19,FALSE)</f>
        <v>0</v>
      </c>
      <c r="N81" s="12">
        <f>VLOOKUP($H81,'[2]2023_08'!$D:$AD,'[2]2023_08'!AB$19,FALSE)</f>
        <v>0</v>
      </c>
      <c r="O81" s="12">
        <f>VLOOKUP($H81,'[2]2023_08'!$D:$AD,'[2]2023_08'!AC$19,FALSE)</f>
        <v>0</v>
      </c>
      <c r="P81" s="12">
        <f>VLOOKUP($H81,'[2]2023_08'!$D:$AD,'[2]2023_08'!AD$19,FALSE)</f>
        <v>0</v>
      </c>
      <c r="Q81" s="13">
        <f>VLOOKUP(H81,'2023_07'!H:R,11,FALSE)</f>
        <v>0</v>
      </c>
      <c r="R81" s="14">
        <f>VLOOKUP($H81,'[2]2023_08'!$D:$AD,'[2]2023_08'!J$19,FALSE)</f>
        <v>0</v>
      </c>
      <c r="S81" s="15">
        <f t="shared" si="5"/>
        <v>0</v>
      </c>
      <c r="T81" s="12">
        <f>VLOOKUP($H81,'[2]2023_08'!$D:$AD,'[2]2023_08'!K$19,FALSE)</f>
        <v>0</v>
      </c>
      <c r="U81" s="16">
        <f>VLOOKUP($H81,'[2]2023_08'!$D:$AD,'[2]2023_08'!T$19,FALSE)</f>
        <v>0</v>
      </c>
      <c r="V81" s="17">
        <f>VLOOKUP($H81,'[2]2023_08'!$D:$AD,'[2]2023_08'!U$19,FALSE)</f>
        <v>0</v>
      </c>
      <c r="W81" s="12">
        <f>VLOOKUP($H81,'[2]2023_08'!$D:$AD,'[2]2023_08'!L$19,FALSE)</f>
        <v>0</v>
      </c>
      <c r="X81" s="12">
        <f>VLOOKUP($H81,'[2]2023_08'!$D:$AD,'[2]2023_08'!M$19,FALSE)</f>
        <v>0</v>
      </c>
      <c r="Y81" s="18">
        <f>VLOOKUP($H81,'[2]2023_08'!$D:$AD,'[2]2023_08'!N$19,FALSE)</f>
        <v>0</v>
      </c>
      <c r="Z81" s="12">
        <f>VLOOKUP($H81,'[2]2023_08'!$D:$AD,'[2]2023_08'!O$19,FALSE)</f>
        <v>0</v>
      </c>
      <c r="AA81" s="12">
        <f>VLOOKUP($H81,'[2]2023_08'!$D:$AD,'[2]2023_08'!P$19,FALSE)</f>
        <v>0</v>
      </c>
      <c r="AB81" s="12">
        <f>VLOOKUP($H81,'[2]2023_08'!$D:$AD,'[2]2023_08'!Q$19,FALSE)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Agosto</v>
      </c>
      <c r="B82" s="9" t="str">
        <f>VLOOKUP(H82,[1]Auxiliar_referencia!E:F,2,FALSE)</f>
        <v>Medidor faturado pela UFSC</v>
      </c>
      <c r="C82" s="9">
        <v>2023</v>
      </c>
      <c r="D82" s="9" t="s">
        <v>121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VLOOKUP($H82,'[2]2023_08'!$D:$AD,'[2]2023_08'!Z$19,FALSE)</f>
        <v>1</v>
      </c>
      <c r="M82" s="12">
        <f>VLOOKUP($H82,'[2]2023_08'!$D:$AD,'[2]2023_08'!AA$19,FALSE)</f>
        <v>0</v>
      </c>
      <c r="N82" s="12">
        <f>VLOOKUP($H82,'[2]2023_08'!$D:$AD,'[2]2023_08'!AB$19,FALSE)</f>
        <v>0</v>
      </c>
      <c r="O82" s="12">
        <f>VLOOKUP($H82,'[2]2023_08'!$D:$AD,'[2]2023_08'!AC$19,FALSE)</f>
        <v>0</v>
      </c>
      <c r="P82" s="12">
        <f>VLOOKUP($H82,'[2]2023_08'!$D:$AD,'[2]2023_08'!AD$19,FALSE)</f>
        <v>1</v>
      </c>
      <c r="Q82" s="13">
        <f>VLOOKUP(H82,'2023_07'!H:R,11,FALSE)</f>
        <v>0</v>
      </c>
      <c r="R82" s="14">
        <f>VLOOKUP($H82,'[2]2023_08'!$D:$AD,'[2]2023_08'!J$19,FALSE)</f>
        <v>0</v>
      </c>
      <c r="S82" s="15">
        <f t="shared" si="5"/>
        <v>0</v>
      </c>
      <c r="T82" s="12">
        <f>VLOOKUP($H82,'[2]2023_08'!$D:$AD,'[2]2023_08'!K$19,FALSE)</f>
        <v>0</v>
      </c>
      <c r="U82" s="16">
        <f>VLOOKUP($H82,'[2]2023_08'!$D:$AD,'[2]2023_08'!T$19,FALSE)</f>
        <v>0</v>
      </c>
      <c r="V82" s="17">
        <f>VLOOKUP($H82,'[2]2023_08'!$D:$AD,'[2]2023_08'!U$19,FALSE)</f>
        <v>0</v>
      </c>
      <c r="W82" s="12">
        <f>VLOOKUP($H82,'[2]2023_08'!$D:$AD,'[2]2023_08'!L$19,FALSE)</f>
        <v>0</v>
      </c>
      <c r="X82" s="12">
        <f>VLOOKUP($H82,'[2]2023_08'!$D:$AD,'[2]2023_08'!M$19,FALSE)</f>
        <v>0</v>
      </c>
      <c r="Y82" s="18">
        <f>VLOOKUP($H82,'[2]2023_08'!$D:$AD,'[2]2023_08'!N$19,FALSE)</f>
        <v>0</v>
      </c>
      <c r="Z82" s="12">
        <f>VLOOKUP($H82,'[2]2023_08'!$D:$AD,'[2]2023_08'!O$19,FALSE)</f>
        <v>0</v>
      </c>
      <c r="AA82" s="12">
        <f>VLOOKUP($H82,'[2]2023_08'!$D:$AD,'[2]2023_08'!P$19,FALSE)</f>
        <v>0</v>
      </c>
      <c r="AB82" s="12">
        <f>VLOOKUP($H82,'[2]2023_08'!$D:$AD,'[2]2023_08'!Q$19,FALSE)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Agosto</v>
      </c>
      <c r="B83" s="9" t="str">
        <f>VLOOKUP(H83,[1]Auxiliar_referencia!E:F,2,FALSE)</f>
        <v>Medidor faturado pela UFSC</v>
      </c>
      <c r="C83" s="9">
        <v>2023</v>
      </c>
      <c r="D83" s="9" t="s">
        <v>121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VLOOKUP($H83,'[2]2023_08'!$D:$AD,'[2]2023_08'!Z$19,FALSE)</f>
        <v>1</v>
      </c>
      <c r="M83" s="12">
        <f>VLOOKUP($H83,'[2]2023_08'!$D:$AD,'[2]2023_08'!AA$19,FALSE)</f>
        <v>0</v>
      </c>
      <c r="N83" s="12">
        <f>VLOOKUP($H83,'[2]2023_08'!$D:$AD,'[2]2023_08'!AB$19,FALSE)</f>
        <v>0</v>
      </c>
      <c r="O83" s="12">
        <f>VLOOKUP($H83,'[2]2023_08'!$D:$AD,'[2]2023_08'!AC$19,FALSE)</f>
        <v>0</v>
      </c>
      <c r="P83" s="12">
        <f>VLOOKUP($H83,'[2]2023_08'!$D:$AD,'[2]2023_08'!AD$19,FALSE)</f>
        <v>1</v>
      </c>
      <c r="Q83" s="13">
        <f>VLOOKUP(H83,'2023_07'!H:R,11,FALSE)</f>
        <v>0</v>
      </c>
      <c r="R83" s="14">
        <f>VLOOKUP($H83,'[2]2023_08'!$D:$AD,'[2]2023_08'!J$19,FALSE)</f>
        <v>0</v>
      </c>
      <c r="S83" s="15">
        <f t="shared" si="5"/>
        <v>0</v>
      </c>
      <c r="T83" s="12">
        <f>VLOOKUP($H83,'[2]2023_08'!$D:$AD,'[2]2023_08'!K$19,FALSE)</f>
        <v>0</v>
      </c>
      <c r="U83" s="16">
        <f>VLOOKUP($H83,'[2]2023_08'!$D:$AD,'[2]2023_08'!T$19,FALSE)</f>
        <v>0</v>
      </c>
      <c r="V83" s="17">
        <f>VLOOKUP($H83,'[2]2023_08'!$D:$AD,'[2]2023_08'!U$19,FALSE)</f>
        <v>0</v>
      </c>
      <c r="W83" s="12">
        <f>VLOOKUP($H83,'[2]2023_08'!$D:$AD,'[2]2023_08'!L$19,FALSE)</f>
        <v>0</v>
      </c>
      <c r="X83" s="12">
        <f>VLOOKUP($H83,'[2]2023_08'!$D:$AD,'[2]2023_08'!M$19,FALSE)</f>
        <v>0</v>
      </c>
      <c r="Y83" s="18">
        <f>VLOOKUP($H83,'[2]2023_08'!$D:$AD,'[2]2023_08'!N$19,FALSE)</f>
        <v>0</v>
      </c>
      <c r="Z83" s="12">
        <f>VLOOKUP($H83,'[2]2023_08'!$D:$AD,'[2]2023_08'!O$19,FALSE)</f>
        <v>0</v>
      </c>
      <c r="AA83" s="12">
        <f>VLOOKUP($H83,'[2]2023_08'!$D:$AD,'[2]2023_08'!P$19,FALSE)</f>
        <v>0</v>
      </c>
      <c r="AB83" s="12">
        <f>VLOOKUP($H83,'[2]2023_08'!$D:$AD,'[2]2023_08'!Q$19,FALSE)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Agosto</v>
      </c>
      <c r="B84" s="9" t="str">
        <f>VLOOKUP(H84,[1]Auxiliar_referencia!E:F,2,FALSE)</f>
        <v>Medidor faturado pela UFSC</v>
      </c>
      <c r="C84" s="9">
        <v>2023</v>
      </c>
      <c r="D84" s="9" t="s">
        <v>121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VLOOKUP($H84,'[2]2023_08'!$D:$AD,'[2]2023_08'!Z$19,FALSE)</f>
        <v>0</v>
      </c>
      <c r="M84" s="12">
        <f>VLOOKUP($H84,'[2]2023_08'!$D:$AD,'[2]2023_08'!AA$19,FALSE)</f>
        <v>0</v>
      </c>
      <c r="N84" s="12">
        <f>VLOOKUP($H84,'[2]2023_08'!$D:$AD,'[2]2023_08'!AB$19,FALSE)</f>
        <v>1</v>
      </c>
      <c r="O84" s="12">
        <f>VLOOKUP($H84,'[2]2023_08'!$D:$AD,'[2]2023_08'!AC$19,FALSE)</f>
        <v>0</v>
      </c>
      <c r="P84" s="12">
        <f>VLOOKUP($H84,'[2]2023_08'!$D:$AD,'[2]2023_08'!AD$19,FALSE)</f>
        <v>1</v>
      </c>
      <c r="Q84" s="13">
        <f>VLOOKUP(H84,'2023_07'!H:R,11,FALSE)</f>
        <v>397.69200000000001</v>
      </c>
      <c r="R84" s="14">
        <f>VLOOKUP($H84,'[2]2023_08'!$D:$AD,'[2]2023_08'!J$19,FALSE)</f>
        <v>458.07299999999998</v>
      </c>
      <c r="S84" s="15">
        <f t="shared" si="5"/>
        <v>60.380999999999972</v>
      </c>
      <c r="T84" s="12">
        <f>VLOOKUP($H84,'[2]2023_08'!$D:$AD,'[2]2023_08'!K$19,FALSE)</f>
        <v>60.381</v>
      </c>
      <c r="U84" s="16">
        <f>VLOOKUP($H84,'[2]2023_08'!$D:$AD,'[2]2023_08'!T$19,FALSE)</f>
        <v>0</v>
      </c>
      <c r="V84" s="17">
        <f>VLOOKUP($H84,'[2]2023_08'!$D:$AD,'[2]2023_08'!U$19,FALSE)</f>
        <v>0</v>
      </c>
      <c r="W84" s="12">
        <f>VLOOKUP($H84,'[2]2023_08'!$D:$AD,'[2]2023_08'!L$19,FALSE)</f>
        <v>113.5</v>
      </c>
      <c r="X84" s="12">
        <f>VLOOKUP($H84,'[2]2023_08'!$D:$AD,'[2]2023_08'!M$19,FALSE)</f>
        <v>90.8</v>
      </c>
      <c r="Y84" s="18">
        <f>VLOOKUP($H84,'[2]2023_08'!$D:$AD,'[2]2023_08'!N$19,FALSE)</f>
        <v>0</v>
      </c>
      <c r="Z84" s="12">
        <f>VLOOKUP($H84,'[2]2023_08'!$D:$AD,'[2]2023_08'!O$19,FALSE)</f>
        <v>0</v>
      </c>
      <c r="AA84" s="12">
        <f>VLOOKUP($H84,'[2]2023_08'!$D:$AD,'[2]2023_08'!P$19,FALSE)</f>
        <v>0</v>
      </c>
      <c r="AB84" s="12">
        <f>VLOOKUP($H84,'[2]2023_08'!$D:$AD,'[2]2023_08'!Q$19,FALSE)</f>
        <v>204.3</v>
      </c>
      <c r="AC84">
        <f t="shared" si="6"/>
        <v>204.3</v>
      </c>
      <c r="AD84">
        <f t="shared" si="7"/>
        <v>0</v>
      </c>
    </row>
    <row r="85" spans="1:30" x14ac:dyDescent="0.25">
      <c r="A85" s="9" t="str">
        <f t="shared" si="8"/>
        <v>H302 2023 Agosto</v>
      </c>
      <c r="B85" s="9" t="str">
        <f>VLOOKUP(H85,[1]Auxiliar_referencia!E:F,2,FALSE)</f>
        <v>Medidor faturado pela UFSC</v>
      </c>
      <c r="C85" s="9">
        <v>2023</v>
      </c>
      <c r="D85" s="9" t="s">
        <v>121</v>
      </c>
      <c r="E85" s="9">
        <f>VLOOKUP(H85,[1]Auxiliar_referencia!$B:$X,3,FALSE)</f>
        <v>107568</v>
      </c>
      <c r="F85" s="10"/>
      <c r="G85" s="9" t="str">
        <f>VLOOKUP(H85,[1]Auxiliar_referencia!$B:$X,16,FALSE)</f>
        <v>A22LN0055338</v>
      </c>
      <c r="H85" s="11" t="s">
        <v>113</v>
      </c>
      <c r="I85" s="9" t="str">
        <f>VLOOKUP(H85,[1]Auxiliar_referencia!$B:$X,20,FALSE)</f>
        <v>SAMAE ARARANGUÁ</v>
      </c>
      <c r="J85" s="9" t="str">
        <f>VLOOKUP(H85,[1]Auxiliar_referencia!$B:$X,10,FALSE)</f>
        <v>Araranguá</v>
      </c>
      <c r="K85" s="9" t="str">
        <f>VLOOKUP(H85,[1]Auxiliar_referencia!$B:$X,12,FALSE)</f>
        <v>SAMAE Araranguá  R. Pedro M. Pacheco (Medicina)</v>
      </c>
      <c r="L85" s="12">
        <f>VLOOKUP($H85,'[2]2023_08'!$D:$AD,'[2]2023_08'!Z$19,FALSE)</f>
        <v>1</v>
      </c>
      <c r="M85" s="12">
        <f>VLOOKUP($H85,'[2]2023_08'!$D:$AD,'[2]2023_08'!AA$19,FALSE)</f>
        <v>0</v>
      </c>
      <c r="N85" s="12">
        <f>VLOOKUP($H85,'[2]2023_08'!$D:$AD,'[2]2023_08'!AB$19,FALSE)</f>
        <v>0</v>
      </c>
      <c r="O85" s="12">
        <f>VLOOKUP($H85,'[2]2023_08'!$D:$AD,'[2]2023_08'!AC$19,FALSE)</f>
        <v>0</v>
      </c>
      <c r="P85" s="12">
        <f>VLOOKUP($H85,'[2]2023_08'!$D:$AD,'[2]2023_08'!AD$19,FALSE)</f>
        <v>1</v>
      </c>
      <c r="Q85" s="13">
        <f>VLOOKUP(H85,'2023_07'!H:R,11,FALSE)</f>
        <v>0</v>
      </c>
      <c r="R85" s="14">
        <f>VLOOKUP($H85,'[2]2023_08'!$D:$AD,'[2]2023_08'!J$19,FALSE)</f>
        <v>7</v>
      </c>
      <c r="S85" s="15">
        <f t="shared" si="5"/>
        <v>7</v>
      </c>
      <c r="T85" s="12">
        <f>VLOOKUP($H85,'[2]2023_08'!$D:$AD,'[2]2023_08'!K$19,FALSE)</f>
        <v>10</v>
      </c>
      <c r="U85" s="16" t="str">
        <f>VLOOKUP($H85,'[2]2023_08'!$D:$AD,'[2]2023_08'!T$19,FALSE)</f>
        <v>mínimo</v>
      </c>
      <c r="V85" s="17">
        <f>VLOOKUP($H85,'[2]2023_08'!$D:$AD,'[2]2023_08'!U$19,FALSE)</f>
        <v>0</v>
      </c>
      <c r="W85" s="12">
        <f>VLOOKUP($H85,'[2]2023_08'!$D:$AD,'[2]2023_08'!L$19,FALSE)</f>
        <v>96.81</v>
      </c>
      <c r="X85" s="12">
        <f>VLOOKUP($H85,'[2]2023_08'!$D:$AD,'[2]2023_08'!M$19,FALSE)</f>
        <v>71.06</v>
      </c>
      <c r="Y85" s="18">
        <f>VLOOKUP($H85,'[2]2023_08'!$D:$AD,'[2]2023_08'!N$19,FALSE)</f>
        <v>88.75</v>
      </c>
      <c r="Z85" s="12">
        <f>VLOOKUP($H85,'[2]2023_08'!$D:$AD,'[2]2023_08'!O$19,FALSE)</f>
        <v>0</v>
      </c>
      <c r="AA85" s="12">
        <f>VLOOKUP($H85,'[2]2023_08'!$D:$AD,'[2]2023_08'!P$19,FALSE)</f>
        <v>0</v>
      </c>
      <c r="AB85" s="12">
        <f>VLOOKUP($H85,'[2]2023_08'!$D:$AD,'[2]2023_08'!Q$19,FALSE)</f>
        <v>256.62</v>
      </c>
      <c r="AC85">
        <f t="shared" si="6"/>
        <v>256.62</v>
      </c>
      <c r="AD85">
        <f t="shared" si="7"/>
        <v>0</v>
      </c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26</v>
      </c>
      <c r="O95" s="18">
        <f t="shared" si="9"/>
        <v>3</v>
      </c>
      <c r="P95" s="18">
        <f t="shared" si="9"/>
        <v>187</v>
      </c>
      <c r="Q95" s="22"/>
      <c r="R95" s="22"/>
      <c r="T95" s="23">
        <f>SUM(T1:T94)</f>
        <v>22662.62</v>
      </c>
      <c r="U95" s="24"/>
      <c r="V95" s="29"/>
      <c r="W95" s="24">
        <f>SUM(W1:W94)</f>
        <v>339567.87999999995</v>
      </c>
      <c r="X95" s="24">
        <f t="shared" ref="X95:AC95" si="10">SUM(X1:X94)</f>
        <v>270530.59000000003</v>
      </c>
      <c r="Y95" s="24">
        <f t="shared" si="10"/>
        <v>-57420.87000000001</v>
      </c>
      <c r="Z95" s="24">
        <f t="shared" si="10"/>
        <v>0</v>
      </c>
      <c r="AA95" s="24">
        <f t="shared" si="10"/>
        <v>0</v>
      </c>
      <c r="AB95" s="24">
        <f t="shared" si="10"/>
        <v>552677.6</v>
      </c>
      <c r="AC95" s="24">
        <f t="shared" si="10"/>
        <v>552677.6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77</v>
      </c>
      <c r="M96" s="26">
        <f>M95-M75</f>
        <v>30</v>
      </c>
      <c r="N96" s="26">
        <f>N95-N75</f>
        <v>20</v>
      </c>
      <c r="O96" s="26">
        <f>O95-O75</f>
        <v>2</v>
      </c>
      <c r="P96" s="26">
        <f>P95-P75</f>
        <v>129</v>
      </c>
      <c r="Q96" s="22"/>
      <c r="R96" s="22"/>
      <c r="V96" s="27"/>
    </row>
    <row r="136" spans="1:29" customForma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28"/>
    </row>
  </sheetData>
  <autoFilter ref="A1:AD1" xr:uid="{00000000-0009-0000-0000-00002A000000}">
    <sortState xmlns:xlrd2="http://schemas.microsoft.com/office/spreadsheetml/2017/richdata2" ref="A2:AD76">
      <sortCondition ref="B1"/>
    </sortState>
  </autoFilter>
  <conditionalFormatting sqref="U1 U97:U1048576">
    <cfRule type="cellIs" dxfId="49" priority="9" operator="equal">
      <formula>"Média"</formula>
    </cfRule>
    <cfRule type="cellIs" dxfId="48" priority="10" operator="equal">
      <formula>"Mínimo"</formula>
    </cfRule>
  </conditionalFormatting>
  <conditionalFormatting sqref="U1:U85">
    <cfRule type="cellIs" dxfId="47" priority="3" operator="equal">
      <formula>"Informado"</formula>
    </cfRule>
  </conditionalFormatting>
  <conditionalFormatting sqref="U2:U85">
    <cfRule type="cellIs" dxfId="46" priority="1" operator="equal">
      <formula>"Média"</formula>
    </cfRule>
    <cfRule type="cellIs" dxfId="45" priority="2" operator="equal">
      <formula>"Mínimo"</formula>
    </cfRule>
    <cfRule type="cellIs" dxfId="44" priority="4" operator="equal">
      <formula>"Lido"</formula>
    </cfRule>
  </conditionalFormatting>
  <conditionalFormatting sqref="U97:U1048576">
    <cfRule type="cellIs" dxfId="43" priority="8" operator="equal">
      <formula>"Informado"</formula>
    </cfRule>
  </conditionalFormatting>
  <conditionalFormatting sqref="V1 V97:V1048576">
    <cfRule type="containsText" dxfId="42" priority="6" operator="containsText" text="fatura emitida pela média">
      <formula>NOT(ISERROR(SEARCH("fatura emitida pela média",V1)))</formula>
    </cfRule>
    <cfRule type="containsText" dxfId="41" priority="7" operator="containsText" text="ALTO CONSUMO">
      <formula>NOT(ISERROR(SEARCH("ALTO CONSUMO",V1)))</formula>
    </cfRule>
  </conditionalFormatting>
  <conditionalFormatting sqref="AD2:AD136">
    <cfRule type="cellIs" dxfId="4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2783-A317-47DA-901D-85D8A6456C80}">
  <dimension ref="A1:AD138"/>
  <sheetViews>
    <sheetView topLeftCell="A66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26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1" width="15.42578125" style="8" customWidth="1"/>
    <col min="22" max="22" width="43.5703125" style="8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Julho</v>
      </c>
      <c r="B2" s="9" t="str">
        <f>VLOOKUP(H2,[1]Auxiliar_referencia!E:F,2,FALSE)</f>
        <v>Medidor faturado pela UFSC</v>
      </c>
      <c r="C2" s="9">
        <v>2023</v>
      </c>
      <c r="D2" s="9" t="s">
        <v>122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VLOOKUP($H2,'[2]2023_07'!$D:$AD,'[2]2023_07'!Z$19,FALSE)</f>
        <v>1</v>
      </c>
      <c r="M2" s="12">
        <f>VLOOKUP($H2,'[2]2023_07'!$D:$AD,'[2]2023_07'!AA$19,FALSE)</f>
        <v>0</v>
      </c>
      <c r="N2" s="12">
        <f>VLOOKUP($H2,'[2]2023_07'!$D:$AD,'[2]2023_07'!AB$19,FALSE)</f>
        <v>0</v>
      </c>
      <c r="O2" s="12">
        <f>VLOOKUP($H2,'[2]2023_07'!$D:$AD,'[2]2023_07'!AC$19,FALSE)</f>
        <v>0</v>
      </c>
      <c r="P2" s="12">
        <f>VLOOKUP($H2,'[2]2023_07'!$D:$AD,'[2]2023_07'!AD$19,FALSE)</f>
        <v>1</v>
      </c>
      <c r="Q2" s="13">
        <f>VLOOKUP(H2,'2023_06'!H:R,11,FALSE)</f>
        <v>923</v>
      </c>
      <c r="R2" s="14">
        <f>VLOOKUP($H2,'[2]2023_07'!$D:$AD,'[2]2023_07'!J$19,FALSE)</f>
        <v>965</v>
      </c>
      <c r="S2" s="15">
        <f t="shared" ref="S2:S66" si="1">R2-Q2</f>
        <v>42</v>
      </c>
      <c r="T2" s="12">
        <f>VLOOKUP($H2,'[2]2023_07'!$D:$AD,'[2]2023_07'!K$19,FALSE)</f>
        <v>42</v>
      </c>
      <c r="U2" s="16" t="str">
        <f>VLOOKUP($H2,'[2]2023_07'!$D:$AD,'[2]2023_07'!T$19,FALSE)</f>
        <v>LIDO</v>
      </c>
      <c r="V2" s="17" t="str">
        <f>VLOOKUP($H2,'[2]2023_07'!$D:$AD,'[2]2023_07'!U$19,FALSE)</f>
        <v>ALTO CONSUMO</v>
      </c>
      <c r="W2" s="12">
        <f>VLOOKUP($H2,'[2]2023_07'!$D:$AD,'[2]2023_07'!L$19,FALSE)</f>
        <v>585.33000000000004</v>
      </c>
      <c r="X2" s="12">
        <f>VLOOKUP($H2,'[2]2023_07'!$D:$AD,'[2]2023_07'!M$19,FALSE)</f>
        <v>0</v>
      </c>
      <c r="Y2" s="18">
        <f>VLOOKUP($H2,'[2]2023_07'!$D:$AD,'[2]2023_07'!N$19,FALSE)</f>
        <v>-55.31</v>
      </c>
      <c r="Z2" s="12">
        <f>VLOOKUP($H2,'[2]2023_07'!$D:$AD,'[2]2023_07'!O$19,FALSE)</f>
        <v>0</v>
      </c>
      <c r="AA2" s="12">
        <f>VLOOKUP($H2,'[2]2023_07'!$D:$AD,'[2]2023_07'!P$19,FALSE)</f>
        <v>0</v>
      </c>
      <c r="AB2" s="12">
        <f>VLOOKUP($H2,'[2]2023_07'!$D:$AD,'[2]2023_07'!Q$19,FALSE)</f>
        <v>530.02</v>
      </c>
      <c r="AC2">
        <f t="shared" ref="AC2:AC66" si="2">W2+X2+Y2+Z2+AA2</f>
        <v>530.02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Julho</v>
      </c>
      <c r="B3" s="9" t="str">
        <f>VLOOKUP(H3,[1]Auxiliar_referencia!E:F,2,FALSE)</f>
        <v>Medidor faturado pela UFSC</v>
      </c>
      <c r="C3" s="9">
        <v>2023</v>
      </c>
      <c r="D3" s="9" t="s">
        <v>122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VLOOKUP($H3,'[2]2023_07'!$D:$AD,'[2]2023_07'!Z$19,FALSE)</f>
        <v>1</v>
      </c>
      <c r="M3" s="12">
        <f>VLOOKUP($H3,'[2]2023_07'!$D:$AD,'[2]2023_07'!AA$19,FALSE)</f>
        <v>0</v>
      </c>
      <c r="N3" s="12">
        <f>VLOOKUP($H3,'[2]2023_07'!$D:$AD,'[2]2023_07'!AB$19,FALSE)</f>
        <v>1</v>
      </c>
      <c r="O3" s="12">
        <f>VLOOKUP($H3,'[2]2023_07'!$D:$AD,'[2]2023_07'!AC$19,FALSE)</f>
        <v>0</v>
      </c>
      <c r="P3" s="12">
        <f>VLOOKUP($H3,'[2]2023_07'!$D:$AD,'[2]2023_07'!AD$19,FALSE)</f>
        <v>2</v>
      </c>
      <c r="Q3" s="13">
        <f>VLOOKUP(H3,'2023_06'!H:R,11,FALSE)</f>
        <v>2372</v>
      </c>
      <c r="R3" s="14">
        <f>VLOOKUP($H3,'[2]2023_07'!$D:$AD,'[2]2023_07'!J$19,FALSE)</f>
        <v>2398</v>
      </c>
      <c r="S3" s="15">
        <f t="shared" si="1"/>
        <v>26</v>
      </c>
      <c r="T3" s="12">
        <f>VLOOKUP($H3,'[2]2023_07'!$D:$AD,'[2]2023_07'!K$19,FALSE)</f>
        <v>26</v>
      </c>
      <c r="U3" s="16" t="str">
        <f>VLOOKUP($H3,'[2]2023_07'!$D:$AD,'[2]2023_07'!T$19,FALSE)</f>
        <v>LIDO</v>
      </c>
      <c r="V3" s="17" t="str">
        <f>VLOOKUP($H3,'[2]2023_07'!$D:$AD,'[2]2023_07'!U$19,FALSE)</f>
        <v>OK</v>
      </c>
      <c r="W3" s="12">
        <f>VLOOKUP($H3,'[2]2023_07'!$D:$AD,'[2]2023_07'!L$19,FALSE)</f>
        <v>276.88</v>
      </c>
      <c r="X3" s="12">
        <f>VLOOKUP($H3,'[2]2023_07'!$D:$AD,'[2]2023_07'!M$19,FALSE)</f>
        <v>0</v>
      </c>
      <c r="Y3" s="18">
        <f>VLOOKUP($H3,'[2]2023_07'!$D:$AD,'[2]2023_07'!N$19,FALSE)</f>
        <v>-26.17</v>
      </c>
      <c r="Z3" s="12">
        <f>VLOOKUP($H3,'[2]2023_07'!$D:$AD,'[2]2023_07'!O$19,FALSE)</f>
        <v>0</v>
      </c>
      <c r="AA3" s="12">
        <f>VLOOKUP($H3,'[2]2023_07'!$D:$AD,'[2]2023_07'!P$19,FALSE)</f>
        <v>0</v>
      </c>
      <c r="AB3" s="12">
        <f>VLOOKUP($H3,'[2]2023_07'!$D:$AD,'[2]2023_07'!Q$19,FALSE)</f>
        <v>250.71</v>
      </c>
      <c r="AC3">
        <f t="shared" si="2"/>
        <v>250.70999999999998</v>
      </c>
      <c r="AD3">
        <f t="shared" si="3"/>
        <v>0</v>
      </c>
    </row>
    <row r="4" spans="1:30" ht="15" customHeight="1" x14ac:dyDescent="0.25">
      <c r="A4" s="9" t="str">
        <f t="shared" si="0"/>
        <v>H003 2023 Julho</v>
      </c>
      <c r="B4" s="9" t="str">
        <f>VLOOKUP(H4,[1]Auxiliar_referencia!E:F,2,FALSE)</f>
        <v>Medidor faturado pela UFSC</v>
      </c>
      <c r="C4" s="9">
        <v>2023</v>
      </c>
      <c r="D4" s="9" t="s">
        <v>122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VLOOKUP($H4,'[2]2023_07'!$D:$AD,'[2]2023_07'!Z$19,FALSE)</f>
        <v>1</v>
      </c>
      <c r="M4" s="12">
        <f>VLOOKUP($H4,'[2]2023_07'!$D:$AD,'[2]2023_07'!AA$19,FALSE)</f>
        <v>0</v>
      </c>
      <c r="N4" s="12">
        <f>VLOOKUP($H4,'[2]2023_07'!$D:$AD,'[2]2023_07'!AB$19,FALSE)</f>
        <v>0</v>
      </c>
      <c r="O4" s="12">
        <f>VLOOKUP($H4,'[2]2023_07'!$D:$AD,'[2]2023_07'!AC$19,FALSE)</f>
        <v>0</v>
      </c>
      <c r="P4" s="12">
        <f>VLOOKUP($H4,'[2]2023_07'!$D:$AD,'[2]2023_07'!AD$19,FALSE)</f>
        <v>1</v>
      </c>
      <c r="Q4" s="13">
        <f>VLOOKUP(H4,'2023_06'!H:R,11,FALSE)</f>
        <v>4424</v>
      </c>
      <c r="R4" s="14">
        <f>VLOOKUP($H4,'[2]2023_07'!$D:$AD,'[2]2023_07'!J$19,FALSE)</f>
        <v>4700</v>
      </c>
      <c r="S4" s="15">
        <f t="shared" si="1"/>
        <v>276</v>
      </c>
      <c r="T4" s="12">
        <f>VLOOKUP($H4,'[2]2023_07'!$D:$AD,'[2]2023_07'!K$19,FALSE)</f>
        <v>276</v>
      </c>
      <c r="U4" s="16" t="str">
        <f>VLOOKUP($H4,'[2]2023_07'!$D:$AD,'[2]2023_07'!T$19,FALSE)</f>
        <v>LIDO</v>
      </c>
      <c r="V4" s="17" t="str">
        <f>VLOOKUP($H4,'[2]2023_07'!$D:$AD,'[2]2023_07'!U$19,FALSE)</f>
        <v>OK</v>
      </c>
      <c r="W4" s="12">
        <f>VLOOKUP($H4,'[2]2023_07'!$D:$AD,'[2]2023_07'!L$19,FALSE)</f>
        <v>4191.2700000000004</v>
      </c>
      <c r="X4" s="12">
        <f>VLOOKUP($H4,'[2]2023_07'!$D:$AD,'[2]2023_07'!M$19,FALSE)</f>
        <v>0</v>
      </c>
      <c r="Y4" s="18">
        <f>VLOOKUP($H4,'[2]2023_07'!$D:$AD,'[2]2023_07'!N$19,FALSE)</f>
        <v>-396.07</v>
      </c>
      <c r="Z4" s="12">
        <f>VLOOKUP($H4,'[2]2023_07'!$D:$AD,'[2]2023_07'!O$19,FALSE)</f>
        <v>0</v>
      </c>
      <c r="AA4" s="12">
        <f>VLOOKUP($H4,'[2]2023_07'!$D:$AD,'[2]2023_07'!P$19,FALSE)</f>
        <v>0</v>
      </c>
      <c r="AB4" s="12">
        <f>VLOOKUP($H4,'[2]2023_07'!$D:$AD,'[2]2023_07'!Q$19,FALSE)</f>
        <v>3795.2</v>
      </c>
      <c r="AC4">
        <f t="shared" si="2"/>
        <v>3795.2000000000003</v>
      </c>
      <c r="AD4">
        <f t="shared" si="3"/>
        <v>0</v>
      </c>
    </row>
    <row r="5" spans="1:30" ht="15" customHeight="1" x14ac:dyDescent="0.25">
      <c r="A5" s="9" t="str">
        <f t="shared" si="0"/>
        <v>H004 2023 Julho</v>
      </c>
      <c r="B5" s="9" t="str">
        <f>VLOOKUP(H5,[1]Auxiliar_referencia!E:F,2,FALSE)</f>
        <v>Medidor faturado pela UFSC</v>
      </c>
      <c r="C5" s="9">
        <v>2023</v>
      </c>
      <c r="D5" s="9" t="s">
        <v>122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VLOOKUP($H5,'[2]2023_07'!$D:$AD,'[2]2023_07'!Z$19,FALSE)</f>
        <v>1</v>
      </c>
      <c r="M5" s="12">
        <f>VLOOKUP($H5,'[2]2023_07'!$D:$AD,'[2]2023_07'!AA$19,FALSE)</f>
        <v>0</v>
      </c>
      <c r="N5" s="12">
        <f>VLOOKUP($H5,'[2]2023_07'!$D:$AD,'[2]2023_07'!AB$19,FALSE)</f>
        <v>0</v>
      </c>
      <c r="O5" s="12">
        <f>VLOOKUP($H5,'[2]2023_07'!$D:$AD,'[2]2023_07'!AC$19,FALSE)</f>
        <v>0</v>
      </c>
      <c r="P5" s="12">
        <f>VLOOKUP($H5,'[2]2023_07'!$D:$AD,'[2]2023_07'!AD$19,FALSE)</f>
        <v>1</v>
      </c>
      <c r="Q5" s="13">
        <f>VLOOKUP(H5,'2023_06'!H:R,11,FALSE)</f>
        <v>755</v>
      </c>
      <c r="R5" s="14">
        <f>VLOOKUP($H5,'[2]2023_07'!$D:$AD,'[2]2023_07'!J$19,FALSE)</f>
        <v>822</v>
      </c>
      <c r="S5" s="15">
        <f t="shared" si="1"/>
        <v>67</v>
      </c>
      <c r="T5" s="12">
        <f>VLOOKUP($H5,'[2]2023_07'!$D:$AD,'[2]2023_07'!K$19,FALSE)</f>
        <v>67</v>
      </c>
      <c r="U5" s="16" t="str">
        <f>VLOOKUP($H5,'[2]2023_07'!$D:$AD,'[2]2023_07'!T$19,FALSE)</f>
        <v>LIDO/REVISÃO</v>
      </c>
      <c r="V5" s="17" t="str">
        <f>VLOOKUP($H5,'[2]2023_07'!$D:$AD,'[2]2023_07'!U$19,FALSE)</f>
        <v>ALTO CONSUMO</v>
      </c>
      <c r="W5" s="12">
        <f>VLOOKUP($H5,'[2]2023_07'!$D:$AD,'[2]2023_07'!L$19,FALSE)</f>
        <v>970.58</v>
      </c>
      <c r="X5" s="12">
        <f>VLOOKUP($H5,'[2]2023_07'!$D:$AD,'[2]2023_07'!M$19,FALSE)</f>
        <v>0</v>
      </c>
      <c r="Y5" s="18">
        <f>VLOOKUP($H5,'[2]2023_07'!$D:$AD,'[2]2023_07'!N$19,FALSE)</f>
        <v>-91.73</v>
      </c>
      <c r="Z5" s="12">
        <f>VLOOKUP($H5,'[2]2023_07'!$D:$AD,'[2]2023_07'!O$19,FALSE)</f>
        <v>0</v>
      </c>
      <c r="AA5" s="12">
        <f>VLOOKUP($H5,'[2]2023_07'!$D:$AD,'[2]2023_07'!P$19,FALSE)</f>
        <v>0</v>
      </c>
      <c r="AB5" s="12">
        <f>VLOOKUP($H5,'[2]2023_07'!$D:$AD,'[2]2023_07'!Q$19,FALSE)</f>
        <v>878.85</v>
      </c>
      <c r="AC5">
        <f t="shared" si="2"/>
        <v>878.85</v>
      </c>
      <c r="AD5">
        <f t="shared" si="3"/>
        <v>0</v>
      </c>
    </row>
    <row r="6" spans="1:30" ht="15" customHeight="1" x14ac:dyDescent="0.25">
      <c r="A6" s="9" t="str">
        <f t="shared" si="0"/>
        <v>H005 2023 Julho</v>
      </c>
      <c r="B6" s="9" t="str">
        <f>VLOOKUP(H6,[1]Auxiliar_referencia!E:F,2,FALSE)</f>
        <v>Medidor faturado pela UFSC</v>
      </c>
      <c r="C6" s="9">
        <v>2023</v>
      </c>
      <c r="D6" s="9" t="s">
        <v>122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VLOOKUP($H6,'[2]2023_07'!$D:$AD,'[2]2023_07'!Z$19,FALSE)</f>
        <v>1</v>
      </c>
      <c r="M6" s="12">
        <f>VLOOKUP($H6,'[2]2023_07'!$D:$AD,'[2]2023_07'!AA$19,FALSE)</f>
        <v>0</v>
      </c>
      <c r="N6" s="12">
        <f>VLOOKUP($H6,'[2]2023_07'!$D:$AD,'[2]2023_07'!AB$19,FALSE)</f>
        <v>0</v>
      </c>
      <c r="O6" s="12">
        <f>VLOOKUP($H6,'[2]2023_07'!$D:$AD,'[2]2023_07'!AC$19,FALSE)</f>
        <v>0</v>
      </c>
      <c r="P6" s="12">
        <f>VLOOKUP($H6,'[2]2023_07'!$D:$AD,'[2]2023_07'!AD$19,FALSE)</f>
        <v>1</v>
      </c>
      <c r="Q6" s="13">
        <f>VLOOKUP(H6,'2023_06'!H:R,11,FALSE)</f>
        <v>4103</v>
      </c>
      <c r="R6" s="14">
        <f>VLOOKUP($H6,'[2]2023_07'!$D:$AD,'[2]2023_07'!J$19,FALSE)</f>
        <v>4208</v>
      </c>
      <c r="S6" s="15">
        <f t="shared" si="1"/>
        <v>105</v>
      </c>
      <c r="T6" s="12">
        <f>VLOOKUP($H6,'[2]2023_07'!$D:$AD,'[2]2023_07'!K$19,FALSE)</f>
        <v>105</v>
      </c>
      <c r="U6" s="16" t="str">
        <f>VLOOKUP($H6,'[2]2023_07'!$D:$AD,'[2]2023_07'!T$19,FALSE)</f>
        <v>LIDO/REVISÃO</v>
      </c>
      <c r="V6" s="17" t="str">
        <f>VLOOKUP($H6,'[2]2023_07'!$D:$AD,'[2]2023_07'!U$19,FALSE)</f>
        <v>CONFIRMAÇÃO LEITURA</v>
      </c>
      <c r="W6" s="12">
        <f>VLOOKUP($H6,'[2]2023_07'!$D:$AD,'[2]2023_07'!L$19,FALSE)</f>
        <v>1556.16</v>
      </c>
      <c r="X6" s="12">
        <f>VLOOKUP($H6,'[2]2023_07'!$D:$AD,'[2]2023_07'!M$19,FALSE)</f>
        <v>0</v>
      </c>
      <c r="Y6" s="18">
        <f>VLOOKUP($H6,'[2]2023_07'!$D:$AD,'[2]2023_07'!N$19,FALSE)</f>
        <v>-147.06</v>
      </c>
      <c r="Z6" s="12">
        <f>VLOOKUP($H6,'[2]2023_07'!$D:$AD,'[2]2023_07'!O$19,FALSE)</f>
        <v>0</v>
      </c>
      <c r="AA6" s="12">
        <f>VLOOKUP($H6,'[2]2023_07'!$D:$AD,'[2]2023_07'!P$19,FALSE)</f>
        <v>0</v>
      </c>
      <c r="AB6" s="12">
        <f>VLOOKUP($H6,'[2]2023_07'!$D:$AD,'[2]2023_07'!Q$19,FALSE)</f>
        <v>1409.1</v>
      </c>
      <c r="AC6">
        <f t="shared" si="2"/>
        <v>1409.1000000000001</v>
      </c>
      <c r="AD6">
        <f t="shared" si="3"/>
        <v>0</v>
      </c>
    </row>
    <row r="7" spans="1:30" ht="15" customHeight="1" x14ac:dyDescent="0.25">
      <c r="A7" s="9" t="str">
        <f t="shared" si="0"/>
        <v>H006 2023 Julho</v>
      </c>
      <c r="B7" s="9" t="str">
        <f>VLOOKUP(H7,[1]Auxiliar_referencia!E:F,2,FALSE)</f>
        <v>Medidor faturado pela UFSC</v>
      </c>
      <c r="C7" s="9">
        <v>2023</v>
      </c>
      <c r="D7" s="9" t="s">
        <v>122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VLOOKUP($H7,'[2]2023_07'!$D:$AD,'[2]2023_07'!Z$19,FALSE)</f>
        <v>1</v>
      </c>
      <c r="M7" s="12">
        <f>VLOOKUP($H7,'[2]2023_07'!$D:$AD,'[2]2023_07'!AA$19,FALSE)</f>
        <v>0</v>
      </c>
      <c r="N7" s="12">
        <f>VLOOKUP($H7,'[2]2023_07'!$D:$AD,'[2]2023_07'!AB$19,FALSE)</f>
        <v>0</v>
      </c>
      <c r="O7" s="12">
        <f>VLOOKUP($H7,'[2]2023_07'!$D:$AD,'[2]2023_07'!AC$19,FALSE)</f>
        <v>0</v>
      </c>
      <c r="P7" s="12">
        <f>VLOOKUP($H7,'[2]2023_07'!$D:$AD,'[2]2023_07'!AD$19,FALSE)</f>
        <v>1</v>
      </c>
      <c r="Q7" s="13">
        <f>VLOOKUP(H7,'2023_06'!H:R,11,FALSE)</f>
        <v>161</v>
      </c>
      <c r="R7" s="14">
        <f>VLOOKUP($H7,'[2]2023_07'!$D:$AD,'[2]2023_07'!J$19,FALSE)</f>
        <v>163</v>
      </c>
      <c r="S7" s="15">
        <f t="shared" si="1"/>
        <v>2</v>
      </c>
      <c r="T7" s="12">
        <f>VLOOKUP($H7,'[2]2023_07'!$D:$AD,'[2]2023_07'!K$19,FALSE)</f>
        <v>2</v>
      </c>
      <c r="U7" s="16" t="str">
        <f>VLOOKUP($H7,'[2]2023_07'!$D:$AD,'[2]2023_07'!T$19,FALSE)</f>
        <v>LIDO/REVISÃO</v>
      </c>
      <c r="V7" s="17" t="str">
        <f>VLOOKUP($H7,'[2]2023_07'!$D:$AD,'[2]2023_07'!U$19,FALSE)</f>
        <v>HIDROMETRO NÃO CADASTRADO</v>
      </c>
      <c r="W7" s="12">
        <f>VLOOKUP($H7,'[2]2023_07'!$D:$AD,'[2]2023_07'!L$19,FALSE)</f>
        <v>48.29</v>
      </c>
      <c r="X7" s="12">
        <f>VLOOKUP($H7,'[2]2023_07'!$D:$AD,'[2]2023_07'!M$19,FALSE)</f>
        <v>0</v>
      </c>
      <c r="Y7" s="18">
        <f>VLOOKUP($H7,'[2]2023_07'!$D:$AD,'[2]2023_07'!N$19,FALSE)</f>
        <v>-4.5599999999999996</v>
      </c>
      <c r="Z7" s="12">
        <f>VLOOKUP($H7,'[2]2023_07'!$D:$AD,'[2]2023_07'!O$19,FALSE)</f>
        <v>0</v>
      </c>
      <c r="AA7" s="12">
        <f>VLOOKUP($H7,'[2]2023_07'!$D:$AD,'[2]2023_07'!P$19,FALSE)</f>
        <v>0</v>
      </c>
      <c r="AB7" s="12">
        <f>VLOOKUP($H7,'[2]2023_07'!$D:$AD,'[2]2023_07'!Q$19,FALSE)</f>
        <v>43.73</v>
      </c>
      <c r="AC7">
        <f t="shared" si="2"/>
        <v>43.73</v>
      </c>
      <c r="AD7">
        <f t="shared" si="3"/>
        <v>0</v>
      </c>
    </row>
    <row r="8" spans="1:30" ht="15" customHeight="1" x14ac:dyDescent="0.25">
      <c r="A8" s="9" t="str">
        <f t="shared" si="0"/>
        <v>H007 2023 Julho</v>
      </c>
      <c r="B8" s="9" t="str">
        <f>VLOOKUP(H8,[1]Auxiliar_referencia!E:F,2,FALSE)</f>
        <v>Medidor faturado pela UFSC</v>
      </c>
      <c r="C8" s="9">
        <v>2023</v>
      </c>
      <c r="D8" s="9" t="s">
        <v>122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VLOOKUP($H8,'[2]2023_07'!$D:$AD,'[2]2023_07'!Z$19,FALSE)</f>
        <v>1</v>
      </c>
      <c r="M8" s="12">
        <f>VLOOKUP($H8,'[2]2023_07'!$D:$AD,'[2]2023_07'!AA$19,FALSE)</f>
        <v>0</v>
      </c>
      <c r="N8" s="12">
        <f>VLOOKUP($H8,'[2]2023_07'!$D:$AD,'[2]2023_07'!AB$19,FALSE)</f>
        <v>0</v>
      </c>
      <c r="O8" s="12">
        <f>VLOOKUP($H8,'[2]2023_07'!$D:$AD,'[2]2023_07'!AC$19,FALSE)</f>
        <v>0</v>
      </c>
      <c r="P8" s="12">
        <f>VLOOKUP($H8,'[2]2023_07'!$D:$AD,'[2]2023_07'!AD$19,FALSE)</f>
        <v>1</v>
      </c>
      <c r="Q8" s="13">
        <f>VLOOKUP(H8,'2023_06'!H:R,11,FALSE)</f>
        <v>5610</v>
      </c>
      <c r="R8" s="14">
        <f>VLOOKUP($H8,'[2]2023_07'!$D:$AD,'[2]2023_07'!J$19,FALSE)</f>
        <v>5692</v>
      </c>
      <c r="S8" s="15">
        <f t="shared" si="1"/>
        <v>82</v>
      </c>
      <c r="T8" s="12">
        <f>VLOOKUP($H8,'[2]2023_07'!$D:$AD,'[2]2023_07'!K$19,FALSE)</f>
        <v>82</v>
      </c>
      <c r="U8" s="16" t="str">
        <f>VLOOKUP($H8,'[2]2023_07'!$D:$AD,'[2]2023_07'!T$19,FALSE)</f>
        <v>LIDO</v>
      </c>
      <c r="V8" s="17" t="str">
        <f>VLOOKUP($H8,'[2]2023_07'!$D:$AD,'[2]2023_07'!U$19,FALSE)</f>
        <v>OK</v>
      </c>
      <c r="W8" s="12">
        <f>VLOOKUP($H8,'[2]2023_07'!$D:$AD,'[2]2023_07'!L$19,FALSE)</f>
        <v>1201.73</v>
      </c>
      <c r="X8" s="12">
        <f>VLOOKUP($H8,'[2]2023_07'!$D:$AD,'[2]2023_07'!M$19,FALSE)</f>
        <v>0</v>
      </c>
      <c r="Y8" s="18">
        <f>VLOOKUP($H8,'[2]2023_07'!$D:$AD,'[2]2023_07'!N$19,FALSE)</f>
        <v>-113.56</v>
      </c>
      <c r="Z8" s="12">
        <f>VLOOKUP($H8,'[2]2023_07'!$D:$AD,'[2]2023_07'!O$19,FALSE)</f>
        <v>0</v>
      </c>
      <c r="AA8" s="12">
        <f>VLOOKUP($H8,'[2]2023_07'!$D:$AD,'[2]2023_07'!P$19,FALSE)</f>
        <v>0</v>
      </c>
      <c r="AB8" s="12">
        <f>VLOOKUP($H8,'[2]2023_07'!$D:$AD,'[2]2023_07'!Q$19,FALSE)</f>
        <v>1088.17</v>
      </c>
      <c r="AC8">
        <f t="shared" si="2"/>
        <v>1088.17</v>
      </c>
      <c r="AD8">
        <f t="shared" si="3"/>
        <v>0</v>
      </c>
    </row>
    <row r="9" spans="1:30" ht="15" customHeight="1" x14ac:dyDescent="0.25">
      <c r="A9" s="9" t="str">
        <f t="shared" si="0"/>
        <v>H008 2023 Julho</v>
      </c>
      <c r="B9" s="9" t="str">
        <f>VLOOKUP(H9,[1]Auxiliar_referencia!E:F,2,FALSE)</f>
        <v>Medidor faturado pela UFSC</v>
      </c>
      <c r="C9" s="9">
        <v>2023</v>
      </c>
      <c r="D9" s="9" t="s">
        <v>122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VLOOKUP($H9,'[2]2023_07'!$D:$AD,'[2]2023_07'!Z$19,FALSE)</f>
        <v>1</v>
      </c>
      <c r="M9" s="12">
        <f>VLOOKUP($H9,'[2]2023_07'!$D:$AD,'[2]2023_07'!AA$19,FALSE)</f>
        <v>0</v>
      </c>
      <c r="N9" s="12">
        <f>VLOOKUP($H9,'[2]2023_07'!$D:$AD,'[2]2023_07'!AB$19,FALSE)</f>
        <v>0</v>
      </c>
      <c r="O9" s="12">
        <f>VLOOKUP($H9,'[2]2023_07'!$D:$AD,'[2]2023_07'!AC$19,FALSE)</f>
        <v>0</v>
      </c>
      <c r="P9" s="12">
        <f>VLOOKUP($H9,'[2]2023_07'!$D:$AD,'[2]2023_07'!AD$19,FALSE)</f>
        <v>1</v>
      </c>
      <c r="Q9" s="13">
        <f>VLOOKUP(H9,'2023_06'!H:R,11,FALSE)</f>
        <v>51713</v>
      </c>
      <c r="R9" s="14">
        <f>VLOOKUP($H9,'[2]2023_07'!$D:$AD,'[2]2023_07'!J$19,FALSE)</f>
        <v>51876</v>
      </c>
      <c r="S9" s="15">
        <f t="shared" si="1"/>
        <v>163</v>
      </c>
      <c r="T9" s="12">
        <f>VLOOKUP($H9,'[2]2023_07'!$D:$AD,'[2]2023_07'!K$19,FALSE)</f>
        <v>163</v>
      </c>
      <c r="U9" s="16" t="str">
        <f>VLOOKUP($H9,'[2]2023_07'!$D:$AD,'[2]2023_07'!T$19,FALSE)</f>
        <v>LIDO/REVISÃO</v>
      </c>
      <c r="V9" s="17" t="str">
        <f>VLOOKUP($H9,'[2]2023_07'!$D:$AD,'[2]2023_07'!U$19,FALSE)</f>
        <v>CONFIRMAÇÃO LEITURA</v>
      </c>
      <c r="W9" s="12">
        <f>VLOOKUP($H9,'[2]2023_07'!$D:$AD,'[2]2023_07'!L$19,FALSE)</f>
        <v>2449.94</v>
      </c>
      <c r="X9" s="12">
        <f>VLOOKUP($H9,'[2]2023_07'!$D:$AD,'[2]2023_07'!M$19,FALSE)</f>
        <v>0</v>
      </c>
      <c r="Y9" s="18">
        <f>VLOOKUP($H9,'[2]2023_07'!$D:$AD,'[2]2023_07'!N$19,FALSE)</f>
        <v>-231.52</v>
      </c>
      <c r="Z9" s="12">
        <f>VLOOKUP($H9,'[2]2023_07'!$D:$AD,'[2]2023_07'!O$19,FALSE)</f>
        <v>0</v>
      </c>
      <c r="AA9" s="12">
        <f>VLOOKUP($H9,'[2]2023_07'!$D:$AD,'[2]2023_07'!P$19,FALSE)</f>
        <v>0</v>
      </c>
      <c r="AB9" s="12">
        <f>VLOOKUP($H9,'[2]2023_07'!$D:$AD,'[2]2023_07'!Q$19,FALSE)</f>
        <v>2218.42</v>
      </c>
      <c r="AC9">
        <f t="shared" si="2"/>
        <v>2218.42</v>
      </c>
      <c r="AD9">
        <f t="shared" si="3"/>
        <v>0</v>
      </c>
    </row>
    <row r="10" spans="1:30" ht="15" customHeight="1" x14ac:dyDescent="0.25">
      <c r="A10" s="9" t="str">
        <f t="shared" si="0"/>
        <v>H009 2023 Julho</v>
      </c>
      <c r="B10" s="9" t="str">
        <f>VLOOKUP(H10,[1]Auxiliar_referencia!E:F,2,FALSE)</f>
        <v>Medidor faturado pela UFSC</v>
      </c>
      <c r="C10" s="9">
        <v>2023</v>
      </c>
      <c r="D10" s="9" t="s">
        <v>122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VLOOKUP($H10,'[2]2023_07'!$D:$AD,'[2]2023_07'!Z$19,FALSE)</f>
        <v>1</v>
      </c>
      <c r="M10" s="12">
        <f>VLOOKUP($H10,'[2]2023_07'!$D:$AD,'[2]2023_07'!AA$19,FALSE)</f>
        <v>0</v>
      </c>
      <c r="N10" s="12">
        <f>VLOOKUP($H10,'[2]2023_07'!$D:$AD,'[2]2023_07'!AB$19,FALSE)</f>
        <v>0</v>
      </c>
      <c r="O10" s="12">
        <f>VLOOKUP($H10,'[2]2023_07'!$D:$AD,'[2]2023_07'!AC$19,FALSE)</f>
        <v>0</v>
      </c>
      <c r="P10" s="12">
        <f>VLOOKUP($H10,'[2]2023_07'!$D:$AD,'[2]2023_07'!AD$19,FALSE)</f>
        <v>1</v>
      </c>
      <c r="Q10" s="13">
        <f>VLOOKUP(H10,'2023_06'!H:R,11,FALSE)</f>
        <v>20</v>
      </c>
      <c r="R10" s="14">
        <f>VLOOKUP($H10,'[2]2023_07'!$D:$AD,'[2]2023_07'!J$19,FALSE)</f>
        <v>22</v>
      </c>
      <c r="S10" s="15">
        <f t="shared" si="1"/>
        <v>2</v>
      </c>
      <c r="T10" s="12">
        <f>VLOOKUP($H10,'[2]2023_07'!$D:$AD,'[2]2023_07'!K$19,FALSE)</f>
        <v>2</v>
      </c>
      <c r="U10" s="16" t="str">
        <f>VLOOKUP($H10,'[2]2023_07'!$D:$AD,'[2]2023_07'!T$19,FALSE)</f>
        <v>LIDO</v>
      </c>
      <c r="V10" s="17" t="str">
        <f>VLOOKUP($H10,'[2]2023_07'!$D:$AD,'[2]2023_07'!U$19,FALSE)</f>
        <v>OK</v>
      </c>
      <c r="W10" s="12">
        <f>VLOOKUP($H10,'[2]2023_07'!$D:$AD,'[2]2023_07'!L$19,FALSE)</f>
        <v>48.29</v>
      </c>
      <c r="X10" s="12">
        <f>VLOOKUP($H10,'[2]2023_07'!$D:$AD,'[2]2023_07'!M$19,FALSE)</f>
        <v>0</v>
      </c>
      <c r="Y10" s="18">
        <f>VLOOKUP($H10,'[2]2023_07'!$D:$AD,'[2]2023_07'!N$19,FALSE)</f>
        <v>-4.5599999999999996</v>
      </c>
      <c r="Z10" s="12">
        <f>VLOOKUP($H10,'[2]2023_07'!$D:$AD,'[2]2023_07'!O$19,FALSE)</f>
        <v>0</v>
      </c>
      <c r="AA10" s="12">
        <f>VLOOKUP($H10,'[2]2023_07'!$D:$AD,'[2]2023_07'!P$19,FALSE)</f>
        <v>0</v>
      </c>
      <c r="AB10" s="12">
        <f>VLOOKUP($H10,'[2]2023_07'!$D:$AD,'[2]2023_07'!Q$19,FALSE)</f>
        <v>43.73</v>
      </c>
      <c r="AC10">
        <f t="shared" si="2"/>
        <v>43.73</v>
      </c>
      <c r="AD10">
        <f t="shared" si="3"/>
        <v>0</v>
      </c>
    </row>
    <row r="11" spans="1:30" ht="15" customHeight="1" x14ac:dyDescent="0.25">
      <c r="A11" s="9" t="str">
        <f t="shared" si="0"/>
        <v>H010 2023 Julho</v>
      </c>
      <c r="B11" s="9" t="str">
        <f>VLOOKUP(H11,[1]Auxiliar_referencia!E:F,2,FALSE)</f>
        <v>Medidor faturado pela UFSC</v>
      </c>
      <c r="C11" s="9">
        <v>2023</v>
      </c>
      <c r="D11" s="9" t="s">
        <v>122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VLOOKUP($H11,'[2]2023_07'!$D:$AD,'[2]2023_07'!Z$19,FALSE)</f>
        <v>1</v>
      </c>
      <c r="M11" s="12">
        <f>VLOOKUP($H11,'[2]2023_07'!$D:$AD,'[2]2023_07'!AA$19,FALSE)</f>
        <v>0</v>
      </c>
      <c r="N11" s="12">
        <f>VLOOKUP($H11,'[2]2023_07'!$D:$AD,'[2]2023_07'!AB$19,FALSE)</f>
        <v>0</v>
      </c>
      <c r="O11" s="12">
        <f>VLOOKUP($H11,'[2]2023_07'!$D:$AD,'[2]2023_07'!AC$19,FALSE)</f>
        <v>0</v>
      </c>
      <c r="P11" s="12">
        <f>VLOOKUP($H11,'[2]2023_07'!$D:$AD,'[2]2023_07'!AD$19,FALSE)</f>
        <v>1</v>
      </c>
      <c r="Q11" s="13">
        <f>VLOOKUP(H11,'2023_06'!H:R,11,FALSE)</f>
        <v>2338</v>
      </c>
      <c r="R11" s="14">
        <f>VLOOKUP($H11,'[2]2023_07'!$D:$AD,'[2]2023_07'!J$19,FALSE)</f>
        <v>2384</v>
      </c>
      <c r="S11" s="15">
        <f t="shared" si="1"/>
        <v>46</v>
      </c>
      <c r="T11" s="12">
        <f>VLOOKUP($H11,'[2]2023_07'!$D:$AD,'[2]2023_07'!K$19,FALSE)</f>
        <v>46</v>
      </c>
      <c r="U11" s="16" t="str">
        <f>VLOOKUP($H11,'[2]2023_07'!$D:$AD,'[2]2023_07'!T$19,FALSE)</f>
        <v>MÉDIO</v>
      </c>
      <c r="V11" s="17" t="str">
        <f>VLOOKUP($H11,'[2]2023_07'!$D:$AD,'[2]2023_07'!U$19,FALSE)</f>
        <v>VIDRO DO HIDROMETRO SUADO</v>
      </c>
      <c r="W11" s="12">
        <f>VLOOKUP($H11,'[2]2023_07'!$D:$AD,'[2]2023_07'!L$19,FALSE)</f>
        <v>646.97</v>
      </c>
      <c r="X11" s="12">
        <f>VLOOKUP($H11,'[2]2023_07'!$D:$AD,'[2]2023_07'!M$19,FALSE)</f>
        <v>0</v>
      </c>
      <c r="Y11" s="18">
        <f>VLOOKUP($H11,'[2]2023_07'!$D:$AD,'[2]2023_07'!N$19,FALSE)</f>
        <v>-61.14</v>
      </c>
      <c r="Z11" s="12">
        <f>VLOOKUP($H11,'[2]2023_07'!$D:$AD,'[2]2023_07'!O$19,FALSE)</f>
        <v>0</v>
      </c>
      <c r="AA11" s="12">
        <f>VLOOKUP($H11,'[2]2023_07'!$D:$AD,'[2]2023_07'!P$19,FALSE)</f>
        <v>0</v>
      </c>
      <c r="AB11" s="12">
        <f>VLOOKUP($H11,'[2]2023_07'!$D:$AD,'[2]2023_07'!Q$19,FALSE)</f>
        <v>585.83000000000004</v>
      </c>
      <c r="AC11">
        <f t="shared" si="2"/>
        <v>585.83000000000004</v>
      </c>
      <c r="AD11">
        <f t="shared" si="3"/>
        <v>0</v>
      </c>
    </row>
    <row r="12" spans="1:30" ht="15" customHeight="1" x14ac:dyDescent="0.25">
      <c r="A12" s="9" t="str">
        <f t="shared" si="0"/>
        <v>H011 2023 Julho</v>
      </c>
      <c r="B12" s="9" t="str">
        <f>VLOOKUP(H12,[1]Auxiliar_referencia!E:F,2,FALSE)</f>
        <v>Medidor faturado pela UFSC</v>
      </c>
      <c r="C12" s="9">
        <v>2023</v>
      </c>
      <c r="D12" s="9" t="s">
        <v>122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VLOOKUP($H12,'[2]2023_07'!$D:$AD,'[2]2023_07'!Z$19,FALSE)</f>
        <v>1</v>
      </c>
      <c r="M12" s="12">
        <f>VLOOKUP($H12,'[2]2023_07'!$D:$AD,'[2]2023_07'!AA$19,FALSE)</f>
        <v>0</v>
      </c>
      <c r="N12" s="12">
        <f>VLOOKUP($H12,'[2]2023_07'!$D:$AD,'[2]2023_07'!AB$19,FALSE)</f>
        <v>0</v>
      </c>
      <c r="O12" s="12">
        <f>VLOOKUP($H12,'[2]2023_07'!$D:$AD,'[2]2023_07'!AC$19,FALSE)</f>
        <v>0</v>
      </c>
      <c r="P12" s="12">
        <f>VLOOKUP($H12,'[2]2023_07'!$D:$AD,'[2]2023_07'!AD$19,FALSE)</f>
        <v>1</v>
      </c>
      <c r="Q12" s="13">
        <f>VLOOKUP(H12,'2023_06'!H:R,11,FALSE)</f>
        <v>41163</v>
      </c>
      <c r="R12" s="14">
        <f>VLOOKUP($H12,'[2]2023_07'!$D:$AD,'[2]2023_07'!J$19,FALSE)</f>
        <v>41439</v>
      </c>
      <c r="S12" s="15">
        <f t="shared" si="1"/>
        <v>276</v>
      </c>
      <c r="T12" s="12">
        <f>VLOOKUP($H12,'[2]2023_07'!$D:$AD,'[2]2023_07'!K$19,FALSE)</f>
        <v>276</v>
      </c>
      <c r="U12" s="16" t="str">
        <f>VLOOKUP($H12,'[2]2023_07'!$D:$AD,'[2]2023_07'!T$19,FALSE)</f>
        <v>LIDO</v>
      </c>
      <c r="V12" s="17" t="str">
        <f>VLOOKUP($H12,'[2]2023_07'!$D:$AD,'[2]2023_07'!U$19,FALSE)</f>
        <v>OK</v>
      </c>
      <c r="W12" s="12">
        <f>VLOOKUP($H12,'[2]2023_07'!$D:$AD,'[2]2023_07'!L$19,FALSE)</f>
        <v>4191.2700000000004</v>
      </c>
      <c r="X12" s="12">
        <f>VLOOKUP($H12,'[2]2023_07'!$D:$AD,'[2]2023_07'!M$19,FALSE)</f>
        <v>0</v>
      </c>
      <c r="Y12" s="18">
        <f>VLOOKUP($H12,'[2]2023_07'!$D:$AD,'[2]2023_07'!N$19,FALSE)</f>
        <v>-396.07</v>
      </c>
      <c r="Z12" s="12">
        <f>VLOOKUP($H12,'[2]2023_07'!$D:$AD,'[2]2023_07'!O$19,FALSE)</f>
        <v>0</v>
      </c>
      <c r="AA12" s="12">
        <f>VLOOKUP($H12,'[2]2023_07'!$D:$AD,'[2]2023_07'!P$19,FALSE)</f>
        <v>0</v>
      </c>
      <c r="AB12" s="12">
        <f>VLOOKUP($H12,'[2]2023_07'!$D:$AD,'[2]2023_07'!Q$19,FALSE)</f>
        <v>3795.2</v>
      </c>
      <c r="AC12">
        <f t="shared" si="2"/>
        <v>3795.2000000000003</v>
      </c>
      <c r="AD12">
        <f t="shared" si="3"/>
        <v>0</v>
      </c>
    </row>
    <row r="13" spans="1:30" ht="15" customHeight="1" x14ac:dyDescent="0.25">
      <c r="A13" s="9" t="str">
        <f t="shared" si="0"/>
        <v>H015 2023 Julho</v>
      </c>
      <c r="B13" s="9" t="str">
        <f>VLOOKUP(H13,[1]Auxiliar_referencia!E:F,2,FALSE)</f>
        <v>Medidor faturado pela UFSC</v>
      </c>
      <c r="C13" s="9">
        <v>2023</v>
      </c>
      <c r="D13" s="9" t="s">
        <v>122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VLOOKUP($H13,'[2]2023_07'!$D:$AD,'[2]2023_07'!Z$19,FALSE)</f>
        <v>1</v>
      </c>
      <c r="M13" s="12">
        <f>VLOOKUP($H13,'[2]2023_07'!$D:$AD,'[2]2023_07'!AA$19,FALSE)</f>
        <v>0</v>
      </c>
      <c r="N13" s="12">
        <f>VLOOKUP($H13,'[2]2023_07'!$D:$AD,'[2]2023_07'!AB$19,FALSE)</f>
        <v>0</v>
      </c>
      <c r="O13" s="12">
        <f>VLOOKUP($H13,'[2]2023_07'!$D:$AD,'[2]2023_07'!AC$19,FALSE)</f>
        <v>0</v>
      </c>
      <c r="P13" s="12">
        <f>VLOOKUP($H13,'[2]2023_07'!$D:$AD,'[2]2023_07'!AD$19,FALSE)</f>
        <v>1</v>
      </c>
      <c r="Q13" s="13">
        <f>VLOOKUP(H13,'2023_06'!H:R,11,FALSE)</f>
        <v>210</v>
      </c>
      <c r="R13" s="14">
        <f>VLOOKUP($H13,'[2]2023_07'!$D:$AD,'[2]2023_07'!J$19,FALSE)</f>
        <v>210</v>
      </c>
      <c r="S13" s="15">
        <f t="shared" si="1"/>
        <v>0</v>
      </c>
      <c r="T13" s="12">
        <f>VLOOKUP($H13,'[2]2023_07'!$D:$AD,'[2]2023_07'!K$19,FALSE)</f>
        <v>0</v>
      </c>
      <c r="U13" s="16" t="str">
        <f>VLOOKUP($H13,'[2]2023_07'!$D:$AD,'[2]2023_07'!T$19,FALSE)</f>
        <v>LIDO</v>
      </c>
      <c r="V13" s="17" t="str">
        <f>VLOOKUP($H13,'[2]2023_07'!$D:$AD,'[2]2023_07'!U$19,FALSE)</f>
        <v>HIDROMETRO PARADO</v>
      </c>
      <c r="W13" s="12">
        <f>VLOOKUP($H13,'[2]2023_07'!$D:$AD,'[2]2023_07'!L$19,FALSE)</f>
        <v>37.31</v>
      </c>
      <c r="X13" s="12">
        <f>VLOOKUP($H13,'[2]2023_07'!$D:$AD,'[2]2023_07'!M$19,FALSE)</f>
        <v>37.31</v>
      </c>
      <c r="Y13" s="18">
        <f>VLOOKUP($H13,'[2]2023_07'!$D:$AD,'[2]2023_07'!N$19,FALSE)</f>
        <v>-74.62</v>
      </c>
      <c r="Z13" s="12">
        <f>VLOOKUP($H13,'[2]2023_07'!$D:$AD,'[2]2023_07'!O$19,FALSE)</f>
        <v>0</v>
      </c>
      <c r="AA13" s="12">
        <f>VLOOKUP($H13,'[2]2023_07'!$D:$AD,'[2]2023_07'!P$19,FALSE)</f>
        <v>0</v>
      </c>
      <c r="AB13" s="12">
        <f>VLOOKUP($H13,'[2]2023_07'!$D:$AD,'[2]2023_07'!Q$19,FALSE)</f>
        <v>0</v>
      </c>
      <c r="AC13">
        <f t="shared" si="2"/>
        <v>0</v>
      </c>
      <c r="AD13">
        <f t="shared" si="3"/>
        <v>0</v>
      </c>
    </row>
    <row r="14" spans="1:30" ht="15" customHeight="1" x14ac:dyDescent="0.25">
      <c r="A14" s="9" t="str">
        <f t="shared" si="0"/>
        <v>H017 2023 Julho</v>
      </c>
      <c r="B14" s="9" t="str">
        <f>VLOOKUP(H14,[1]Auxiliar_referencia!E:F,2,FALSE)</f>
        <v>Medidor faturado pela UFSC</v>
      </c>
      <c r="C14" s="9">
        <v>2023</v>
      </c>
      <c r="D14" s="9" t="s">
        <v>122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VLOOKUP($H14,'[2]2023_07'!$D:$AD,'[2]2023_07'!Z$19,FALSE)</f>
        <v>1</v>
      </c>
      <c r="M14" s="12">
        <f>VLOOKUP($H14,'[2]2023_07'!$D:$AD,'[2]2023_07'!AA$19,FALSE)</f>
        <v>0</v>
      </c>
      <c r="N14" s="12">
        <f>VLOOKUP($H14,'[2]2023_07'!$D:$AD,'[2]2023_07'!AB$19,FALSE)</f>
        <v>1</v>
      </c>
      <c r="O14" s="12">
        <f>VLOOKUP($H14,'[2]2023_07'!$D:$AD,'[2]2023_07'!AC$19,FALSE)</f>
        <v>0</v>
      </c>
      <c r="P14" s="12">
        <f>VLOOKUP($H14,'[2]2023_07'!$D:$AD,'[2]2023_07'!AD$19,FALSE)</f>
        <v>2</v>
      </c>
      <c r="Q14" s="13">
        <f>VLOOKUP(H14,'2023_06'!H:R,11,FALSE)</f>
        <v>1833</v>
      </c>
      <c r="R14" s="14">
        <f>VLOOKUP($H14,'[2]2023_07'!$D:$AD,'[2]2023_07'!J$19,FALSE)</f>
        <v>2203</v>
      </c>
      <c r="S14" s="15">
        <f t="shared" si="1"/>
        <v>370</v>
      </c>
      <c r="T14" s="12">
        <f>VLOOKUP($H14,'[2]2023_07'!$D:$AD,'[2]2023_07'!K$19,FALSE)</f>
        <v>370</v>
      </c>
      <c r="U14" s="16" t="str">
        <f>VLOOKUP($H14,'[2]2023_07'!$D:$AD,'[2]2023_07'!T$19,FALSE)</f>
        <v>MÉDIO</v>
      </c>
      <c r="V14" s="17" t="str">
        <f>VLOOKUP($H14,'[2]2023_07'!$D:$AD,'[2]2023_07'!U$19,FALSE)</f>
        <v>ELIMINE A ANORMALIDADE COSNTRUINDO ABRIGO</v>
      </c>
      <c r="W14" s="12">
        <f>VLOOKUP($H14,'[2]2023_07'!$D:$AD,'[2]2023_07'!L$19,FALSE)</f>
        <v>6115.22</v>
      </c>
      <c r="X14" s="12">
        <f>VLOOKUP($H14,'[2]2023_07'!$D:$AD,'[2]2023_07'!M$19,FALSE)</f>
        <v>6115.22</v>
      </c>
      <c r="Y14" s="18">
        <f>VLOOKUP($H14,'[2]2023_07'!$D:$AD,'[2]2023_07'!N$19,FALSE)</f>
        <v>-1155.77</v>
      </c>
      <c r="Z14" s="12">
        <f>VLOOKUP($H14,'[2]2023_07'!$D:$AD,'[2]2023_07'!O$19,FALSE)</f>
        <v>0</v>
      </c>
      <c r="AA14" s="12">
        <f>VLOOKUP($H14,'[2]2023_07'!$D:$AD,'[2]2023_07'!P$19,FALSE)</f>
        <v>0</v>
      </c>
      <c r="AB14" s="12">
        <f>VLOOKUP($H14,'[2]2023_07'!$D:$AD,'[2]2023_07'!Q$19,FALSE)</f>
        <v>11074.67</v>
      </c>
      <c r="AC14">
        <f t="shared" si="2"/>
        <v>11074.67</v>
      </c>
      <c r="AD14">
        <f t="shared" si="3"/>
        <v>0</v>
      </c>
    </row>
    <row r="15" spans="1:30" ht="15" customHeight="1" x14ac:dyDescent="0.25">
      <c r="A15" s="9" t="str">
        <f t="shared" si="0"/>
        <v>H018 2023 Julho</v>
      </c>
      <c r="B15" s="9" t="str">
        <f>VLOOKUP(H15,[1]Auxiliar_referencia!E:F,2,FALSE)</f>
        <v>Medidor faturado pela UFSC</v>
      </c>
      <c r="C15" s="9">
        <v>2023</v>
      </c>
      <c r="D15" s="9" t="s">
        <v>122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VLOOKUP($H15,'[2]2023_07'!$D:$AD,'[2]2023_07'!Z$19,FALSE)</f>
        <v>1</v>
      </c>
      <c r="M15" s="12">
        <f>VLOOKUP($H15,'[2]2023_07'!$D:$AD,'[2]2023_07'!AA$19,FALSE)</f>
        <v>0</v>
      </c>
      <c r="N15" s="12">
        <f>VLOOKUP($H15,'[2]2023_07'!$D:$AD,'[2]2023_07'!AB$19,FALSE)</f>
        <v>0</v>
      </c>
      <c r="O15" s="12">
        <f>VLOOKUP($H15,'[2]2023_07'!$D:$AD,'[2]2023_07'!AC$19,FALSE)</f>
        <v>0</v>
      </c>
      <c r="P15" s="12">
        <f>VLOOKUP($H15,'[2]2023_07'!$D:$AD,'[2]2023_07'!AD$19,FALSE)</f>
        <v>1</v>
      </c>
      <c r="Q15" s="13">
        <f>VLOOKUP(H15,'2023_06'!H:R,11,FALSE)</f>
        <v>4719</v>
      </c>
      <c r="R15" s="14">
        <f>VLOOKUP($H15,'[2]2023_07'!$D:$AD,'[2]2023_07'!J$19,FALSE)</f>
        <v>4735</v>
      </c>
      <c r="S15" s="15">
        <f t="shared" si="1"/>
        <v>16</v>
      </c>
      <c r="T15" s="12">
        <f>VLOOKUP($H15,'[2]2023_07'!$D:$AD,'[2]2023_07'!K$19,FALSE)</f>
        <v>16</v>
      </c>
      <c r="U15" s="16" t="str">
        <f>VLOOKUP($H15,'[2]2023_07'!$D:$AD,'[2]2023_07'!T$19,FALSE)</f>
        <v>LIDO</v>
      </c>
      <c r="V15" s="17" t="str">
        <f>VLOOKUP($H15,'[2]2023_07'!$D:$AD,'[2]2023_07'!U$19,FALSE)</f>
        <v>OK</v>
      </c>
      <c r="W15" s="12">
        <f>VLOOKUP($H15,'[2]2023_07'!$D:$AD,'[2]2023_07'!L$19,FALSE)</f>
        <v>184.67</v>
      </c>
      <c r="X15" s="12">
        <f>VLOOKUP($H15,'[2]2023_07'!$D:$AD,'[2]2023_07'!M$19,FALSE)</f>
        <v>184.67</v>
      </c>
      <c r="Y15" s="18">
        <f>VLOOKUP($H15,'[2]2023_07'!$D:$AD,'[2]2023_07'!N$19,FALSE)</f>
        <v>-34.9</v>
      </c>
      <c r="Z15" s="12">
        <f>VLOOKUP($H15,'[2]2023_07'!$D:$AD,'[2]2023_07'!O$19,FALSE)</f>
        <v>0</v>
      </c>
      <c r="AA15" s="12">
        <f>VLOOKUP($H15,'[2]2023_07'!$D:$AD,'[2]2023_07'!P$19,FALSE)</f>
        <v>0</v>
      </c>
      <c r="AB15" s="12">
        <f>VLOOKUP($H15,'[2]2023_07'!$D:$AD,'[2]2023_07'!Q$19,FALSE)</f>
        <v>334.44</v>
      </c>
      <c r="AC15">
        <f t="shared" si="2"/>
        <v>334.44</v>
      </c>
      <c r="AD15">
        <f t="shared" si="3"/>
        <v>0</v>
      </c>
    </row>
    <row r="16" spans="1:30" ht="15" customHeight="1" x14ac:dyDescent="0.25">
      <c r="A16" s="9" t="str">
        <f t="shared" si="0"/>
        <v>H019 2023 Julho</v>
      </c>
      <c r="B16" s="9" t="str">
        <f>VLOOKUP(H16,[1]Auxiliar_referencia!E:F,2,FALSE)</f>
        <v>Medidor faturado pela UFSC</v>
      </c>
      <c r="C16" s="9">
        <v>2023</v>
      </c>
      <c r="D16" s="9" t="s">
        <v>122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VLOOKUP($H16,'[2]2023_07'!$D:$AD,'[2]2023_07'!Z$19,FALSE)</f>
        <v>1</v>
      </c>
      <c r="M16" s="12">
        <f>VLOOKUP($H16,'[2]2023_07'!$D:$AD,'[2]2023_07'!AA$19,FALSE)</f>
        <v>0</v>
      </c>
      <c r="N16" s="12">
        <f>VLOOKUP($H16,'[2]2023_07'!$D:$AD,'[2]2023_07'!AB$19,FALSE)</f>
        <v>1</v>
      </c>
      <c r="O16" s="12">
        <f>VLOOKUP($H16,'[2]2023_07'!$D:$AD,'[2]2023_07'!AC$19,FALSE)</f>
        <v>1</v>
      </c>
      <c r="P16" s="12">
        <f>VLOOKUP($H16,'[2]2023_07'!$D:$AD,'[2]2023_07'!AD$19,FALSE)</f>
        <v>3</v>
      </c>
      <c r="Q16" s="13">
        <f>VLOOKUP(H16,'2023_06'!H:R,11,FALSE)</f>
        <v>11011</v>
      </c>
      <c r="R16" s="14">
        <f>VLOOKUP($H16,'[2]2023_07'!$D:$AD,'[2]2023_07'!J$19,FALSE)</f>
        <v>11145</v>
      </c>
      <c r="S16" s="15">
        <f t="shared" si="1"/>
        <v>134</v>
      </c>
      <c r="T16" s="12">
        <f>VLOOKUP($H16,'[2]2023_07'!$D:$AD,'[2]2023_07'!K$19,FALSE)</f>
        <v>134</v>
      </c>
      <c r="U16" s="16" t="str">
        <f>VLOOKUP($H16,'[2]2023_07'!$D:$AD,'[2]2023_07'!T$19,FALSE)</f>
        <v>LIDO/REVISÃO</v>
      </c>
      <c r="V16" s="17" t="str">
        <f>VLOOKUP($H16,'[2]2023_07'!$D:$AD,'[2]2023_07'!U$19,FALSE)</f>
        <v>CONFIRMAÇÃO LEITURA</v>
      </c>
      <c r="W16" s="12">
        <f>VLOOKUP($H16,'[2]2023_07'!$D:$AD,'[2]2023_07'!L$19,FALSE)</f>
        <v>1879.26</v>
      </c>
      <c r="X16" s="12">
        <f>VLOOKUP($H16,'[2]2023_07'!$D:$AD,'[2]2023_07'!M$19,FALSE)</f>
        <v>1879.26</v>
      </c>
      <c r="Y16" s="18">
        <f>VLOOKUP($H16,'[2]2023_07'!$D:$AD,'[2]2023_07'!N$19,FALSE)</f>
        <v>-355.19</v>
      </c>
      <c r="Z16" s="12">
        <f>VLOOKUP($H16,'[2]2023_07'!$D:$AD,'[2]2023_07'!O$19,FALSE)</f>
        <v>0</v>
      </c>
      <c r="AA16" s="12">
        <f>VLOOKUP($H16,'[2]2023_07'!$D:$AD,'[2]2023_07'!P$19,FALSE)</f>
        <v>0</v>
      </c>
      <c r="AB16" s="12">
        <f>VLOOKUP($H16,'[2]2023_07'!$D:$AD,'[2]2023_07'!Q$19,FALSE)</f>
        <v>3403.33</v>
      </c>
      <c r="AC16">
        <f t="shared" si="2"/>
        <v>3403.33</v>
      </c>
      <c r="AD16">
        <f t="shared" si="3"/>
        <v>0</v>
      </c>
    </row>
    <row r="17" spans="1:30" ht="15" customHeight="1" x14ac:dyDescent="0.25">
      <c r="A17" s="9" t="str">
        <f t="shared" si="0"/>
        <v>H020 2023 Julho</v>
      </c>
      <c r="B17" s="9" t="str">
        <f>VLOOKUP(H17,[1]Auxiliar_referencia!E:F,2,FALSE)</f>
        <v>Medidor faturado pela UFSC</v>
      </c>
      <c r="C17" s="9">
        <v>2023</v>
      </c>
      <c r="D17" s="9" t="s">
        <v>122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VLOOKUP($H17,'[2]2023_07'!$D:$AD,'[2]2023_07'!Z$19,FALSE)</f>
        <v>1</v>
      </c>
      <c r="M17" s="12">
        <f>VLOOKUP($H17,'[2]2023_07'!$D:$AD,'[2]2023_07'!AA$19,FALSE)</f>
        <v>0</v>
      </c>
      <c r="N17" s="12">
        <f>VLOOKUP($H17,'[2]2023_07'!$D:$AD,'[2]2023_07'!AB$19,FALSE)</f>
        <v>0</v>
      </c>
      <c r="O17" s="12">
        <f>VLOOKUP($H17,'[2]2023_07'!$D:$AD,'[2]2023_07'!AC$19,FALSE)</f>
        <v>0</v>
      </c>
      <c r="P17" s="12">
        <f>VLOOKUP($H17,'[2]2023_07'!$D:$AD,'[2]2023_07'!AD$19,FALSE)</f>
        <v>1</v>
      </c>
      <c r="Q17" s="13">
        <f>VLOOKUP(H17,'2023_06'!H:R,11,FALSE)</f>
        <v>1400</v>
      </c>
      <c r="R17" s="14">
        <f>VLOOKUP($H17,'[2]2023_07'!$D:$AD,'[2]2023_07'!J$19,FALSE)</f>
        <v>1505</v>
      </c>
      <c r="S17" s="15">
        <f t="shared" si="1"/>
        <v>105</v>
      </c>
      <c r="T17" s="12">
        <f>VLOOKUP($H17,'[2]2023_07'!$D:$AD,'[2]2023_07'!K$19,FALSE)</f>
        <v>105</v>
      </c>
      <c r="U17" s="16" t="str">
        <f>VLOOKUP($H17,'[2]2023_07'!$D:$AD,'[2]2023_07'!T$19,FALSE)</f>
        <v>LIDO/REVISÃO</v>
      </c>
      <c r="V17" s="17" t="str">
        <f>VLOOKUP($H17,'[2]2023_07'!$D:$AD,'[2]2023_07'!U$19,FALSE)</f>
        <v>CONFIRMAÇÃO LEITURA</v>
      </c>
      <c r="W17" s="12">
        <f>VLOOKUP($H17,'[2]2023_07'!$D:$AD,'[2]2023_07'!L$19,FALSE)</f>
        <v>1556.16</v>
      </c>
      <c r="X17" s="12">
        <f>VLOOKUP($H17,'[2]2023_07'!$D:$AD,'[2]2023_07'!M$19,FALSE)</f>
        <v>1556.16</v>
      </c>
      <c r="Y17" s="18">
        <f>VLOOKUP($H17,'[2]2023_07'!$D:$AD,'[2]2023_07'!N$19,FALSE)</f>
        <v>-294.11</v>
      </c>
      <c r="Z17" s="12">
        <f>VLOOKUP($H17,'[2]2023_07'!$D:$AD,'[2]2023_07'!O$19,FALSE)</f>
        <v>0</v>
      </c>
      <c r="AA17" s="12">
        <f>VLOOKUP($H17,'[2]2023_07'!$D:$AD,'[2]2023_07'!P$19,FALSE)</f>
        <v>0</v>
      </c>
      <c r="AB17" s="12">
        <f>VLOOKUP($H17,'[2]2023_07'!$D:$AD,'[2]2023_07'!Q$19,FALSE)</f>
        <v>2818.21</v>
      </c>
      <c r="AC17">
        <f t="shared" si="2"/>
        <v>2818.21</v>
      </c>
      <c r="AD17">
        <f t="shared" si="3"/>
        <v>0</v>
      </c>
    </row>
    <row r="18" spans="1:30" ht="15" customHeight="1" x14ac:dyDescent="0.25">
      <c r="A18" s="9" t="str">
        <f t="shared" si="0"/>
        <v>H021 2023 Julho</v>
      </c>
      <c r="B18" s="9" t="str">
        <f>VLOOKUP(H18,[1]Auxiliar_referencia!E:F,2,FALSE)</f>
        <v>Medidor faturado pela UFSC</v>
      </c>
      <c r="C18" s="9">
        <v>2023</v>
      </c>
      <c r="D18" s="9" t="s">
        <v>122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VLOOKUP($H18,'[2]2023_07'!$D:$AD,'[2]2023_07'!Z$19,FALSE)</f>
        <v>2</v>
      </c>
      <c r="M18" s="12">
        <f>VLOOKUP($H18,'[2]2023_07'!$D:$AD,'[2]2023_07'!AA$19,FALSE)</f>
        <v>0</v>
      </c>
      <c r="N18" s="12">
        <f>VLOOKUP($H18,'[2]2023_07'!$D:$AD,'[2]2023_07'!AB$19,FALSE)</f>
        <v>0</v>
      </c>
      <c r="O18" s="12">
        <f>VLOOKUP($H18,'[2]2023_07'!$D:$AD,'[2]2023_07'!AC$19,FALSE)</f>
        <v>0</v>
      </c>
      <c r="P18" s="12">
        <f>VLOOKUP($H18,'[2]2023_07'!$D:$AD,'[2]2023_07'!AD$19,FALSE)</f>
        <v>2</v>
      </c>
      <c r="Q18" s="13">
        <f>VLOOKUP(H18,'2023_06'!H:R,11,FALSE)</f>
        <v>6561</v>
      </c>
      <c r="R18" s="14">
        <f>VLOOKUP($H18,'[2]2023_07'!$D:$AD,'[2]2023_07'!J$19,FALSE)</f>
        <v>6619</v>
      </c>
      <c r="S18" s="15">
        <f t="shared" si="1"/>
        <v>58</v>
      </c>
      <c r="T18" s="12">
        <f>VLOOKUP($H18,'[2]2023_07'!$D:$AD,'[2]2023_07'!K$19,FALSE)</f>
        <v>58</v>
      </c>
      <c r="U18" s="16" t="str">
        <f>VLOOKUP($H18,'[2]2023_07'!$D:$AD,'[2]2023_07'!T$19,FALSE)</f>
        <v>LIDO</v>
      </c>
      <c r="V18" s="17" t="str">
        <f>VLOOKUP($H18,'[2]2023_07'!$D:$AD,'[2]2023_07'!U$19,FALSE)</f>
        <v>OK</v>
      </c>
      <c r="W18" s="12">
        <f>VLOOKUP($H18,'[2]2023_07'!$D:$AD,'[2]2023_07'!L$19,FALSE)</f>
        <v>770</v>
      </c>
      <c r="X18" s="12">
        <f>VLOOKUP($H18,'[2]2023_07'!$D:$AD,'[2]2023_07'!M$19,FALSE)</f>
        <v>770</v>
      </c>
      <c r="Y18" s="18">
        <f>VLOOKUP($H18,'[2]2023_07'!$D:$AD,'[2]2023_07'!N$19,FALSE)</f>
        <v>-145.53</v>
      </c>
      <c r="Z18" s="12">
        <f>VLOOKUP($H18,'[2]2023_07'!$D:$AD,'[2]2023_07'!O$19,FALSE)</f>
        <v>0</v>
      </c>
      <c r="AA18" s="12">
        <f>VLOOKUP($H18,'[2]2023_07'!$D:$AD,'[2]2023_07'!P$19,FALSE)</f>
        <v>0</v>
      </c>
      <c r="AB18" s="12">
        <f>VLOOKUP($H18,'[2]2023_07'!$D:$AD,'[2]2023_07'!Q$19,FALSE)</f>
        <v>1394.47</v>
      </c>
      <c r="AC18">
        <f t="shared" si="2"/>
        <v>1394.47</v>
      </c>
      <c r="AD18">
        <f t="shared" si="3"/>
        <v>0</v>
      </c>
    </row>
    <row r="19" spans="1:30" ht="15" customHeight="1" x14ac:dyDescent="0.25">
      <c r="A19" s="9" t="str">
        <f t="shared" si="0"/>
        <v>H023 2023 Julho</v>
      </c>
      <c r="B19" s="9" t="str">
        <f>VLOOKUP(H19,[1]Auxiliar_referencia!E:F,2,FALSE)</f>
        <v>Medidor faturado pela UFSC</v>
      </c>
      <c r="C19" s="9">
        <v>2023</v>
      </c>
      <c r="D19" s="9" t="s">
        <v>122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VLOOKUP($H19,'[2]2023_07'!$D:$AD,'[2]2023_07'!Z$19,FALSE)</f>
        <v>1</v>
      </c>
      <c r="M19" s="12">
        <f>VLOOKUP($H19,'[2]2023_07'!$D:$AD,'[2]2023_07'!AA$19,FALSE)</f>
        <v>0</v>
      </c>
      <c r="N19" s="12">
        <f>VLOOKUP($H19,'[2]2023_07'!$D:$AD,'[2]2023_07'!AB$19,FALSE)</f>
        <v>1</v>
      </c>
      <c r="O19" s="12">
        <f>VLOOKUP($H19,'[2]2023_07'!$D:$AD,'[2]2023_07'!AC$19,FALSE)</f>
        <v>0</v>
      </c>
      <c r="P19" s="12">
        <f>VLOOKUP($H19,'[2]2023_07'!$D:$AD,'[2]2023_07'!AD$19,FALSE)</f>
        <v>2</v>
      </c>
      <c r="Q19" s="13">
        <f>VLOOKUP(H19,'2023_06'!H:R,11,FALSE)</f>
        <v>15665</v>
      </c>
      <c r="R19" s="14">
        <f>VLOOKUP($H19,'[2]2023_07'!$D:$AD,'[2]2023_07'!J$19,FALSE)</f>
        <v>15701</v>
      </c>
      <c r="S19" s="15">
        <f t="shared" si="1"/>
        <v>36</v>
      </c>
      <c r="T19" s="12">
        <f>VLOOKUP($H19,'[2]2023_07'!$D:$AD,'[2]2023_07'!K$19,FALSE)</f>
        <v>36</v>
      </c>
      <c r="U19" s="16" t="str">
        <f>VLOOKUP($H19,'[2]2023_07'!$D:$AD,'[2]2023_07'!T$19,FALSE)</f>
        <v>LIDO/REVISÃO</v>
      </c>
      <c r="V19" s="17" t="str">
        <f>VLOOKUP($H19,'[2]2023_07'!$D:$AD,'[2]2023_07'!U$19,FALSE)</f>
        <v>CONFIRMAÇÃO LEITURA</v>
      </c>
      <c r="W19" s="12">
        <f>VLOOKUP($H19,'[2]2023_07'!$D:$AD,'[2]2023_07'!L$19,FALSE)</f>
        <v>430.98</v>
      </c>
      <c r="X19" s="12">
        <f>VLOOKUP($H19,'[2]2023_07'!$D:$AD,'[2]2023_07'!M$19,FALSE)</f>
        <v>430.98</v>
      </c>
      <c r="Y19" s="18">
        <f>VLOOKUP($H19,'[2]2023_07'!$D:$AD,'[2]2023_07'!N$19,FALSE)</f>
        <v>-81.45</v>
      </c>
      <c r="Z19" s="12">
        <f>VLOOKUP($H19,'[2]2023_07'!$D:$AD,'[2]2023_07'!O$19,FALSE)</f>
        <v>0</v>
      </c>
      <c r="AA19" s="12">
        <f>VLOOKUP($H19,'[2]2023_07'!$D:$AD,'[2]2023_07'!P$19,FALSE)</f>
        <v>0</v>
      </c>
      <c r="AB19" s="12">
        <f>VLOOKUP($H19,'[2]2023_07'!$D:$AD,'[2]2023_07'!Q$19,FALSE)</f>
        <v>780.51</v>
      </c>
      <c r="AC19">
        <f t="shared" si="2"/>
        <v>780.51</v>
      </c>
      <c r="AD19">
        <f t="shared" si="3"/>
        <v>0</v>
      </c>
    </row>
    <row r="20" spans="1:30" ht="15" customHeight="1" x14ac:dyDescent="0.25">
      <c r="A20" s="9" t="str">
        <f t="shared" si="0"/>
        <v>H024 2023 Julho</v>
      </c>
      <c r="B20" s="9" t="str">
        <f>VLOOKUP(H20,[1]Auxiliar_referencia!E:F,2,FALSE)</f>
        <v>Medidor faturado pela UFSC</v>
      </c>
      <c r="C20" s="9">
        <v>2023</v>
      </c>
      <c r="D20" s="9" t="s">
        <v>122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VLOOKUP($H20,'[2]2023_07'!$D:$AD,'[2]2023_07'!Z$19,FALSE)</f>
        <v>1</v>
      </c>
      <c r="M20" s="12">
        <f>VLOOKUP($H20,'[2]2023_07'!$D:$AD,'[2]2023_07'!AA$19,FALSE)</f>
        <v>0</v>
      </c>
      <c r="N20" s="12">
        <f>VLOOKUP($H20,'[2]2023_07'!$D:$AD,'[2]2023_07'!AB$19,FALSE)</f>
        <v>2</v>
      </c>
      <c r="O20" s="12">
        <f>VLOOKUP($H20,'[2]2023_07'!$D:$AD,'[2]2023_07'!AC$19,FALSE)</f>
        <v>0</v>
      </c>
      <c r="P20" s="12">
        <f>VLOOKUP($H20,'[2]2023_07'!$D:$AD,'[2]2023_07'!AD$19,FALSE)</f>
        <v>3</v>
      </c>
      <c r="Q20" s="13">
        <f>VLOOKUP(H20,'2023_06'!H:R,11,FALSE)</f>
        <v>24</v>
      </c>
      <c r="R20" s="14">
        <f>VLOOKUP($H20,'[2]2023_07'!$D:$AD,'[2]2023_07'!J$19,FALSE)</f>
        <v>24</v>
      </c>
      <c r="S20" s="15">
        <f t="shared" si="1"/>
        <v>0</v>
      </c>
      <c r="T20" s="12">
        <f>VLOOKUP($H20,'[2]2023_07'!$D:$AD,'[2]2023_07'!K$19,FALSE)</f>
        <v>0</v>
      </c>
      <c r="U20" s="16" t="str">
        <f>VLOOKUP($H20,'[2]2023_07'!$D:$AD,'[2]2023_07'!T$19,FALSE)</f>
        <v>LIDO</v>
      </c>
      <c r="V20" s="17" t="str">
        <f>VLOOKUP($H20,'[2]2023_07'!$D:$AD,'[2]2023_07'!U$19,FALSE)</f>
        <v>HIDROMETRO PARADO</v>
      </c>
      <c r="W20" s="12">
        <f>VLOOKUP($H20,'[2]2023_07'!$D:$AD,'[2]2023_07'!L$19,FALSE)</f>
        <v>111.93</v>
      </c>
      <c r="X20" s="12">
        <f>VLOOKUP($H20,'[2]2023_07'!$D:$AD,'[2]2023_07'!M$19,FALSE)</f>
        <v>111.93</v>
      </c>
      <c r="Y20" s="18">
        <f>VLOOKUP($H20,'[2]2023_07'!$D:$AD,'[2]2023_07'!N$19,FALSE)</f>
        <v>-21.17</v>
      </c>
      <c r="Z20" s="12">
        <f>VLOOKUP($H20,'[2]2023_07'!$D:$AD,'[2]2023_07'!O$19,FALSE)</f>
        <v>0</v>
      </c>
      <c r="AA20" s="12">
        <f>VLOOKUP($H20,'[2]2023_07'!$D:$AD,'[2]2023_07'!P$19,FALSE)</f>
        <v>0</v>
      </c>
      <c r="AB20" s="12">
        <f>VLOOKUP($H20,'[2]2023_07'!$D:$AD,'[2]2023_07'!Q$19,FALSE)</f>
        <v>202.69</v>
      </c>
      <c r="AC20">
        <f t="shared" si="2"/>
        <v>202.69</v>
      </c>
      <c r="AD20">
        <f t="shared" si="3"/>
        <v>0</v>
      </c>
    </row>
    <row r="21" spans="1:30" ht="15" customHeight="1" x14ac:dyDescent="0.25">
      <c r="A21" s="9" t="str">
        <f t="shared" si="0"/>
        <v>H025 2023 Julho</v>
      </c>
      <c r="B21" s="9" t="str">
        <f>VLOOKUP(H21,[1]Auxiliar_referencia!E:F,2,FALSE)</f>
        <v>Medidor faturado pela UFSC</v>
      </c>
      <c r="C21" s="9">
        <v>2023</v>
      </c>
      <c r="D21" s="9" t="s">
        <v>122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VLOOKUP($H21,'[2]2023_07'!$D:$AD,'[2]2023_07'!Z$19,FALSE)</f>
        <v>1</v>
      </c>
      <c r="M21" s="12">
        <f>VLOOKUP($H21,'[2]2023_07'!$D:$AD,'[2]2023_07'!AA$19,FALSE)</f>
        <v>0</v>
      </c>
      <c r="N21" s="12">
        <f>VLOOKUP($H21,'[2]2023_07'!$D:$AD,'[2]2023_07'!AB$19,FALSE)</f>
        <v>0</v>
      </c>
      <c r="O21" s="12">
        <f>VLOOKUP($H21,'[2]2023_07'!$D:$AD,'[2]2023_07'!AC$19,FALSE)</f>
        <v>0</v>
      </c>
      <c r="P21" s="12">
        <f>VLOOKUP($H21,'[2]2023_07'!$D:$AD,'[2]2023_07'!AD$19,FALSE)</f>
        <v>1</v>
      </c>
      <c r="Q21" s="13">
        <f>VLOOKUP(H21,'2023_06'!H:R,11,FALSE)</f>
        <v>19044</v>
      </c>
      <c r="R21" s="14">
        <f>VLOOKUP($H21,'[2]2023_07'!$D:$AD,'[2]2023_07'!J$19,FALSE)</f>
        <v>19310</v>
      </c>
      <c r="S21" s="15">
        <f t="shared" si="1"/>
        <v>266</v>
      </c>
      <c r="T21" s="12">
        <f>VLOOKUP($H21,'[2]2023_07'!$D:$AD,'[2]2023_07'!K$19,FALSE)</f>
        <v>266</v>
      </c>
      <c r="U21" s="16" t="str">
        <f>VLOOKUP($H21,'[2]2023_07'!$D:$AD,'[2]2023_07'!T$19,FALSE)</f>
        <v>LIDO</v>
      </c>
      <c r="V21" s="17" t="str">
        <f>VLOOKUP($H21,'[2]2023_07'!$D:$AD,'[2]2023_07'!U$19,FALSE)</f>
        <v>OK</v>
      </c>
      <c r="W21" s="12">
        <f>VLOOKUP($H21,'[2]2023_07'!$D:$AD,'[2]2023_07'!L$19,FALSE)</f>
        <v>4037.17</v>
      </c>
      <c r="X21" s="12">
        <f>VLOOKUP($H21,'[2]2023_07'!$D:$AD,'[2]2023_07'!M$19,FALSE)</f>
        <v>4037.17</v>
      </c>
      <c r="Y21" s="18">
        <f>VLOOKUP($H21,'[2]2023_07'!$D:$AD,'[2]2023_07'!N$19,FALSE)</f>
        <v>-763.02</v>
      </c>
      <c r="Z21" s="12">
        <f>VLOOKUP($H21,'[2]2023_07'!$D:$AD,'[2]2023_07'!O$19,FALSE)</f>
        <v>0</v>
      </c>
      <c r="AA21" s="12">
        <f>VLOOKUP($H21,'[2]2023_07'!$D:$AD,'[2]2023_07'!P$19,FALSE)</f>
        <v>0</v>
      </c>
      <c r="AB21" s="12">
        <f>VLOOKUP($H21,'[2]2023_07'!$D:$AD,'[2]2023_07'!Q$19,FALSE)</f>
        <v>7311.32</v>
      </c>
      <c r="AC21">
        <f t="shared" si="2"/>
        <v>7311.32</v>
      </c>
      <c r="AD21">
        <f t="shared" si="3"/>
        <v>0</v>
      </c>
    </row>
    <row r="22" spans="1:30" ht="15" customHeight="1" x14ac:dyDescent="0.25">
      <c r="A22" s="9" t="str">
        <f t="shared" si="0"/>
        <v>H026 2023 Julho</v>
      </c>
      <c r="B22" s="9" t="str">
        <f>VLOOKUP(H22,[1]Auxiliar_referencia!E:F,2,FALSE)</f>
        <v>Medidor faturado pela UFSC</v>
      </c>
      <c r="C22" s="9">
        <v>2023</v>
      </c>
      <c r="D22" s="9" t="s">
        <v>122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VLOOKUP($H22,'[2]2023_07'!$D:$AD,'[2]2023_07'!Z$19,FALSE)</f>
        <v>1</v>
      </c>
      <c r="M22" s="12">
        <f>VLOOKUP($H22,'[2]2023_07'!$D:$AD,'[2]2023_07'!AA$19,FALSE)</f>
        <v>0</v>
      </c>
      <c r="N22" s="12">
        <f>VLOOKUP($H22,'[2]2023_07'!$D:$AD,'[2]2023_07'!AB$19,FALSE)</f>
        <v>0</v>
      </c>
      <c r="O22" s="12">
        <f>VLOOKUP($H22,'[2]2023_07'!$D:$AD,'[2]2023_07'!AC$19,FALSE)</f>
        <v>0</v>
      </c>
      <c r="P22" s="12">
        <f>VLOOKUP($H22,'[2]2023_07'!$D:$AD,'[2]2023_07'!AD$19,FALSE)</f>
        <v>1</v>
      </c>
      <c r="Q22" s="13">
        <f>VLOOKUP(H22,'2023_06'!H:R,11,FALSE)</f>
        <v>2716</v>
      </c>
      <c r="R22" s="14">
        <f>VLOOKUP($H22,'[2]2023_07'!$D:$AD,'[2]2023_07'!J$19,FALSE)</f>
        <v>2751</v>
      </c>
      <c r="S22" s="15">
        <f t="shared" si="1"/>
        <v>35</v>
      </c>
      <c r="T22" s="12">
        <f>VLOOKUP($H22,'[2]2023_07'!$D:$AD,'[2]2023_07'!K$19,FALSE)</f>
        <v>35</v>
      </c>
      <c r="U22" s="16" t="str">
        <f>VLOOKUP($H22,'[2]2023_07'!$D:$AD,'[2]2023_07'!T$19,FALSE)</f>
        <v>LIDO</v>
      </c>
      <c r="V22" s="17" t="str">
        <f>VLOOKUP($H22,'[2]2023_07'!$D:$AD,'[2]2023_07'!U$19,FALSE)</f>
        <v>OK</v>
      </c>
      <c r="W22" s="12">
        <f>VLOOKUP($H22,'[2]2023_07'!$D:$AD,'[2]2023_07'!L$19,FALSE)</f>
        <v>477.46</v>
      </c>
      <c r="X22" s="12">
        <f>VLOOKUP($H22,'[2]2023_07'!$D:$AD,'[2]2023_07'!M$19,FALSE)</f>
        <v>477.46</v>
      </c>
      <c r="Y22" s="18">
        <f>VLOOKUP($H22,'[2]2023_07'!$D:$AD,'[2]2023_07'!N$19,FALSE)</f>
        <v>-90.25</v>
      </c>
      <c r="Z22" s="12">
        <f>VLOOKUP($H22,'[2]2023_07'!$D:$AD,'[2]2023_07'!O$19,FALSE)</f>
        <v>0</v>
      </c>
      <c r="AA22" s="12">
        <f>VLOOKUP($H22,'[2]2023_07'!$D:$AD,'[2]2023_07'!P$19,FALSE)</f>
        <v>0</v>
      </c>
      <c r="AB22" s="12">
        <f>VLOOKUP($H22,'[2]2023_07'!$D:$AD,'[2]2023_07'!Q$19,FALSE)</f>
        <v>864.67</v>
      </c>
      <c r="AC22">
        <f t="shared" si="2"/>
        <v>864.67</v>
      </c>
      <c r="AD22">
        <f t="shared" si="3"/>
        <v>0</v>
      </c>
    </row>
    <row r="23" spans="1:30" ht="15" customHeight="1" x14ac:dyDescent="0.25">
      <c r="A23" s="9" t="str">
        <f t="shared" si="0"/>
        <v>H027 2023 Julho</v>
      </c>
      <c r="B23" s="9" t="str">
        <f>VLOOKUP(H23,[1]Auxiliar_referencia!E:F,2,FALSE)</f>
        <v>Medidor faturado pela UFSC</v>
      </c>
      <c r="C23" s="9">
        <v>2023</v>
      </c>
      <c r="D23" s="9" t="s">
        <v>122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VLOOKUP($H23,'[2]2023_07'!$D:$AD,'[2]2023_07'!Z$19,FALSE)</f>
        <v>1</v>
      </c>
      <c r="M23" s="12">
        <f>VLOOKUP($H23,'[2]2023_07'!$D:$AD,'[2]2023_07'!AA$19,FALSE)</f>
        <v>0</v>
      </c>
      <c r="N23" s="12">
        <f>VLOOKUP($H23,'[2]2023_07'!$D:$AD,'[2]2023_07'!AB$19,FALSE)</f>
        <v>0</v>
      </c>
      <c r="O23" s="12">
        <f>VLOOKUP($H23,'[2]2023_07'!$D:$AD,'[2]2023_07'!AC$19,FALSE)</f>
        <v>0</v>
      </c>
      <c r="P23" s="12">
        <f>VLOOKUP($H23,'[2]2023_07'!$D:$AD,'[2]2023_07'!AD$19,FALSE)</f>
        <v>1</v>
      </c>
      <c r="Q23" s="13">
        <f>VLOOKUP(H23,'2023_06'!H:R,11,FALSE)</f>
        <v>63277</v>
      </c>
      <c r="R23" s="14">
        <f>VLOOKUP($H23,'[2]2023_07'!$D:$AD,'[2]2023_07'!J$19,FALSE)</f>
        <v>63169</v>
      </c>
      <c r="S23" s="15">
        <f t="shared" si="1"/>
        <v>-108</v>
      </c>
      <c r="T23" s="12">
        <f>VLOOKUP($H23,'[2]2023_07'!$D:$AD,'[2]2023_07'!K$19,FALSE)</f>
        <v>0</v>
      </c>
      <c r="U23" s="16" t="str">
        <f>VLOOKUP($H23,'[2]2023_07'!$D:$AD,'[2]2023_07'!T$19,FALSE)</f>
        <v>LIDO/REVISÃO</v>
      </c>
      <c r="V23" s="17" t="str">
        <f>VLOOKUP($H23,'[2]2023_07'!$D:$AD,'[2]2023_07'!U$19,FALSE)</f>
        <v>CONFIRMAÇÃO LEITURA</v>
      </c>
      <c r="W23" s="12">
        <f>VLOOKUP($H23,'[2]2023_07'!$D:$AD,'[2]2023_07'!L$19,FALSE)</f>
        <v>37.31</v>
      </c>
      <c r="X23" s="12">
        <f>VLOOKUP($H23,'[2]2023_07'!$D:$AD,'[2]2023_07'!M$19,FALSE)</f>
        <v>37.31</v>
      </c>
      <c r="Y23" s="18">
        <f>VLOOKUP($H23,'[2]2023_07'!$D:$AD,'[2]2023_07'!N$19,FALSE)</f>
        <v>-7.06</v>
      </c>
      <c r="Z23" s="12">
        <f>VLOOKUP($H23,'[2]2023_07'!$D:$AD,'[2]2023_07'!O$19,FALSE)</f>
        <v>0</v>
      </c>
      <c r="AA23" s="12">
        <f>VLOOKUP($H23,'[2]2023_07'!$D:$AD,'[2]2023_07'!P$19,FALSE)</f>
        <v>0</v>
      </c>
      <c r="AB23" s="12">
        <f>VLOOKUP($H23,'[2]2023_07'!$D:$AD,'[2]2023_07'!Q$19,FALSE)</f>
        <v>67.56</v>
      </c>
      <c r="AC23">
        <f t="shared" si="2"/>
        <v>67.56</v>
      </c>
      <c r="AD23">
        <f t="shared" si="3"/>
        <v>0</v>
      </c>
    </row>
    <row r="24" spans="1:30" ht="15" customHeight="1" x14ac:dyDescent="0.25">
      <c r="A24" s="9" t="str">
        <f t="shared" si="0"/>
        <v>H028 2023 Julho</v>
      </c>
      <c r="B24" s="9" t="str">
        <f>VLOOKUP(H24,[1]Auxiliar_referencia!E:F,2,FALSE)</f>
        <v>Medidor faturado pela UFSC</v>
      </c>
      <c r="C24" s="9">
        <v>2023</v>
      </c>
      <c r="D24" s="9" t="s">
        <v>122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VLOOKUP($H24,'[2]2023_07'!$D:$AD,'[2]2023_07'!Z$19,FALSE)</f>
        <v>1</v>
      </c>
      <c r="M24" s="12">
        <f>VLOOKUP($H24,'[2]2023_07'!$D:$AD,'[2]2023_07'!AA$19,FALSE)</f>
        <v>0</v>
      </c>
      <c r="N24" s="12">
        <f>VLOOKUP($H24,'[2]2023_07'!$D:$AD,'[2]2023_07'!AB$19,FALSE)</f>
        <v>0</v>
      </c>
      <c r="O24" s="12">
        <f>VLOOKUP($H24,'[2]2023_07'!$D:$AD,'[2]2023_07'!AC$19,FALSE)</f>
        <v>0</v>
      </c>
      <c r="P24" s="12">
        <f>VLOOKUP($H24,'[2]2023_07'!$D:$AD,'[2]2023_07'!AD$19,FALSE)</f>
        <v>1</v>
      </c>
      <c r="Q24" s="13">
        <f>VLOOKUP(H24,'2023_06'!H:R,11,FALSE)</f>
        <v>1539</v>
      </c>
      <c r="R24" s="14">
        <f>VLOOKUP($H24,'[2]2023_07'!$D:$AD,'[2]2023_07'!J$19,FALSE)</f>
        <v>1585</v>
      </c>
      <c r="S24" s="15">
        <f t="shared" si="1"/>
        <v>46</v>
      </c>
      <c r="T24" s="12">
        <f>VLOOKUP($H24,'[2]2023_07'!$D:$AD,'[2]2023_07'!K$19,FALSE)</f>
        <v>46</v>
      </c>
      <c r="U24" s="16" t="str">
        <f>VLOOKUP($H24,'[2]2023_07'!$D:$AD,'[2]2023_07'!T$19,FALSE)</f>
        <v>MÉDIO</v>
      </c>
      <c r="V24" s="17" t="str">
        <f>VLOOKUP($H24,'[2]2023_07'!$D:$AD,'[2]2023_07'!U$19,FALSE)</f>
        <v>VIDRO DO HIDROMETRO SUADO</v>
      </c>
      <c r="W24" s="12">
        <f>VLOOKUP($H24,'[2]2023_07'!$D:$AD,'[2]2023_07'!L$19,FALSE)</f>
        <v>646.97</v>
      </c>
      <c r="X24" s="12">
        <f>VLOOKUP($H24,'[2]2023_07'!$D:$AD,'[2]2023_07'!M$19,FALSE)</f>
        <v>646.97</v>
      </c>
      <c r="Y24" s="18">
        <f>VLOOKUP($H24,'[2]2023_07'!$D:$AD,'[2]2023_07'!N$19,FALSE)</f>
        <v>-1293.94</v>
      </c>
      <c r="Z24" s="12">
        <f>VLOOKUP($H24,'[2]2023_07'!$D:$AD,'[2]2023_07'!O$19,FALSE)</f>
        <v>0</v>
      </c>
      <c r="AA24" s="12">
        <f>VLOOKUP($H24,'[2]2023_07'!$D:$AD,'[2]2023_07'!P$19,FALSE)</f>
        <v>0</v>
      </c>
      <c r="AB24" s="12">
        <f>VLOOKUP($H24,'[2]2023_07'!$D:$AD,'[2]2023_07'!Q$19,FALSE)</f>
        <v>0</v>
      </c>
      <c r="AC24">
        <f t="shared" si="2"/>
        <v>0</v>
      </c>
      <c r="AD24">
        <f t="shared" si="3"/>
        <v>0</v>
      </c>
    </row>
    <row r="25" spans="1:30" ht="15" customHeight="1" x14ac:dyDescent="0.25">
      <c r="A25" s="9" t="str">
        <f t="shared" si="0"/>
        <v>H029 2023 Julho</v>
      </c>
      <c r="B25" s="9" t="str">
        <f>VLOOKUP(H25,[1]Auxiliar_referencia!E:F,2,FALSE)</f>
        <v>Medidor faturado pela UFSC</v>
      </c>
      <c r="C25" s="9">
        <v>2023</v>
      </c>
      <c r="D25" s="9" t="s">
        <v>122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VLOOKUP($H25,'[2]2023_07'!$D:$AD,'[2]2023_07'!Z$19,FALSE)</f>
        <v>1</v>
      </c>
      <c r="M25" s="12">
        <f>VLOOKUP($H25,'[2]2023_07'!$D:$AD,'[2]2023_07'!AA$19,FALSE)</f>
        <v>0</v>
      </c>
      <c r="N25" s="12">
        <f>VLOOKUP($H25,'[2]2023_07'!$D:$AD,'[2]2023_07'!AB$19,FALSE)</f>
        <v>0</v>
      </c>
      <c r="O25" s="12">
        <f>VLOOKUP($H25,'[2]2023_07'!$D:$AD,'[2]2023_07'!AC$19,FALSE)</f>
        <v>0</v>
      </c>
      <c r="P25" s="12">
        <f>VLOOKUP($H25,'[2]2023_07'!$D:$AD,'[2]2023_07'!AD$19,FALSE)</f>
        <v>1</v>
      </c>
      <c r="Q25" s="13">
        <f>VLOOKUP(H25,'2023_06'!H:R,11,FALSE)</f>
        <v>242</v>
      </c>
      <c r="R25" s="14">
        <f>VLOOKUP($H25,'[2]2023_07'!$D:$AD,'[2]2023_07'!J$19,FALSE)</f>
        <v>246</v>
      </c>
      <c r="S25" s="15">
        <f t="shared" si="1"/>
        <v>4</v>
      </c>
      <c r="T25" s="12">
        <f>VLOOKUP($H25,'[2]2023_07'!$D:$AD,'[2]2023_07'!K$19,FALSE)</f>
        <v>4</v>
      </c>
      <c r="U25" s="16" t="str">
        <f>VLOOKUP($H25,'[2]2023_07'!$D:$AD,'[2]2023_07'!T$19,FALSE)</f>
        <v>LIDO</v>
      </c>
      <c r="V25" s="17" t="str">
        <f>VLOOKUP($H25,'[2]2023_07'!$D:$AD,'[2]2023_07'!U$19,FALSE)</f>
        <v>ALTO CONSUMO</v>
      </c>
      <c r="W25" s="12">
        <f>VLOOKUP($H25,'[2]2023_07'!$D:$AD,'[2]2023_07'!L$19,FALSE)</f>
        <v>59.27</v>
      </c>
      <c r="X25" s="12">
        <f>VLOOKUP($H25,'[2]2023_07'!$D:$AD,'[2]2023_07'!M$19,FALSE)</f>
        <v>59.27</v>
      </c>
      <c r="Y25" s="18">
        <f>VLOOKUP($H25,'[2]2023_07'!$D:$AD,'[2]2023_07'!N$19,FALSE)</f>
        <v>-73.13</v>
      </c>
      <c r="Z25" s="12">
        <f>VLOOKUP($H25,'[2]2023_07'!$D:$AD,'[2]2023_07'!O$19,FALSE)</f>
        <v>0</v>
      </c>
      <c r="AA25" s="12">
        <f>VLOOKUP($H25,'[2]2023_07'!$D:$AD,'[2]2023_07'!P$19,FALSE)</f>
        <v>0</v>
      </c>
      <c r="AB25" s="12">
        <f>VLOOKUP($H25,'[2]2023_07'!$D:$AD,'[2]2023_07'!Q$19,FALSE)</f>
        <v>45.41</v>
      </c>
      <c r="AC25">
        <f t="shared" si="2"/>
        <v>45.410000000000011</v>
      </c>
      <c r="AD25">
        <f t="shared" si="3"/>
        <v>0</v>
      </c>
    </row>
    <row r="26" spans="1:30" ht="15" customHeight="1" x14ac:dyDescent="0.25">
      <c r="A26" s="9" t="str">
        <f t="shared" si="0"/>
        <v>H030 2023 Julho</v>
      </c>
      <c r="B26" s="9" t="str">
        <f>VLOOKUP(H26,[1]Auxiliar_referencia!E:F,2,FALSE)</f>
        <v>Medidor faturado pela UFSC</v>
      </c>
      <c r="C26" s="9">
        <v>2023</v>
      </c>
      <c r="D26" s="9" t="s">
        <v>122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VLOOKUP($H26,'[2]2023_07'!$D:$AD,'[2]2023_07'!Z$19,FALSE)</f>
        <v>0</v>
      </c>
      <c r="M26" s="12">
        <f>VLOOKUP($H26,'[2]2023_07'!$D:$AD,'[2]2023_07'!AA$19,FALSE)</f>
        <v>30</v>
      </c>
      <c r="N26" s="12">
        <f>VLOOKUP($H26,'[2]2023_07'!$D:$AD,'[2]2023_07'!AB$19,FALSE)</f>
        <v>0</v>
      </c>
      <c r="O26" s="12">
        <f>VLOOKUP($H26,'[2]2023_07'!$D:$AD,'[2]2023_07'!AC$19,FALSE)</f>
        <v>0</v>
      </c>
      <c r="P26" s="12">
        <f>VLOOKUP($H26,'[2]2023_07'!$D:$AD,'[2]2023_07'!AD$19,FALSE)</f>
        <v>30</v>
      </c>
      <c r="Q26" s="13">
        <f>VLOOKUP(H26,'2023_06'!H:R,11,FALSE)</f>
        <v>9388</v>
      </c>
      <c r="R26" s="14">
        <f>VLOOKUP($H26,'[2]2023_07'!$D:$AD,'[2]2023_07'!J$19,FALSE)</f>
        <v>530</v>
      </c>
      <c r="S26" s="15">
        <f t="shared" si="1"/>
        <v>-8858</v>
      </c>
      <c r="T26" s="12">
        <f>VLOOKUP($H26,'[2]2023_07'!$D:$AD,'[2]2023_07'!K$19,FALSE)</f>
        <v>1142</v>
      </c>
      <c r="U26" s="16" t="str">
        <f>VLOOKUP($H26,'[2]2023_07'!$D:$AD,'[2]2023_07'!T$19,FALSE)</f>
        <v>LIDO/REVISÃO</v>
      </c>
      <c r="V26" s="17" t="str">
        <f>VLOOKUP($H26,'[2]2023_07'!$D:$AD,'[2]2023_07'!U$19,FALSE)</f>
        <v>CONFIRMAÇÃO LEITURA</v>
      </c>
      <c r="W26" s="12">
        <f>VLOOKUP($H26,'[2]2023_07'!$D:$AD,'[2]2023_07'!L$19,FALSE)</f>
        <v>13092.52</v>
      </c>
      <c r="X26" s="12">
        <f>VLOOKUP($H26,'[2]2023_07'!$D:$AD,'[2]2023_07'!M$19,FALSE)</f>
        <v>13092.52</v>
      </c>
      <c r="Y26" s="18">
        <f>VLOOKUP($H26,'[2]2023_07'!$D:$AD,'[2]2023_07'!N$19,FALSE)</f>
        <v>-2474.48</v>
      </c>
      <c r="Z26" s="12">
        <f>VLOOKUP($H26,'[2]2023_07'!$D:$AD,'[2]2023_07'!O$19,FALSE)</f>
        <v>0</v>
      </c>
      <c r="AA26" s="12">
        <f>VLOOKUP($H26,'[2]2023_07'!$D:$AD,'[2]2023_07'!P$19,FALSE)</f>
        <v>0</v>
      </c>
      <c r="AB26" s="12">
        <f>VLOOKUP($H26,'[2]2023_07'!$D:$AD,'[2]2023_07'!Q$19,FALSE)</f>
        <v>23710.560000000001</v>
      </c>
      <c r="AC26">
        <f t="shared" si="2"/>
        <v>23710.560000000001</v>
      </c>
      <c r="AD26">
        <f t="shared" si="3"/>
        <v>0</v>
      </c>
    </row>
    <row r="27" spans="1:30" ht="15" customHeight="1" x14ac:dyDescent="0.25">
      <c r="A27" s="9" t="str">
        <f t="shared" si="0"/>
        <v>H032 2023 Julho</v>
      </c>
      <c r="B27" s="9" t="str">
        <f>VLOOKUP(H27,[1]Auxiliar_referencia!E:F,2,FALSE)</f>
        <v>Medidor faturado pela UFSC</v>
      </c>
      <c r="C27" s="9">
        <v>2023</v>
      </c>
      <c r="D27" s="9" t="s">
        <v>122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VLOOKUP($H27,'[2]2023_07'!$D:$AD,'[2]2023_07'!Z$19,FALSE)</f>
        <v>1</v>
      </c>
      <c r="M27" s="12">
        <f>VLOOKUP($H27,'[2]2023_07'!$D:$AD,'[2]2023_07'!AA$19,FALSE)</f>
        <v>0</v>
      </c>
      <c r="N27" s="12">
        <f>VLOOKUP($H27,'[2]2023_07'!$D:$AD,'[2]2023_07'!AB$19,FALSE)</f>
        <v>0</v>
      </c>
      <c r="O27" s="12">
        <f>VLOOKUP($H27,'[2]2023_07'!$D:$AD,'[2]2023_07'!AC$19,FALSE)</f>
        <v>0</v>
      </c>
      <c r="P27" s="12">
        <f>VLOOKUP($H27,'[2]2023_07'!$D:$AD,'[2]2023_07'!AD$19,FALSE)</f>
        <v>1</v>
      </c>
      <c r="Q27" s="13">
        <f>VLOOKUP(H27,'2023_06'!H:R,11,FALSE)</f>
        <v>31818</v>
      </c>
      <c r="R27" s="14">
        <f>VLOOKUP($H27,'[2]2023_07'!$D:$AD,'[2]2023_07'!J$19,FALSE)</f>
        <v>32135</v>
      </c>
      <c r="S27" s="15">
        <f t="shared" si="1"/>
        <v>317</v>
      </c>
      <c r="T27" s="12">
        <f>VLOOKUP($H27,'[2]2023_07'!$D:$AD,'[2]2023_07'!K$19,FALSE)</f>
        <v>317</v>
      </c>
      <c r="U27" s="16" t="str">
        <f>VLOOKUP($H27,'[2]2023_07'!$D:$AD,'[2]2023_07'!T$19,FALSE)</f>
        <v>LIDO/REVISÃO</v>
      </c>
      <c r="V27" s="17" t="str">
        <f>VLOOKUP($H27,'[2]2023_07'!$D:$AD,'[2]2023_07'!U$19,FALSE)</f>
        <v>CONFIRMAÇÃO LEITURA</v>
      </c>
      <c r="W27" s="12">
        <f>VLOOKUP($H27,'[2]2023_07'!$D:$AD,'[2]2023_07'!L$19,FALSE)</f>
        <v>4823.08</v>
      </c>
      <c r="X27" s="12">
        <f>VLOOKUP($H27,'[2]2023_07'!$D:$AD,'[2]2023_07'!M$19,FALSE)</f>
        <v>4823.08</v>
      </c>
      <c r="Y27" s="18">
        <f>VLOOKUP($H27,'[2]2023_07'!$D:$AD,'[2]2023_07'!N$19,FALSE)</f>
        <v>-911.56</v>
      </c>
      <c r="Z27" s="12">
        <f>VLOOKUP($H27,'[2]2023_07'!$D:$AD,'[2]2023_07'!O$19,FALSE)</f>
        <v>0</v>
      </c>
      <c r="AA27" s="12">
        <f>VLOOKUP($H27,'[2]2023_07'!$D:$AD,'[2]2023_07'!P$19,FALSE)</f>
        <v>0</v>
      </c>
      <c r="AB27" s="12">
        <f>VLOOKUP($H27,'[2]2023_07'!$D:$AD,'[2]2023_07'!Q$19,FALSE)</f>
        <v>8734.6</v>
      </c>
      <c r="AC27">
        <f t="shared" si="2"/>
        <v>8734.6</v>
      </c>
      <c r="AD27">
        <f t="shared" si="3"/>
        <v>0</v>
      </c>
    </row>
    <row r="28" spans="1:30" ht="15" customHeight="1" x14ac:dyDescent="0.25">
      <c r="A28" s="9" t="str">
        <f t="shared" si="0"/>
        <v>H033 2023 Julho</v>
      </c>
      <c r="B28" s="9" t="str">
        <f>VLOOKUP(H28,[1]Auxiliar_referencia!E:F,2,FALSE)</f>
        <v>Medidor faturado pela UFSC</v>
      </c>
      <c r="C28" s="9">
        <v>2023</v>
      </c>
      <c r="D28" s="9" t="s">
        <v>122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VLOOKUP($H28,'[2]2023_07'!$D:$AD,'[2]2023_07'!Z$19,FALSE)</f>
        <v>1</v>
      </c>
      <c r="M28" s="12">
        <f>VLOOKUP($H28,'[2]2023_07'!$D:$AD,'[2]2023_07'!AA$19,FALSE)</f>
        <v>0</v>
      </c>
      <c r="N28" s="12">
        <f>VLOOKUP($H28,'[2]2023_07'!$D:$AD,'[2]2023_07'!AB$19,FALSE)</f>
        <v>1</v>
      </c>
      <c r="O28" s="12">
        <f>VLOOKUP($H28,'[2]2023_07'!$D:$AD,'[2]2023_07'!AC$19,FALSE)</f>
        <v>0</v>
      </c>
      <c r="P28" s="12">
        <f>VLOOKUP($H28,'[2]2023_07'!$D:$AD,'[2]2023_07'!AD$19,FALSE)</f>
        <v>2</v>
      </c>
      <c r="Q28" s="13">
        <f>VLOOKUP(H28,'2023_06'!H:R,11,FALSE)</f>
        <v>2566</v>
      </c>
      <c r="R28" s="14">
        <f>VLOOKUP($H28,'[2]2023_07'!$D:$AD,'[2]2023_07'!J$19,FALSE)</f>
        <v>2711</v>
      </c>
      <c r="S28" s="15">
        <f t="shared" si="1"/>
        <v>145</v>
      </c>
      <c r="T28" s="12">
        <f>VLOOKUP($H28,'[2]2023_07'!$D:$AD,'[2]2023_07'!K$19,FALSE)</f>
        <v>145</v>
      </c>
      <c r="U28" s="16" t="str">
        <f>VLOOKUP($H28,'[2]2023_07'!$D:$AD,'[2]2023_07'!T$19,FALSE)</f>
        <v>LIDO</v>
      </c>
      <c r="V28" s="17" t="str">
        <f>VLOOKUP($H28,'[2]2023_07'!$D:$AD,'[2]2023_07'!U$19,FALSE)</f>
        <v>OK</v>
      </c>
      <c r="W28" s="12">
        <f>VLOOKUP($H28,'[2]2023_07'!$D:$AD,'[2]2023_07'!L$19,FALSE)</f>
        <v>2200.23</v>
      </c>
      <c r="X28" s="12">
        <f>VLOOKUP($H28,'[2]2023_07'!$D:$AD,'[2]2023_07'!M$19,FALSE)</f>
        <v>2200.23</v>
      </c>
      <c r="Y28" s="18">
        <f>VLOOKUP($H28,'[2]2023_07'!$D:$AD,'[2]2023_07'!N$19,FALSE)</f>
        <v>-4400.46</v>
      </c>
      <c r="Z28" s="12">
        <f>VLOOKUP($H28,'[2]2023_07'!$D:$AD,'[2]2023_07'!O$19,FALSE)</f>
        <v>0</v>
      </c>
      <c r="AA28" s="12">
        <f>VLOOKUP($H28,'[2]2023_07'!$D:$AD,'[2]2023_07'!P$19,FALSE)</f>
        <v>0</v>
      </c>
      <c r="AB28" s="12">
        <f>VLOOKUP($H28,'[2]2023_07'!$D:$AD,'[2]2023_07'!Q$19,FALSE)</f>
        <v>0</v>
      </c>
      <c r="AC28">
        <f t="shared" si="2"/>
        <v>0</v>
      </c>
      <c r="AD28">
        <f t="shared" si="3"/>
        <v>0</v>
      </c>
    </row>
    <row r="29" spans="1:30" ht="15" customHeight="1" x14ac:dyDescent="0.25">
      <c r="A29" s="9" t="str">
        <f t="shared" si="0"/>
        <v>H034 2023 Julho</v>
      </c>
      <c r="B29" s="9" t="str">
        <f>VLOOKUP(H29,[1]Auxiliar_referencia!E:F,2,FALSE)</f>
        <v>Medidor faturado pela UFSC</v>
      </c>
      <c r="C29" s="9">
        <v>2023</v>
      </c>
      <c r="D29" s="9" t="s">
        <v>122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VLOOKUP($H29,'[2]2023_07'!$D:$AD,'[2]2023_07'!Z$19,FALSE)</f>
        <v>1</v>
      </c>
      <c r="M29" s="12">
        <f>VLOOKUP($H29,'[2]2023_07'!$D:$AD,'[2]2023_07'!AA$19,FALSE)</f>
        <v>0</v>
      </c>
      <c r="N29" s="12">
        <f>VLOOKUP($H29,'[2]2023_07'!$D:$AD,'[2]2023_07'!AB$19,FALSE)</f>
        <v>0</v>
      </c>
      <c r="O29" s="12">
        <f>VLOOKUP($H29,'[2]2023_07'!$D:$AD,'[2]2023_07'!AC$19,FALSE)</f>
        <v>0</v>
      </c>
      <c r="P29" s="12">
        <f>VLOOKUP($H29,'[2]2023_07'!$D:$AD,'[2]2023_07'!AD$19,FALSE)</f>
        <v>1</v>
      </c>
      <c r="Q29" s="13">
        <f>VLOOKUP(H29,'2023_06'!H:R,11,FALSE)</f>
        <v>3596</v>
      </c>
      <c r="R29" s="14">
        <f>VLOOKUP($H29,'[2]2023_07'!$D:$AD,'[2]2023_07'!J$19,FALSE)</f>
        <v>3749</v>
      </c>
      <c r="S29" s="15">
        <f t="shared" si="1"/>
        <v>153</v>
      </c>
      <c r="T29" s="12">
        <f>VLOOKUP($H29,'[2]2023_07'!$D:$AD,'[2]2023_07'!K$19,FALSE)</f>
        <v>153</v>
      </c>
      <c r="U29" s="16" t="str">
        <f>VLOOKUP($H29,'[2]2023_07'!$D:$AD,'[2]2023_07'!T$19,FALSE)</f>
        <v>LIDO</v>
      </c>
      <c r="V29" s="17" t="str">
        <f>VLOOKUP($H29,'[2]2023_07'!$D:$AD,'[2]2023_07'!U$19,FALSE)</f>
        <v>OK</v>
      </c>
      <c r="W29" s="12">
        <f>VLOOKUP($H29,'[2]2023_07'!$D:$AD,'[2]2023_07'!L$19,FALSE)</f>
        <v>2295.84</v>
      </c>
      <c r="X29" s="12">
        <f>VLOOKUP($H29,'[2]2023_07'!$D:$AD,'[2]2023_07'!M$19,FALSE)</f>
        <v>2295.84</v>
      </c>
      <c r="Y29" s="18">
        <f>VLOOKUP($H29,'[2]2023_07'!$D:$AD,'[2]2023_07'!N$19,FALSE)</f>
        <v>-433.92</v>
      </c>
      <c r="Z29" s="12">
        <f>VLOOKUP($H29,'[2]2023_07'!$D:$AD,'[2]2023_07'!O$19,FALSE)</f>
        <v>0</v>
      </c>
      <c r="AA29" s="12">
        <f>VLOOKUP($H29,'[2]2023_07'!$D:$AD,'[2]2023_07'!P$19,FALSE)</f>
        <v>0</v>
      </c>
      <c r="AB29" s="12">
        <f>VLOOKUP($H29,'[2]2023_07'!$D:$AD,'[2]2023_07'!Q$19,FALSE)</f>
        <v>4157.76</v>
      </c>
      <c r="AC29">
        <f t="shared" si="2"/>
        <v>4157.76</v>
      </c>
      <c r="AD29">
        <f t="shared" si="3"/>
        <v>0</v>
      </c>
    </row>
    <row r="30" spans="1:30" ht="15" customHeight="1" x14ac:dyDescent="0.25">
      <c r="A30" s="9" t="str">
        <f t="shared" si="0"/>
        <v>H035 2023 Julho</v>
      </c>
      <c r="B30" s="9" t="str">
        <f>VLOOKUP(H30,[1]Auxiliar_referencia!E:F,2,FALSE)</f>
        <v>Medidor faturado pela UFSC</v>
      </c>
      <c r="C30" s="9">
        <v>2023</v>
      </c>
      <c r="D30" s="9" t="s">
        <v>122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VLOOKUP($H30,'[2]2023_07'!$D:$AD,'[2]2023_07'!Z$19,FALSE)</f>
        <v>1</v>
      </c>
      <c r="M30" s="12">
        <f>VLOOKUP($H30,'[2]2023_07'!$D:$AD,'[2]2023_07'!AA$19,FALSE)</f>
        <v>0</v>
      </c>
      <c r="N30" s="12">
        <f>VLOOKUP($H30,'[2]2023_07'!$D:$AD,'[2]2023_07'!AB$19,FALSE)</f>
        <v>0</v>
      </c>
      <c r="O30" s="12">
        <f>VLOOKUP($H30,'[2]2023_07'!$D:$AD,'[2]2023_07'!AC$19,FALSE)</f>
        <v>0</v>
      </c>
      <c r="P30" s="12">
        <f>VLOOKUP($H30,'[2]2023_07'!$D:$AD,'[2]2023_07'!AD$19,FALSE)</f>
        <v>1</v>
      </c>
      <c r="Q30" s="13">
        <f>VLOOKUP(H30,'2023_06'!H:R,11,FALSE)</f>
        <v>303</v>
      </c>
      <c r="R30" s="14">
        <f>VLOOKUP($H30,'[2]2023_07'!$D:$AD,'[2]2023_07'!J$19,FALSE)</f>
        <v>313</v>
      </c>
      <c r="S30" s="15">
        <f t="shared" si="1"/>
        <v>10</v>
      </c>
      <c r="T30" s="12">
        <f>VLOOKUP($H30,'[2]2023_07'!$D:$AD,'[2]2023_07'!K$19,FALSE)</f>
        <v>10</v>
      </c>
      <c r="U30" s="16" t="str">
        <f>VLOOKUP($H30,'[2]2023_07'!$D:$AD,'[2]2023_07'!T$19,FALSE)</f>
        <v>LIDO</v>
      </c>
      <c r="V30" s="17" t="str">
        <f>VLOOKUP($H30,'[2]2023_07'!$D:$AD,'[2]2023_07'!U$19,FALSE)</f>
        <v>OK</v>
      </c>
      <c r="W30" s="12">
        <f>VLOOKUP($H30,'[2]2023_07'!$D:$AD,'[2]2023_07'!L$19,FALSE)</f>
        <v>92.21</v>
      </c>
      <c r="X30" s="12">
        <f>VLOOKUP($H30,'[2]2023_07'!$D:$AD,'[2]2023_07'!M$19,FALSE)</f>
        <v>92.21</v>
      </c>
      <c r="Y30" s="18">
        <f>VLOOKUP($H30,'[2]2023_07'!$D:$AD,'[2]2023_07'!N$19,FALSE)</f>
        <v>-17.420000000000002</v>
      </c>
      <c r="Z30" s="12">
        <f>VLOOKUP($H30,'[2]2023_07'!$D:$AD,'[2]2023_07'!O$19,FALSE)</f>
        <v>0</v>
      </c>
      <c r="AA30" s="12">
        <f>VLOOKUP($H30,'[2]2023_07'!$D:$AD,'[2]2023_07'!P$19,FALSE)</f>
        <v>0</v>
      </c>
      <c r="AB30" s="12">
        <f>VLOOKUP($H30,'[2]2023_07'!$D:$AD,'[2]2023_07'!Q$19,FALSE)</f>
        <v>167</v>
      </c>
      <c r="AC30">
        <f t="shared" si="2"/>
        <v>167</v>
      </c>
      <c r="AD30">
        <f t="shared" si="3"/>
        <v>0</v>
      </c>
    </row>
    <row r="31" spans="1:30" ht="15" customHeight="1" x14ac:dyDescent="0.25">
      <c r="A31" s="9" t="str">
        <f t="shared" si="0"/>
        <v>H037 2023 Julho</v>
      </c>
      <c r="B31" s="9" t="str">
        <f>VLOOKUP(H31,[1]Auxiliar_referencia!E:F,2,FALSE)</f>
        <v>Medidor faturado pela UFSC</v>
      </c>
      <c r="C31" s="9">
        <v>2023</v>
      </c>
      <c r="D31" s="9" t="s">
        <v>122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VLOOKUP($H31,'[2]2023_07'!$D:$AD,'[2]2023_07'!Z$19,FALSE)</f>
        <v>1</v>
      </c>
      <c r="M31" s="12">
        <f>VLOOKUP($H31,'[2]2023_07'!$D:$AD,'[2]2023_07'!AA$19,FALSE)</f>
        <v>0</v>
      </c>
      <c r="N31" s="12">
        <f>VLOOKUP($H31,'[2]2023_07'!$D:$AD,'[2]2023_07'!AB$19,FALSE)</f>
        <v>0</v>
      </c>
      <c r="O31" s="12">
        <f>VLOOKUP($H31,'[2]2023_07'!$D:$AD,'[2]2023_07'!AC$19,FALSE)</f>
        <v>0</v>
      </c>
      <c r="P31" s="12">
        <f>VLOOKUP($H31,'[2]2023_07'!$D:$AD,'[2]2023_07'!AD$19,FALSE)</f>
        <v>1</v>
      </c>
      <c r="Q31" s="13">
        <f>VLOOKUP(H31,'2023_06'!H:R,11,FALSE)</f>
        <v>2063</v>
      </c>
      <c r="R31" s="14">
        <f>VLOOKUP($H31,'[2]2023_07'!$D:$AD,'[2]2023_07'!J$19,FALSE)</f>
        <v>2166</v>
      </c>
      <c r="S31" s="15">
        <f t="shared" si="1"/>
        <v>103</v>
      </c>
      <c r="T31" s="12">
        <f>VLOOKUP($H31,'[2]2023_07'!$D:$AD,'[2]2023_07'!K$19,FALSE)</f>
        <v>103</v>
      </c>
      <c r="U31" s="16" t="str">
        <f>VLOOKUP($H31,'[2]2023_07'!$D:$AD,'[2]2023_07'!T$19,FALSE)</f>
        <v>LIDO</v>
      </c>
      <c r="V31" s="17" t="str">
        <f>VLOOKUP($H31,'[2]2023_07'!$D:$AD,'[2]2023_07'!U$19,FALSE)</f>
        <v>OK</v>
      </c>
      <c r="W31" s="12">
        <f>VLOOKUP($H31,'[2]2023_07'!$D:$AD,'[2]2023_07'!L$19,FALSE)</f>
        <v>1525.34</v>
      </c>
      <c r="X31" s="12">
        <f>VLOOKUP($H31,'[2]2023_07'!$D:$AD,'[2]2023_07'!M$19,FALSE)</f>
        <v>1525.34</v>
      </c>
      <c r="Y31" s="18">
        <f>VLOOKUP($H31,'[2]2023_07'!$D:$AD,'[2]2023_07'!N$19,FALSE)</f>
        <v>-288.29000000000002</v>
      </c>
      <c r="Z31" s="12">
        <f>VLOOKUP($H31,'[2]2023_07'!$D:$AD,'[2]2023_07'!O$19,FALSE)</f>
        <v>0</v>
      </c>
      <c r="AA31" s="12">
        <f>VLOOKUP($H31,'[2]2023_07'!$D:$AD,'[2]2023_07'!P$19,FALSE)</f>
        <v>0</v>
      </c>
      <c r="AB31" s="12">
        <f>VLOOKUP($H31,'[2]2023_07'!$D:$AD,'[2]2023_07'!Q$19,FALSE)</f>
        <v>2762.39</v>
      </c>
      <c r="AC31">
        <f t="shared" si="2"/>
        <v>2762.39</v>
      </c>
      <c r="AD31">
        <f t="shared" si="3"/>
        <v>0</v>
      </c>
    </row>
    <row r="32" spans="1:30" ht="15" customHeight="1" x14ac:dyDescent="0.25">
      <c r="A32" s="9" t="str">
        <f t="shared" si="0"/>
        <v>H038 2023 Julho</v>
      </c>
      <c r="B32" s="9" t="str">
        <f>VLOOKUP(H32,[1]Auxiliar_referencia!E:F,2,FALSE)</f>
        <v>Medidor faturado pela UFSC</v>
      </c>
      <c r="C32" s="9">
        <v>2023</v>
      </c>
      <c r="D32" s="9" t="s">
        <v>122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VLOOKUP($H32,'[2]2023_07'!$D:$AD,'[2]2023_07'!Z$19,FALSE)</f>
        <v>1</v>
      </c>
      <c r="M32" s="12">
        <f>VLOOKUP($H32,'[2]2023_07'!$D:$AD,'[2]2023_07'!AA$19,FALSE)</f>
        <v>0</v>
      </c>
      <c r="N32" s="12">
        <f>VLOOKUP($H32,'[2]2023_07'!$D:$AD,'[2]2023_07'!AB$19,FALSE)</f>
        <v>0</v>
      </c>
      <c r="O32" s="12">
        <f>VLOOKUP($H32,'[2]2023_07'!$D:$AD,'[2]2023_07'!AC$19,FALSE)</f>
        <v>0</v>
      </c>
      <c r="P32" s="12">
        <f>VLOOKUP($H32,'[2]2023_07'!$D:$AD,'[2]2023_07'!AD$19,FALSE)</f>
        <v>1</v>
      </c>
      <c r="Q32" s="13">
        <f>VLOOKUP(H32,'2023_06'!H:R,11,FALSE)</f>
        <v>7137</v>
      </c>
      <c r="R32" s="14">
        <f>VLOOKUP($H32,'[2]2023_07'!$D:$AD,'[2]2023_07'!J$19,FALSE)</f>
        <v>7308</v>
      </c>
      <c r="S32" s="15">
        <f t="shared" si="1"/>
        <v>171</v>
      </c>
      <c r="T32" s="12">
        <f>VLOOKUP($H32,'[2]2023_07'!$D:$AD,'[2]2023_07'!K$19,FALSE)</f>
        <v>171</v>
      </c>
      <c r="U32" s="16" t="str">
        <f>VLOOKUP($H32,'[2]2023_07'!$D:$AD,'[2]2023_07'!T$19,FALSE)</f>
        <v>LIDO/REVISÃO</v>
      </c>
      <c r="V32" s="17" t="str">
        <f>VLOOKUP($H32,'[2]2023_07'!$D:$AD,'[2]2023_07'!U$19,FALSE)</f>
        <v>CONFIRMAÇÃO LEITURA</v>
      </c>
      <c r="W32" s="12">
        <f>VLOOKUP($H32,'[2]2023_07'!$D:$AD,'[2]2023_07'!L$19,FALSE)</f>
        <v>2573.2199999999998</v>
      </c>
      <c r="X32" s="12">
        <f>VLOOKUP($H32,'[2]2023_07'!$D:$AD,'[2]2023_07'!M$19,FALSE)</f>
        <v>2573.2199999999998</v>
      </c>
      <c r="Y32" s="18">
        <f>VLOOKUP($H32,'[2]2023_07'!$D:$AD,'[2]2023_07'!N$19,FALSE)</f>
        <v>-486.33</v>
      </c>
      <c r="Z32" s="12">
        <f>VLOOKUP($H32,'[2]2023_07'!$D:$AD,'[2]2023_07'!O$19,FALSE)</f>
        <v>0</v>
      </c>
      <c r="AA32" s="12">
        <f>VLOOKUP($H32,'[2]2023_07'!$D:$AD,'[2]2023_07'!P$19,FALSE)</f>
        <v>0</v>
      </c>
      <c r="AB32" s="12">
        <f>VLOOKUP($H32,'[2]2023_07'!$D:$AD,'[2]2023_07'!Q$19,FALSE)</f>
        <v>4660.1099999999997</v>
      </c>
      <c r="AC32">
        <f t="shared" si="2"/>
        <v>4660.1099999999997</v>
      </c>
      <c r="AD32">
        <f t="shared" si="3"/>
        <v>0</v>
      </c>
    </row>
    <row r="33" spans="1:30" x14ac:dyDescent="0.25">
      <c r="A33" s="9" t="str">
        <f t="shared" si="0"/>
        <v>H040 2023 Julho</v>
      </c>
      <c r="B33" s="9" t="str">
        <f>VLOOKUP(H33,[1]Auxiliar_referencia!E:F,2,FALSE)</f>
        <v>Medidor faturado pela UFSC</v>
      </c>
      <c r="C33" s="9">
        <v>2023</v>
      </c>
      <c r="D33" s="9" t="s">
        <v>122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VLOOKUP($H33,'[2]2023_07'!$D:$AD,'[2]2023_07'!Z$19,FALSE)</f>
        <v>1</v>
      </c>
      <c r="M33" s="12">
        <f>VLOOKUP($H33,'[2]2023_07'!$D:$AD,'[2]2023_07'!AA$19,FALSE)</f>
        <v>0</v>
      </c>
      <c r="N33" s="12">
        <f>VLOOKUP($H33,'[2]2023_07'!$D:$AD,'[2]2023_07'!AB$19,FALSE)</f>
        <v>0</v>
      </c>
      <c r="O33" s="12">
        <f>VLOOKUP($H33,'[2]2023_07'!$D:$AD,'[2]2023_07'!AC$19,FALSE)</f>
        <v>1</v>
      </c>
      <c r="P33" s="12">
        <f>VLOOKUP($H33,'[2]2023_07'!$D:$AD,'[2]2023_07'!AD$19,FALSE)</f>
        <v>2</v>
      </c>
      <c r="Q33" s="13">
        <f>VLOOKUP(H33,'2023_06'!H:R,11,FALSE)</f>
        <v>46654</v>
      </c>
      <c r="R33" s="14">
        <f>VLOOKUP($H33,'[2]2023_07'!$D:$AD,'[2]2023_07'!J$19,FALSE)</f>
        <v>46802</v>
      </c>
      <c r="S33" s="15">
        <f t="shared" si="1"/>
        <v>148</v>
      </c>
      <c r="T33" s="12">
        <f>VLOOKUP($H33,'[2]2023_07'!$D:$AD,'[2]2023_07'!K$19,FALSE)</f>
        <v>148</v>
      </c>
      <c r="U33" s="16" t="str">
        <f>VLOOKUP($H33,'[2]2023_07'!$D:$AD,'[2]2023_07'!T$19,FALSE)</f>
        <v>LIDO/REVISÃO</v>
      </c>
      <c r="V33" s="17" t="str">
        <f>VLOOKUP($H33,'[2]2023_07'!$D:$AD,'[2]2023_07'!U$19,FALSE)</f>
        <v>CONFIRMAÇÃO LEITURA</v>
      </c>
      <c r="W33" s="12">
        <f>VLOOKUP($H33,'[2]2023_07'!$D:$AD,'[2]2023_07'!L$19,FALSE)</f>
        <v>2156.9</v>
      </c>
      <c r="X33" s="12">
        <f>VLOOKUP($H33,'[2]2023_07'!$D:$AD,'[2]2023_07'!M$19,FALSE)</f>
        <v>2156.9</v>
      </c>
      <c r="Y33" s="18">
        <f>VLOOKUP($H33,'[2]2023_07'!$D:$AD,'[2]2023_07'!N$19,FALSE)</f>
        <v>-407.65</v>
      </c>
      <c r="Z33" s="12">
        <f>VLOOKUP($H33,'[2]2023_07'!$D:$AD,'[2]2023_07'!O$19,FALSE)</f>
        <v>0</v>
      </c>
      <c r="AA33" s="12">
        <f>VLOOKUP($H33,'[2]2023_07'!$D:$AD,'[2]2023_07'!P$19,FALSE)</f>
        <v>0</v>
      </c>
      <c r="AB33" s="12">
        <f>VLOOKUP($H33,'[2]2023_07'!$D:$AD,'[2]2023_07'!Q$19,FALSE)</f>
        <v>3906.15</v>
      </c>
      <c r="AC33">
        <f t="shared" si="2"/>
        <v>3906.15</v>
      </c>
      <c r="AD33">
        <f t="shared" si="3"/>
        <v>0</v>
      </c>
    </row>
    <row r="34" spans="1:30" x14ac:dyDescent="0.25">
      <c r="A34" s="9" t="str">
        <f t="shared" si="0"/>
        <v>H041 2023 Julho</v>
      </c>
      <c r="B34" s="9" t="str">
        <f>VLOOKUP(H34,[1]Auxiliar_referencia!E:F,2,FALSE)</f>
        <v>Medidor faturado pela UFSC</v>
      </c>
      <c r="C34" s="9">
        <v>2023</v>
      </c>
      <c r="D34" s="9" t="s">
        <v>122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VLOOKUP($H34,'[2]2023_07'!$D:$AD,'[2]2023_07'!Z$19,FALSE)</f>
        <v>1</v>
      </c>
      <c r="M34" s="12">
        <f>VLOOKUP($H34,'[2]2023_07'!$D:$AD,'[2]2023_07'!AA$19,FALSE)</f>
        <v>0</v>
      </c>
      <c r="N34" s="12">
        <f>VLOOKUP($H34,'[2]2023_07'!$D:$AD,'[2]2023_07'!AB$19,FALSE)</f>
        <v>1</v>
      </c>
      <c r="O34" s="12">
        <f>VLOOKUP($H34,'[2]2023_07'!$D:$AD,'[2]2023_07'!AC$19,FALSE)</f>
        <v>0</v>
      </c>
      <c r="P34" s="12">
        <f>VLOOKUP($H34,'[2]2023_07'!$D:$AD,'[2]2023_07'!AD$19,FALSE)</f>
        <v>2</v>
      </c>
      <c r="Q34" s="13">
        <f>VLOOKUP(H34,'2023_06'!H:R,11,FALSE)</f>
        <v>15627</v>
      </c>
      <c r="R34" s="14">
        <f>VLOOKUP($H34,'[2]2023_07'!$D:$AD,'[2]2023_07'!J$19,FALSE)</f>
        <v>15629</v>
      </c>
      <c r="S34" s="15">
        <f t="shared" si="1"/>
        <v>2</v>
      </c>
      <c r="T34" s="12">
        <f>VLOOKUP($H34,'[2]2023_07'!$D:$AD,'[2]2023_07'!K$19,FALSE)</f>
        <v>2</v>
      </c>
      <c r="U34" s="16" t="str">
        <f>VLOOKUP($H34,'[2]2023_07'!$D:$AD,'[2]2023_07'!T$19,FALSE)</f>
        <v>LIDO/REVISÃO</v>
      </c>
      <c r="V34" s="17" t="str">
        <f>VLOOKUP($H34,'[2]2023_07'!$D:$AD,'[2]2023_07'!U$19,FALSE)</f>
        <v>CONFIRMAÇÃO LEITURA</v>
      </c>
      <c r="W34" s="12">
        <f>VLOOKUP($H34,'[2]2023_07'!$D:$AD,'[2]2023_07'!L$19,FALSE)</f>
        <v>85.6</v>
      </c>
      <c r="X34" s="12">
        <f>VLOOKUP($H34,'[2]2023_07'!$D:$AD,'[2]2023_07'!M$19,FALSE)</f>
        <v>85.6</v>
      </c>
      <c r="Y34" s="18">
        <f>VLOOKUP($H34,'[2]2023_07'!$D:$AD,'[2]2023_07'!N$19,FALSE)</f>
        <v>-16.18</v>
      </c>
      <c r="Z34" s="12">
        <f>VLOOKUP($H34,'[2]2023_07'!$D:$AD,'[2]2023_07'!O$19,FALSE)</f>
        <v>0</v>
      </c>
      <c r="AA34" s="12">
        <f>VLOOKUP($H34,'[2]2023_07'!$D:$AD,'[2]2023_07'!P$19,FALSE)</f>
        <v>0</v>
      </c>
      <c r="AB34" s="12">
        <f>VLOOKUP($H34,'[2]2023_07'!$D:$AD,'[2]2023_07'!Q$19,FALSE)</f>
        <v>155.02000000000001</v>
      </c>
      <c r="AC34">
        <f t="shared" si="2"/>
        <v>155.01999999999998</v>
      </c>
      <c r="AD34">
        <f t="shared" si="3"/>
        <v>0</v>
      </c>
    </row>
    <row r="35" spans="1:30" x14ac:dyDescent="0.25">
      <c r="A35" s="9" t="str">
        <f t="shared" si="0"/>
        <v>H042 2023 Julho</v>
      </c>
      <c r="B35" s="9" t="str">
        <f>VLOOKUP(H35,[1]Auxiliar_referencia!E:F,2,FALSE)</f>
        <v>Medidor faturado pela UFSC</v>
      </c>
      <c r="C35" s="9">
        <v>2023</v>
      </c>
      <c r="D35" s="9" t="s">
        <v>122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VLOOKUP($H35,'[2]2023_07'!$D:$AD,'[2]2023_07'!Z$19,FALSE)</f>
        <v>1</v>
      </c>
      <c r="M35" s="12">
        <f>VLOOKUP($H35,'[2]2023_07'!$D:$AD,'[2]2023_07'!AA$19,FALSE)</f>
        <v>0</v>
      </c>
      <c r="N35" s="12">
        <f>VLOOKUP($H35,'[2]2023_07'!$D:$AD,'[2]2023_07'!AB$19,FALSE)</f>
        <v>0</v>
      </c>
      <c r="O35" s="12">
        <f>VLOOKUP($H35,'[2]2023_07'!$D:$AD,'[2]2023_07'!AC$19,FALSE)</f>
        <v>0</v>
      </c>
      <c r="P35" s="12">
        <f>VLOOKUP($H35,'[2]2023_07'!$D:$AD,'[2]2023_07'!AD$19,FALSE)</f>
        <v>1</v>
      </c>
      <c r="Q35" s="13">
        <f>VLOOKUP(H35,'2023_06'!H:R,11,FALSE)</f>
        <v>9288</v>
      </c>
      <c r="R35" s="14">
        <f>VLOOKUP($H35,'[2]2023_07'!$D:$AD,'[2]2023_07'!J$19,FALSE)</f>
        <v>9288</v>
      </c>
      <c r="S35" s="15">
        <f t="shared" si="1"/>
        <v>0</v>
      </c>
      <c r="T35" s="12">
        <f>VLOOKUP($H35,'[2]2023_07'!$D:$AD,'[2]2023_07'!K$19,FALSE)</f>
        <v>0</v>
      </c>
      <c r="U35" s="16" t="str">
        <f>VLOOKUP($H35,'[2]2023_07'!$D:$AD,'[2]2023_07'!T$19,FALSE)</f>
        <v>LIDO</v>
      </c>
      <c r="V35" s="17" t="str">
        <f>VLOOKUP($H35,'[2]2023_07'!$D:$AD,'[2]2023_07'!U$19,FALSE)</f>
        <v>HIDROMETRO PARADO</v>
      </c>
      <c r="W35" s="12">
        <f>VLOOKUP($H35,'[2]2023_07'!$D:$AD,'[2]2023_07'!L$19,FALSE)</f>
        <v>37.31</v>
      </c>
      <c r="X35" s="12">
        <f>VLOOKUP($H35,'[2]2023_07'!$D:$AD,'[2]2023_07'!M$19,FALSE)</f>
        <v>37.31</v>
      </c>
      <c r="Y35" s="18">
        <f>VLOOKUP($H35,'[2]2023_07'!$D:$AD,'[2]2023_07'!N$19,FALSE)</f>
        <v>-27.7</v>
      </c>
      <c r="Z35" s="12">
        <f>VLOOKUP($H35,'[2]2023_07'!$D:$AD,'[2]2023_07'!O$19,FALSE)</f>
        <v>0</v>
      </c>
      <c r="AA35" s="12">
        <f>VLOOKUP($H35,'[2]2023_07'!$D:$AD,'[2]2023_07'!P$19,FALSE)</f>
        <v>0</v>
      </c>
      <c r="AB35" s="12">
        <f>VLOOKUP($H35,'[2]2023_07'!$D:$AD,'[2]2023_07'!Q$19,FALSE)</f>
        <v>46.92</v>
      </c>
      <c r="AC35">
        <f t="shared" si="2"/>
        <v>46.92</v>
      </c>
      <c r="AD35">
        <f t="shared" si="3"/>
        <v>0</v>
      </c>
    </row>
    <row r="36" spans="1:30" x14ac:dyDescent="0.25">
      <c r="A36" s="9" t="str">
        <f t="shared" si="0"/>
        <v>H043 2023 Julho</v>
      </c>
      <c r="B36" s="9" t="str">
        <f>VLOOKUP(H36,[1]Auxiliar_referencia!E:F,2,FALSE)</f>
        <v>Medidor faturado pela UFSC</v>
      </c>
      <c r="C36" s="9">
        <v>2023</v>
      </c>
      <c r="D36" s="9" t="s">
        <v>122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VLOOKUP($H36,'[2]2023_07'!$D:$AD,'[2]2023_07'!Z$19,FALSE)</f>
        <v>1</v>
      </c>
      <c r="M36" s="12">
        <f>VLOOKUP($H36,'[2]2023_07'!$D:$AD,'[2]2023_07'!AA$19,FALSE)</f>
        <v>0</v>
      </c>
      <c r="N36" s="12">
        <f>VLOOKUP($H36,'[2]2023_07'!$D:$AD,'[2]2023_07'!AB$19,FALSE)</f>
        <v>0</v>
      </c>
      <c r="O36" s="12">
        <f>VLOOKUP($H36,'[2]2023_07'!$D:$AD,'[2]2023_07'!AC$19,FALSE)</f>
        <v>0</v>
      </c>
      <c r="P36" s="12">
        <f>VLOOKUP($H36,'[2]2023_07'!$D:$AD,'[2]2023_07'!AD$19,FALSE)</f>
        <v>1</v>
      </c>
      <c r="Q36" s="13">
        <f>VLOOKUP(H36,'2023_06'!H:R,11,FALSE)</f>
        <v>48</v>
      </c>
      <c r="R36" s="14">
        <f>VLOOKUP($H36,'[2]2023_07'!$D:$AD,'[2]2023_07'!J$19,FALSE)</f>
        <v>51</v>
      </c>
      <c r="S36" s="15">
        <f t="shared" si="1"/>
        <v>3</v>
      </c>
      <c r="T36" s="12">
        <f>VLOOKUP($H36,'[2]2023_07'!$D:$AD,'[2]2023_07'!K$19,FALSE)</f>
        <v>3</v>
      </c>
      <c r="U36" s="16" t="str">
        <f>VLOOKUP($H36,'[2]2023_07'!$D:$AD,'[2]2023_07'!T$19,FALSE)</f>
        <v>LIDO</v>
      </c>
      <c r="V36" s="17" t="str">
        <f>VLOOKUP($H36,'[2]2023_07'!$D:$AD,'[2]2023_07'!U$19,FALSE)</f>
        <v>OK</v>
      </c>
      <c r="W36" s="12">
        <f>VLOOKUP($H36,'[2]2023_07'!$D:$AD,'[2]2023_07'!L$19,FALSE)</f>
        <v>53.78</v>
      </c>
      <c r="X36" s="12">
        <f>VLOOKUP($H36,'[2]2023_07'!$D:$AD,'[2]2023_07'!M$19,FALSE)</f>
        <v>53.78</v>
      </c>
      <c r="Y36" s="18">
        <f>VLOOKUP($H36,'[2]2023_07'!$D:$AD,'[2]2023_07'!N$19,FALSE)</f>
        <v>-10.17</v>
      </c>
      <c r="Z36" s="12">
        <f>VLOOKUP($H36,'[2]2023_07'!$D:$AD,'[2]2023_07'!O$19,FALSE)</f>
        <v>0</v>
      </c>
      <c r="AA36" s="12">
        <f>VLOOKUP($H36,'[2]2023_07'!$D:$AD,'[2]2023_07'!P$19,FALSE)</f>
        <v>0</v>
      </c>
      <c r="AB36" s="12">
        <f>VLOOKUP($H36,'[2]2023_07'!$D:$AD,'[2]2023_07'!Q$19,FALSE)</f>
        <v>97.39</v>
      </c>
      <c r="AC36">
        <f t="shared" si="2"/>
        <v>97.39</v>
      </c>
      <c r="AD36">
        <f t="shared" si="3"/>
        <v>0</v>
      </c>
    </row>
    <row r="37" spans="1:30" x14ac:dyDescent="0.25">
      <c r="A37" s="9" t="str">
        <f t="shared" si="0"/>
        <v>H044 2023 Julho</v>
      </c>
      <c r="B37" s="9" t="str">
        <f>VLOOKUP(H37,[1]Auxiliar_referencia!E:F,2,FALSE)</f>
        <v>Medidor faturado pela UFSC</v>
      </c>
      <c r="C37" s="9">
        <v>2023</v>
      </c>
      <c r="D37" s="9" t="s">
        <v>122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VLOOKUP($H37,'[2]2023_07'!$D:$AD,'[2]2023_07'!Z$19,FALSE)</f>
        <v>1</v>
      </c>
      <c r="M37" s="12">
        <f>VLOOKUP($H37,'[2]2023_07'!$D:$AD,'[2]2023_07'!AA$19,FALSE)</f>
        <v>0</v>
      </c>
      <c r="N37" s="12">
        <f>VLOOKUP($H37,'[2]2023_07'!$D:$AD,'[2]2023_07'!AB$19,FALSE)</f>
        <v>0</v>
      </c>
      <c r="O37" s="12">
        <f>VLOOKUP($H37,'[2]2023_07'!$D:$AD,'[2]2023_07'!AC$19,FALSE)</f>
        <v>0</v>
      </c>
      <c r="P37" s="12">
        <f>VLOOKUP($H37,'[2]2023_07'!$D:$AD,'[2]2023_07'!AD$19,FALSE)</f>
        <v>1</v>
      </c>
      <c r="Q37" s="13">
        <f>VLOOKUP(H37,'2023_06'!H:R,11,FALSE)</f>
        <v>188</v>
      </c>
      <c r="R37" s="14">
        <f>VLOOKUP($H37,'[2]2023_07'!$D:$AD,'[2]2023_07'!J$19,FALSE)</f>
        <v>224</v>
      </c>
      <c r="S37" s="15">
        <f t="shared" si="1"/>
        <v>36</v>
      </c>
      <c r="T37" s="12">
        <f>VLOOKUP($H37,'[2]2023_07'!$D:$AD,'[2]2023_07'!K$19,FALSE)</f>
        <v>36</v>
      </c>
      <c r="U37" s="16" t="str">
        <f>VLOOKUP($H37,'[2]2023_07'!$D:$AD,'[2]2023_07'!T$19,FALSE)</f>
        <v>LIDO</v>
      </c>
      <c r="V37" s="17" t="str">
        <f>VLOOKUP($H37,'[2]2023_07'!$D:$AD,'[2]2023_07'!U$19,FALSE)</f>
        <v>OK</v>
      </c>
      <c r="W37" s="12">
        <f>VLOOKUP($H37,'[2]2023_07'!$D:$AD,'[2]2023_07'!L$19,FALSE)</f>
        <v>492.87</v>
      </c>
      <c r="X37" s="12">
        <f>VLOOKUP($H37,'[2]2023_07'!$D:$AD,'[2]2023_07'!M$19,FALSE)</f>
        <v>492.87</v>
      </c>
      <c r="Y37" s="18">
        <f>VLOOKUP($H37,'[2]2023_07'!$D:$AD,'[2]2023_07'!N$19,FALSE)</f>
        <v>-93.16</v>
      </c>
      <c r="Z37" s="12">
        <f>VLOOKUP($H37,'[2]2023_07'!$D:$AD,'[2]2023_07'!O$19,FALSE)</f>
        <v>0</v>
      </c>
      <c r="AA37" s="12">
        <f>VLOOKUP($H37,'[2]2023_07'!$D:$AD,'[2]2023_07'!P$19,FALSE)</f>
        <v>0</v>
      </c>
      <c r="AB37" s="12">
        <f>VLOOKUP($H37,'[2]2023_07'!$D:$AD,'[2]2023_07'!Q$19,FALSE)</f>
        <v>892.58</v>
      </c>
      <c r="AC37">
        <f t="shared" si="2"/>
        <v>892.58</v>
      </c>
      <c r="AD37">
        <f t="shared" si="3"/>
        <v>0</v>
      </c>
    </row>
    <row r="38" spans="1:30" x14ac:dyDescent="0.25">
      <c r="A38" s="9" t="str">
        <f t="shared" si="0"/>
        <v>H045 2023 Julho</v>
      </c>
      <c r="B38" s="9" t="str">
        <f>VLOOKUP(H38,[1]Auxiliar_referencia!E:F,2,FALSE)</f>
        <v>Medidor faturado pela UFSC</v>
      </c>
      <c r="C38" s="9">
        <v>2023</v>
      </c>
      <c r="D38" s="9" t="s">
        <v>122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VLOOKUP($H38,'[2]2023_07'!$D:$AD,'[2]2023_07'!Z$19,FALSE)</f>
        <v>1</v>
      </c>
      <c r="M38" s="12">
        <f>VLOOKUP($H38,'[2]2023_07'!$D:$AD,'[2]2023_07'!AA$19,FALSE)</f>
        <v>0</v>
      </c>
      <c r="N38" s="12">
        <f>VLOOKUP($H38,'[2]2023_07'!$D:$AD,'[2]2023_07'!AB$19,FALSE)</f>
        <v>0</v>
      </c>
      <c r="O38" s="12">
        <f>VLOOKUP($H38,'[2]2023_07'!$D:$AD,'[2]2023_07'!AC$19,FALSE)</f>
        <v>0</v>
      </c>
      <c r="P38" s="12">
        <f>VLOOKUP($H38,'[2]2023_07'!$D:$AD,'[2]2023_07'!AD$19,FALSE)</f>
        <v>1</v>
      </c>
      <c r="Q38" s="13">
        <f>VLOOKUP(H38,'2023_06'!H:R,11,FALSE)</f>
        <v>1070</v>
      </c>
      <c r="R38" s="14">
        <f>VLOOKUP($H38,'[2]2023_07'!$D:$AD,'[2]2023_07'!J$19,FALSE)</f>
        <v>1231</v>
      </c>
      <c r="S38" s="15">
        <f t="shared" si="1"/>
        <v>161</v>
      </c>
      <c r="T38" s="12">
        <f>VLOOKUP($H38,'[2]2023_07'!$D:$AD,'[2]2023_07'!K$19,FALSE)</f>
        <v>161</v>
      </c>
      <c r="U38" s="16" t="str">
        <f>VLOOKUP($H38,'[2]2023_07'!$D:$AD,'[2]2023_07'!T$19,FALSE)</f>
        <v>LIDO/REVISÃO</v>
      </c>
      <c r="V38" s="17" t="str">
        <f>VLOOKUP($H38,'[2]2023_07'!$D:$AD,'[2]2023_07'!U$19,FALSE)</f>
        <v>CONFIRMAÇÃO LEITURA</v>
      </c>
      <c r="W38" s="12">
        <f>VLOOKUP($H38,'[2]2023_07'!$D:$AD,'[2]2023_07'!L$19,FALSE)</f>
        <v>2419.12</v>
      </c>
      <c r="X38" s="12">
        <f>VLOOKUP($H38,'[2]2023_07'!$D:$AD,'[2]2023_07'!M$19,FALSE)</f>
        <v>2419.12</v>
      </c>
      <c r="Y38" s="18">
        <f>VLOOKUP($H38,'[2]2023_07'!$D:$AD,'[2]2023_07'!N$19,FALSE)</f>
        <v>-457.22</v>
      </c>
      <c r="Z38" s="12">
        <f>VLOOKUP($H38,'[2]2023_07'!$D:$AD,'[2]2023_07'!O$19,FALSE)</f>
        <v>0</v>
      </c>
      <c r="AA38" s="12">
        <f>VLOOKUP($H38,'[2]2023_07'!$D:$AD,'[2]2023_07'!P$19,FALSE)</f>
        <v>0</v>
      </c>
      <c r="AB38" s="12">
        <f>VLOOKUP($H38,'[2]2023_07'!$D:$AD,'[2]2023_07'!Q$19,FALSE)</f>
        <v>4381.0200000000004</v>
      </c>
      <c r="AC38">
        <f t="shared" si="2"/>
        <v>4381.0199999999995</v>
      </c>
      <c r="AD38">
        <f t="shared" si="3"/>
        <v>0</v>
      </c>
    </row>
    <row r="39" spans="1:30" x14ac:dyDescent="0.25">
      <c r="A39" s="9" t="str">
        <f t="shared" si="0"/>
        <v>H046 2023 Julho</v>
      </c>
      <c r="B39" s="9" t="str">
        <f>VLOOKUP(H39,[1]Auxiliar_referencia!E:F,2,FALSE)</f>
        <v>Medidor faturado pela UFSC</v>
      </c>
      <c r="C39" s="9">
        <v>2023</v>
      </c>
      <c r="D39" s="9" t="s">
        <v>122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VLOOKUP($H39,'[2]2023_07'!$D:$AD,'[2]2023_07'!Z$19,FALSE)</f>
        <v>1</v>
      </c>
      <c r="M39" s="12">
        <f>VLOOKUP($H39,'[2]2023_07'!$D:$AD,'[2]2023_07'!AA$19,FALSE)</f>
        <v>0</v>
      </c>
      <c r="N39" s="12">
        <f>VLOOKUP($H39,'[2]2023_07'!$D:$AD,'[2]2023_07'!AB$19,FALSE)</f>
        <v>0</v>
      </c>
      <c r="O39" s="12">
        <f>VLOOKUP($H39,'[2]2023_07'!$D:$AD,'[2]2023_07'!AC$19,FALSE)</f>
        <v>0</v>
      </c>
      <c r="P39" s="12">
        <f>VLOOKUP($H39,'[2]2023_07'!$D:$AD,'[2]2023_07'!AD$19,FALSE)</f>
        <v>1</v>
      </c>
      <c r="Q39" s="13">
        <f>VLOOKUP(H39,'2023_06'!H:R,11,FALSE)</f>
        <v>754</v>
      </c>
      <c r="R39" s="14">
        <f>VLOOKUP($H39,'[2]2023_07'!$D:$AD,'[2]2023_07'!J$19,FALSE)</f>
        <v>855</v>
      </c>
      <c r="S39" s="15">
        <f t="shared" si="1"/>
        <v>101</v>
      </c>
      <c r="T39" s="12">
        <f>VLOOKUP($H39,'[2]2023_07'!$D:$AD,'[2]2023_07'!K$19,FALSE)</f>
        <v>101</v>
      </c>
      <c r="U39" s="16" t="str">
        <f>VLOOKUP($H39,'[2]2023_07'!$D:$AD,'[2]2023_07'!T$19,FALSE)</f>
        <v>LIDO</v>
      </c>
      <c r="V39" s="17" t="str">
        <f>VLOOKUP($H39,'[2]2023_07'!$D:$AD,'[2]2023_07'!U$19,FALSE)</f>
        <v>OK</v>
      </c>
      <c r="W39" s="12">
        <f>VLOOKUP($H39,'[2]2023_07'!$D:$AD,'[2]2023_07'!L$19,FALSE)</f>
        <v>1494.52</v>
      </c>
      <c r="X39" s="12">
        <f>VLOOKUP($H39,'[2]2023_07'!$D:$AD,'[2]2023_07'!M$19,FALSE)</f>
        <v>1494.52</v>
      </c>
      <c r="Y39" s="18">
        <f>VLOOKUP($H39,'[2]2023_07'!$D:$AD,'[2]2023_07'!N$19,FALSE)</f>
        <v>-282.45999999999998</v>
      </c>
      <c r="Z39" s="12">
        <f>VLOOKUP($H39,'[2]2023_07'!$D:$AD,'[2]2023_07'!O$19,FALSE)</f>
        <v>0</v>
      </c>
      <c r="AA39" s="12">
        <f>VLOOKUP($H39,'[2]2023_07'!$D:$AD,'[2]2023_07'!P$19,FALSE)</f>
        <v>0</v>
      </c>
      <c r="AB39" s="12">
        <f>VLOOKUP($H39,'[2]2023_07'!$D:$AD,'[2]2023_07'!Q$19,FALSE)</f>
        <v>2706.58</v>
      </c>
      <c r="AC39">
        <f t="shared" si="2"/>
        <v>2706.58</v>
      </c>
      <c r="AD39">
        <f t="shared" si="3"/>
        <v>0</v>
      </c>
    </row>
    <row r="40" spans="1:30" x14ac:dyDescent="0.25">
      <c r="A40" s="9" t="str">
        <f t="shared" si="0"/>
        <v>H047 2023 Julho</v>
      </c>
      <c r="B40" s="9" t="str">
        <f>VLOOKUP(H40,[1]Auxiliar_referencia!E:F,2,FALSE)</f>
        <v>Medidor faturado pela UFSC</v>
      </c>
      <c r="C40" s="9">
        <v>2023</v>
      </c>
      <c r="D40" s="9" t="s">
        <v>122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VLOOKUP($H40,'[2]2023_07'!$D:$AD,'[2]2023_07'!Z$19,FALSE)</f>
        <v>1</v>
      </c>
      <c r="M40" s="12">
        <f>VLOOKUP($H40,'[2]2023_07'!$D:$AD,'[2]2023_07'!AA$19,FALSE)</f>
        <v>0</v>
      </c>
      <c r="N40" s="12">
        <f>VLOOKUP($H40,'[2]2023_07'!$D:$AD,'[2]2023_07'!AB$19,FALSE)</f>
        <v>0</v>
      </c>
      <c r="O40" s="12">
        <f>VLOOKUP($H40,'[2]2023_07'!$D:$AD,'[2]2023_07'!AC$19,FALSE)</f>
        <v>0</v>
      </c>
      <c r="P40" s="12">
        <f>VLOOKUP($H40,'[2]2023_07'!$D:$AD,'[2]2023_07'!AD$19,FALSE)</f>
        <v>1</v>
      </c>
      <c r="Q40" s="13">
        <f>VLOOKUP(H40,'2023_06'!H:R,11,FALSE)</f>
        <v>16012</v>
      </c>
      <c r="R40" s="14">
        <f>VLOOKUP($H40,'[2]2023_07'!$D:$AD,'[2]2023_07'!J$19,FALSE)</f>
        <v>16134</v>
      </c>
      <c r="S40" s="15">
        <f t="shared" si="1"/>
        <v>122</v>
      </c>
      <c r="T40" s="12">
        <f>VLOOKUP($H40,'[2]2023_07'!$D:$AD,'[2]2023_07'!K$19,FALSE)</f>
        <v>122</v>
      </c>
      <c r="U40" s="16" t="str">
        <f>VLOOKUP($H40,'[2]2023_07'!$D:$AD,'[2]2023_07'!T$19,FALSE)</f>
        <v>LIDO/REVISÃO</v>
      </c>
      <c r="V40" s="17" t="str">
        <f>VLOOKUP($H40,'[2]2023_07'!$D:$AD,'[2]2023_07'!U$19,FALSE)</f>
        <v>CONFIRMAÇÃO LEITURA</v>
      </c>
      <c r="W40" s="12">
        <f>VLOOKUP($H40,'[2]2023_07'!$D:$AD,'[2]2023_07'!L$19,FALSE)</f>
        <v>1818.13</v>
      </c>
      <c r="X40" s="12">
        <f>VLOOKUP($H40,'[2]2023_07'!$D:$AD,'[2]2023_07'!M$19,FALSE)</f>
        <v>1818.13</v>
      </c>
      <c r="Y40" s="18">
        <f>VLOOKUP($H40,'[2]2023_07'!$D:$AD,'[2]2023_07'!N$19,FALSE)</f>
        <v>-343.63</v>
      </c>
      <c r="Z40" s="12">
        <f>VLOOKUP($H40,'[2]2023_07'!$D:$AD,'[2]2023_07'!O$19,FALSE)</f>
        <v>0</v>
      </c>
      <c r="AA40" s="12">
        <f>VLOOKUP($H40,'[2]2023_07'!$D:$AD,'[2]2023_07'!P$19,FALSE)</f>
        <v>0</v>
      </c>
      <c r="AB40" s="12">
        <f>VLOOKUP($H40,'[2]2023_07'!$D:$AD,'[2]2023_07'!Q$19,FALSE)</f>
        <v>3292.63</v>
      </c>
      <c r="AC40">
        <f t="shared" si="2"/>
        <v>3292.63</v>
      </c>
      <c r="AD40">
        <f t="shared" si="3"/>
        <v>0</v>
      </c>
    </row>
    <row r="41" spans="1:30" x14ac:dyDescent="0.25">
      <c r="A41" s="9" t="str">
        <f t="shared" si="0"/>
        <v>H048 2023 Julho</v>
      </c>
      <c r="B41" s="9" t="str">
        <f>VLOOKUP(H41,[1]Auxiliar_referencia!E:F,2,FALSE)</f>
        <v>Medidor faturado pela UFSC</v>
      </c>
      <c r="C41" s="9">
        <v>2023</v>
      </c>
      <c r="D41" s="9" t="s">
        <v>122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VLOOKUP($H41,'[2]2023_07'!$D:$AD,'[2]2023_07'!Z$19,FALSE)</f>
        <v>1</v>
      </c>
      <c r="M41" s="12">
        <f>VLOOKUP($H41,'[2]2023_07'!$D:$AD,'[2]2023_07'!AA$19,FALSE)</f>
        <v>0</v>
      </c>
      <c r="N41" s="12">
        <f>VLOOKUP($H41,'[2]2023_07'!$D:$AD,'[2]2023_07'!AB$19,FALSE)</f>
        <v>0</v>
      </c>
      <c r="O41" s="12">
        <f>VLOOKUP($H41,'[2]2023_07'!$D:$AD,'[2]2023_07'!AC$19,FALSE)</f>
        <v>0</v>
      </c>
      <c r="P41" s="12">
        <f>VLOOKUP($H41,'[2]2023_07'!$D:$AD,'[2]2023_07'!AD$19,FALSE)</f>
        <v>1</v>
      </c>
      <c r="Q41" s="13">
        <f>VLOOKUP(H41,'2023_06'!H:R,11,FALSE)</f>
        <v>32473</v>
      </c>
      <c r="R41" s="14">
        <f>VLOOKUP($H41,'[2]2023_07'!$D:$AD,'[2]2023_07'!J$19,FALSE)</f>
        <v>32751</v>
      </c>
      <c r="S41" s="15">
        <f t="shared" si="1"/>
        <v>278</v>
      </c>
      <c r="T41" s="12">
        <f>VLOOKUP($H41,'[2]2023_07'!$D:$AD,'[2]2023_07'!K$19,FALSE)</f>
        <v>278</v>
      </c>
      <c r="U41" s="16" t="str">
        <f>VLOOKUP($H41,'[2]2023_07'!$D:$AD,'[2]2023_07'!T$19,FALSE)</f>
        <v>MÉDIO</v>
      </c>
      <c r="V41" s="17" t="str">
        <f>VLOOKUP($H41,'[2]2023_07'!$D:$AD,'[2]2023_07'!U$19,FALSE)</f>
        <v>VIDRO DO HIDROMETRO SUADO</v>
      </c>
      <c r="W41" s="12">
        <f>VLOOKUP($H41,'[2]2023_07'!$D:$AD,'[2]2023_07'!L$19,FALSE)</f>
        <v>4222.09</v>
      </c>
      <c r="X41" s="12">
        <f>VLOOKUP($H41,'[2]2023_07'!$D:$AD,'[2]2023_07'!M$19,FALSE)</f>
        <v>4222.09</v>
      </c>
      <c r="Y41" s="18">
        <f>VLOOKUP($H41,'[2]2023_07'!$D:$AD,'[2]2023_07'!N$19,FALSE)</f>
        <v>-797.98</v>
      </c>
      <c r="Z41" s="12">
        <f>VLOOKUP($H41,'[2]2023_07'!$D:$AD,'[2]2023_07'!O$19,FALSE)</f>
        <v>0</v>
      </c>
      <c r="AA41" s="12">
        <f>VLOOKUP($H41,'[2]2023_07'!$D:$AD,'[2]2023_07'!P$19,FALSE)</f>
        <v>0</v>
      </c>
      <c r="AB41" s="12">
        <f>VLOOKUP($H41,'[2]2023_07'!$D:$AD,'[2]2023_07'!Q$19,FALSE)</f>
        <v>7646.2</v>
      </c>
      <c r="AC41">
        <f t="shared" si="2"/>
        <v>7646.2000000000007</v>
      </c>
      <c r="AD41">
        <f t="shared" si="3"/>
        <v>0</v>
      </c>
    </row>
    <row r="42" spans="1:30" x14ac:dyDescent="0.25">
      <c r="A42" s="9" t="str">
        <f t="shared" si="0"/>
        <v>H049 2023 Julho</v>
      </c>
      <c r="B42" s="9" t="str">
        <f>VLOOKUP(H42,[1]Auxiliar_referencia!E:F,2,FALSE)</f>
        <v>Medidor faturado pela UFSC</v>
      </c>
      <c r="C42" s="9">
        <v>2023</v>
      </c>
      <c r="D42" s="9" t="s">
        <v>122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VLOOKUP($H42,'[2]2023_07'!$D:$AD,'[2]2023_07'!Z$19,FALSE)</f>
        <v>1</v>
      </c>
      <c r="M42" s="12">
        <f>VLOOKUP($H42,'[2]2023_07'!$D:$AD,'[2]2023_07'!AA$19,FALSE)</f>
        <v>0</v>
      </c>
      <c r="N42" s="12">
        <f>VLOOKUP($H42,'[2]2023_07'!$D:$AD,'[2]2023_07'!AB$19,FALSE)</f>
        <v>0</v>
      </c>
      <c r="O42" s="12">
        <f>VLOOKUP($H42,'[2]2023_07'!$D:$AD,'[2]2023_07'!AC$19,FALSE)</f>
        <v>0</v>
      </c>
      <c r="P42" s="12">
        <f>VLOOKUP($H42,'[2]2023_07'!$D:$AD,'[2]2023_07'!AD$19,FALSE)</f>
        <v>1</v>
      </c>
      <c r="Q42" s="13">
        <f>VLOOKUP(H42,'2023_06'!H:R,11,FALSE)</f>
        <v>1750</v>
      </c>
      <c r="R42" s="14">
        <f>VLOOKUP($H42,'[2]2023_07'!$D:$AD,'[2]2023_07'!J$19,FALSE)</f>
        <v>1858</v>
      </c>
      <c r="S42" s="15">
        <f t="shared" si="1"/>
        <v>108</v>
      </c>
      <c r="T42" s="12">
        <f>VLOOKUP($H42,'[2]2023_07'!$D:$AD,'[2]2023_07'!K$19,FALSE)</f>
        <v>108</v>
      </c>
      <c r="U42" s="16" t="str">
        <f>VLOOKUP($H42,'[2]2023_07'!$D:$AD,'[2]2023_07'!T$19,FALSE)</f>
        <v>LIDO/REVISÃO</v>
      </c>
      <c r="V42" s="17" t="str">
        <f>VLOOKUP($H42,'[2]2023_07'!$D:$AD,'[2]2023_07'!U$19,FALSE)</f>
        <v>CONFIRMAÇÃO LEITURA</v>
      </c>
      <c r="W42" s="12">
        <f>VLOOKUP($H42,'[2]2023_07'!$D:$AD,'[2]2023_07'!L$19,FALSE)</f>
        <v>1602.39</v>
      </c>
      <c r="X42" s="12">
        <f>VLOOKUP($H42,'[2]2023_07'!$D:$AD,'[2]2023_07'!M$19,FALSE)</f>
        <v>1602.39</v>
      </c>
      <c r="Y42" s="18">
        <f>VLOOKUP($H42,'[2]2023_07'!$D:$AD,'[2]2023_07'!N$19,FALSE)</f>
        <v>-302.85000000000002</v>
      </c>
      <c r="Z42" s="12">
        <f>VLOOKUP($H42,'[2]2023_07'!$D:$AD,'[2]2023_07'!O$19,FALSE)</f>
        <v>0</v>
      </c>
      <c r="AA42" s="12">
        <f>VLOOKUP($H42,'[2]2023_07'!$D:$AD,'[2]2023_07'!P$19,FALSE)</f>
        <v>0</v>
      </c>
      <c r="AB42" s="12">
        <f>VLOOKUP($H42,'[2]2023_07'!$D:$AD,'[2]2023_07'!Q$19,FALSE)</f>
        <v>2901.93</v>
      </c>
      <c r="AC42">
        <f t="shared" si="2"/>
        <v>2901.9300000000003</v>
      </c>
      <c r="AD42">
        <f t="shared" si="3"/>
        <v>0</v>
      </c>
    </row>
    <row r="43" spans="1:30" x14ac:dyDescent="0.25">
      <c r="A43" s="9" t="str">
        <f t="shared" si="0"/>
        <v>H050 2023 Julho</v>
      </c>
      <c r="B43" s="9" t="str">
        <f>VLOOKUP(H43,[1]Auxiliar_referencia!E:F,2,FALSE)</f>
        <v>Medidor faturado pela UFSC</v>
      </c>
      <c r="C43" s="9">
        <v>2023</v>
      </c>
      <c r="D43" s="9" t="s">
        <v>122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VLOOKUP($H43,'[2]2023_07'!$D:$AD,'[2]2023_07'!Z$19,FALSE)</f>
        <v>1</v>
      </c>
      <c r="M43" s="12">
        <f>VLOOKUP($H43,'[2]2023_07'!$D:$AD,'[2]2023_07'!AA$19,FALSE)</f>
        <v>0</v>
      </c>
      <c r="N43" s="12">
        <f>VLOOKUP($H43,'[2]2023_07'!$D:$AD,'[2]2023_07'!AB$19,FALSE)</f>
        <v>0</v>
      </c>
      <c r="O43" s="12">
        <f>VLOOKUP($H43,'[2]2023_07'!$D:$AD,'[2]2023_07'!AC$19,FALSE)</f>
        <v>0</v>
      </c>
      <c r="P43" s="12">
        <f>VLOOKUP($H43,'[2]2023_07'!$D:$AD,'[2]2023_07'!AD$19,FALSE)</f>
        <v>1</v>
      </c>
      <c r="Q43" s="13">
        <f>VLOOKUP(H43,'2023_06'!H:R,11,FALSE)</f>
        <v>5666</v>
      </c>
      <c r="R43" s="14">
        <f>VLOOKUP($H43,'[2]2023_07'!$D:$AD,'[2]2023_07'!J$19,FALSE)</f>
        <v>5409</v>
      </c>
      <c r="S43" s="15">
        <f t="shared" si="1"/>
        <v>-257</v>
      </c>
      <c r="T43" s="12">
        <f>VLOOKUP($H43,'[2]2023_07'!$D:$AD,'[2]2023_07'!K$19,FALSE)</f>
        <v>0</v>
      </c>
      <c r="U43" s="16" t="str">
        <f>VLOOKUP($H43,'[2]2023_07'!$D:$AD,'[2]2023_07'!T$19,FALSE)</f>
        <v>LIDO/REVISÃO</v>
      </c>
      <c r="V43" s="17" t="str">
        <f>VLOOKUP($H43,'[2]2023_07'!$D:$AD,'[2]2023_07'!U$19,FALSE)</f>
        <v>CONFIRMAÇÃO LEITURA</v>
      </c>
      <c r="W43" s="12">
        <f>VLOOKUP($H43,'[2]2023_07'!$D:$AD,'[2]2023_07'!L$19,FALSE)</f>
        <v>37.31</v>
      </c>
      <c r="X43" s="12">
        <f>VLOOKUP($H43,'[2]2023_07'!$D:$AD,'[2]2023_07'!M$19,FALSE)</f>
        <v>37.31</v>
      </c>
      <c r="Y43" s="18">
        <f>VLOOKUP($H43,'[2]2023_07'!$D:$AD,'[2]2023_07'!N$19,FALSE)</f>
        <v>-7.06</v>
      </c>
      <c r="Z43" s="12">
        <f>VLOOKUP($H43,'[2]2023_07'!$D:$AD,'[2]2023_07'!O$19,FALSE)</f>
        <v>0</v>
      </c>
      <c r="AA43" s="12">
        <f>VLOOKUP($H43,'[2]2023_07'!$D:$AD,'[2]2023_07'!P$19,FALSE)</f>
        <v>0</v>
      </c>
      <c r="AB43" s="12">
        <f>VLOOKUP($H43,'[2]2023_07'!$D:$AD,'[2]2023_07'!Q$19,FALSE)</f>
        <v>67.56</v>
      </c>
      <c r="AC43">
        <f t="shared" si="2"/>
        <v>67.56</v>
      </c>
      <c r="AD43">
        <f t="shared" si="3"/>
        <v>0</v>
      </c>
    </row>
    <row r="44" spans="1:30" x14ac:dyDescent="0.25">
      <c r="A44" s="9" t="str">
        <f t="shared" si="0"/>
        <v>H051 2023 Julho</v>
      </c>
      <c r="B44" s="9" t="str">
        <f>VLOOKUP(H44,[1]Auxiliar_referencia!E:F,2,FALSE)</f>
        <v>Medidor faturado pela UFSC</v>
      </c>
      <c r="C44" s="9">
        <v>2023</v>
      </c>
      <c r="D44" s="9" t="s">
        <v>122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VLOOKUP($H44,'[2]2023_07'!$D:$AD,'[2]2023_07'!Z$19,FALSE)</f>
        <v>1</v>
      </c>
      <c r="M44" s="12">
        <f>VLOOKUP($H44,'[2]2023_07'!$D:$AD,'[2]2023_07'!AA$19,FALSE)</f>
        <v>0</v>
      </c>
      <c r="N44" s="12">
        <f>VLOOKUP($H44,'[2]2023_07'!$D:$AD,'[2]2023_07'!AB$19,FALSE)</f>
        <v>4</v>
      </c>
      <c r="O44" s="12">
        <f>VLOOKUP($H44,'[2]2023_07'!$D:$AD,'[2]2023_07'!AC$19,FALSE)</f>
        <v>0</v>
      </c>
      <c r="P44" s="12">
        <f>VLOOKUP($H44,'[2]2023_07'!$D:$AD,'[2]2023_07'!AD$19,FALSE)</f>
        <v>5</v>
      </c>
      <c r="Q44" s="13">
        <f>VLOOKUP(H44,'2023_06'!H:R,11,FALSE)</f>
        <v>524</v>
      </c>
      <c r="R44" s="14">
        <f>VLOOKUP($H44,'[2]2023_07'!$D:$AD,'[2]2023_07'!J$19,FALSE)</f>
        <v>529</v>
      </c>
      <c r="S44" s="15">
        <f t="shared" si="1"/>
        <v>5</v>
      </c>
      <c r="T44" s="12">
        <f>VLOOKUP($H44,'[2]2023_07'!$D:$AD,'[2]2023_07'!K$19,FALSE)</f>
        <v>5</v>
      </c>
      <c r="U44" s="16" t="str">
        <f>VLOOKUP($H44,'[2]2023_07'!$D:$AD,'[2]2023_07'!T$19,FALSE)</f>
        <v>LIDO</v>
      </c>
      <c r="V44" s="17" t="str">
        <f>VLOOKUP($H44,'[2]2023_07'!$D:$AD,'[2]2023_07'!U$19,FALSE)</f>
        <v>OK</v>
      </c>
      <c r="W44" s="12">
        <f>VLOOKUP($H44,'[2]2023_07'!$D:$AD,'[2]2023_07'!L$19,FALSE)</f>
        <v>214</v>
      </c>
      <c r="X44" s="12">
        <f>VLOOKUP($H44,'[2]2023_07'!$D:$AD,'[2]2023_07'!M$19,FALSE)</f>
        <v>214</v>
      </c>
      <c r="Y44" s="18">
        <f>VLOOKUP($H44,'[2]2023_07'!$D:$AD,'[2]2023_07'!N$19,FALSE)</f>
        <v>-40.44</v>
      </c>
      <c r="Z44" s="12">
        <f>VLOOKUP($H44,'[2]2023_07'!$D:$AD,'[2]2023_07'!O$19,FALSE)</f>
        <v>0</v>
      </c>
      <c r="AA44" s="12">
        <f>VLOOKUP($H44,'[2]2023_07'!$D:$AD,'[2]2023_07'!P$19,FALSE)</f>
        <v>0</v>
      </c>
      <c r="AB44" s="12">
        <f>VLOOKUP($H44,'[2]2023_07'!$D:$AD,'[2]2023_07'!Q$19,FALSE)</f>
        <v>387.56</v>
      </c>
      <c r="AC44">
        <f t="shared" si="2"/>
        <v>387.56</v>
      </c>
      <c r="AD44">
        <f t="shared" si="3"/>
        <v>0</v>
      </c>
    </row>
    <row r="45" spans="1:30" x14ac:dyDescent="0.25">
      <c r="A45" s="9" t="str">
        <f t="shared" si="0"/>
        <v>H053 2023 Julho</v>
      </c>
      <c r="B45" s="9" t="str">
        <f>VLOOKUP(H45,[1]Auxiliar_referencia!E:F,2,FALSE)</f>
        <v>Medidor faturado pela UFSC</v>
      </c>
      <c r="C45" s="9">
        <v>2023</v>
      </c>
      <c r="D45" s="9" t="s">
        <v>122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VLOOKUP($H45,'[2]2023_07'!$D:$AD,'[2]2023_07'!Z$19,FALSE)</f>
        <v>1</v>
      </c>
      <c r="M45" s="12">
        <f>VLOOKUP($H45,'[2]2023_07'!$D:$AD,'[2]2023_07'!AA$19,FALSE)</f>
        <v>0</v>
      </c>
      <c r="N45" s="12">
        <f>VLOOKUP($H45,'[2]2023_07'!$D:$AD,'[2]2023_07'!AB$19,FALSE)</f>
        <v>0</v>
      </c>
      <c r="O45" s="12">
        <f>VLOOKUP($H45,'[2]2023_07'!$D:$AD,'[2]2023_07'!AC$19,FALSE)</f>
        <v>0</v>
      </c>
      <c r="P45" s="12">
        <f>VLOOKUP($H45,'[2]2023_07'!$D:$AD,'[2]2023_07'!AD$19,FALSE)</f>
        <v>1</v>
      </c>
      <c r="Q45" s="13">
        <f>VLOOKUP(H45,'2023_06'!H:R,11,FALSE)</f>
        <v>23782</v>
      </c>
      <c r="R45" s="14">
        <f>VLOOKUP($H45,'[2]2023_07'!$D:$AD,'[2]2023_07'!J$19,FALSE)</f>
        <v>25106</v>
      </c>
      <c r="S45" s="15">
        <f t="shared" si="1"/>
        <v>1324</v>
      </c>
      <c r="T45" s="12">
        <f>VLOOKUP($H45,'[2]2023_07'!$D:$AD,'[2]2023_07'!K$19,FALSE)</f>
        <v>1324</v>
      </c>
      <c r="U45" s="16" t="str">
        <f>VLOOKUP($H45,'[2]2023_07'!$D:$AD,'[2]2023_07'!T$19,FALSE)</f>
        <v>LIDO/REVISÃO</v>
      </c>
      <c r="V45" s="17" t="str">
        <f>VLOOKUP($H45,'[2]2023_07'!$D:$AD,'[2]2023_07'!U$19,FALSE)</f>
        <v>ALTO CONSUMO</v>
      </c>
      <c r="W45" s="12">
        <f>VLOOKUP($H45,'[2]2023_07'!$D:$AD,'[2]2023_07'!L$19,FALSE)</f>
        <v>20340.95</v>
      </c>
      <c r="X45" s="12">
        <f>VLOOKUP($H45,'[2]2023_07'!$D:$AD,'[2]2023_07'!M$19,FALSE)</f>
        <v>20340.95</v>
      </c>
      <c r="Y45" s="18">
        <f>VLOOKUP($H45,'[2]2023_07'!$D:$AD,'[2]2023_07'!N$19,FALSE)</f>
        <v>-3844.44</v>
      </c>
      <c r="Z45" s="12">
        <f>VLOOKUP($H45,'[2]2023_07'!$D:$AD,'[2]2023_07'!O$19,FALSE)</f>
        <v>0</v>
      </c>
      <c r="AA45" s="12">
        <f>VLOOKUP($H45,'[2]2023_07'!$D:$AD,'[2]2023_07'!P$19,FALSE)</f>
        <v>0</v>
      </c>
      <c r="AB45" s="12">
        <f>VLOOKUP($H45,'[2]2023_07'!$D:$AD,'[2]2023_07'!Q$19,FALSE)</f>
        <v>36837.46</v>
      </c>
      <c r="AC45">
        <f t="shared" si="2"/>
        <v>36837.46</v>
      </c>
      <c r="AD45">
        <f t="shared" si="3"/>
        <v>0</v>
      </c>
    </row>
    <row r="46" spans="1:30" x14ac:dyDescent="0.25">
      <c r="A46" s="9" t="str">
        <f t="shared" si="0"/>
        <v>H054 2023 Julho</v>
      </c>
      <c r="B46" s="9" t="str">
        <f>VLOOKUP(H46,[1]Auxiliar_referencia!E:F,2,FALSE)</f>
        <v>Medidor faturado pela UFSC</v>
      </c>
      <c r="C46" s="9">
        <v>2023</v>
      </c>
      <c r="D46" s="9" t="s">
        <v>122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VLOOKUP($H46,'[2]2023_07'!$D:$AD,'[2]2023_07'!Z$19,FALSE)</f>
        <v>1</v>
      </c>
      <c r="M46" s="12">
        <f>VLOOKUP($H46,'[2]2023_07'!$D:$AD,'[2]2023_07'!AA$19,FALSE)</f>
        <v>0</v>
      </c>
      <c r="N46" s="12">
        <f>VLOOKUP($H46,'[2]2023_07'!$D:$AD,'[2]2023_07'!AB$19,FALSE)</f>
        <v>0</v>
      </c>
      <c r="O46" s="12">
        <f>VLOOKUP($H46,'[2]2023_07'!$D:$AD,'[2]2023_07'!AC$19,FALSE)</f>
        <v>0</v>
      </c>
      <c r="P46" s="12">
        <f>VLOOKUP($H46,'[2]2023_07'!$D:$AD,'[2]2023_07'!AD$19,FALSE)</f>
        <v>1</v>
      </c>
      <c r="Q46" s="13">
        <f>VLOOKUP(H46,'2023_06'!H:R,11,FALSE)</f>
        <v>3214</v>
      </c>
      <c r="R46" s="14">
        <f>VLOOKUP($H46,'[2]2023_07'!$D:$AD,'[2]2023_07'!J$19,FALSE)</f>
        <v>3517</v>
      </c>
      <c r="S46" s="15">
        <f t="shared" si="1"/>
        <v>303</v>
      </c>
      <c r="T46" s="12">
        <f>VLOOKUP($H46,'[2]2023_07'!$D:$AD,'[2]2023_07'!K$19,FALSE)</f>
        <v>303</v>
      </c>
      <c r="U46" s="16" t="str">
        <f>VLOOKUP($H46,'[2]2023_07'!$D:$AD,'[2]2023_07'!T$19,FALSE)</f>
        <v>LIDO/REVISÃO</v>
      </c>
      <c r="V46" s="17" t="str">
        <f>VLOOKUP($H46,'[2]2023_07'!$D:$AD,'[2]2023_07'!U$19,FALSE)</f>
        <v>ALTO CONSUMO</v>
      </c>
      <c r="W46" s="12">
        <f>VLOOKUP($H46,'[2]2023_07'!$D:$AD,'[2]2023_07'!L$19,FALSE)</f>
        <v>4607.34</v>
      </c>
      <c r="X46" s="12">
        <f>VLOOKUP($H46,'[2]2023_07'!$D:$AD,'[2]2023_07'!M$19,FALSE)</f>
        <v>4607.34</v>
      </c>
      <c r="Y46" s="18">
        <f>VLOOKUP($H46,'[2]2023_07'!$D:$AD,'[2]2023_07'!N$19,FALSE)</f>
        <v>-870.79</v>
      </c>
      <c r="Z46" s="12">
        <f>VLOOKUP($H46,'[2]2023_07'!$D:$AD,'[2]2023_07'!O$19,FALSE)</f>
        <v>0</v>
      </c>
      <c r="AA46" s="12">
        <f>VLOOKUP($H46,'[2]2023_07'!$D:$AD,'[2]2023_07'!P$19,FALSE)</f>
        <v>0</v>
      </c>
      <c r="AB46" s="12">
        <f>VLOOKUP($H46,'[2]2023_07'!$D:$AD,'[2]2023_07'!Q$19,FALSE)</f>
        <v>8343.89</v>
      </c>
      <c r="AC46">
        <f t="shared" si="2"/>
        <v>8343.89</v>
      </c>
      <c r="AD46">
        <f t="shared" si="3"/>
        <v>0</v>
      </c>
    </row>
    <row r="47" spans="1:30" x14ac:dyDescent="0.25">
      <c r="A47" s="9" t="str">
        <f t="shared" si="0"/>
        <v>H055 2023 Julho</v>
      </c>
      <c r="B47" s="9" t="str">
        <f>VLOOKUP(H47,[1]Auxiliar_referencia!E:F,2,FALSE)</f>
        <v>Medidor faturado pela UFSC</v>
      </c>
      <c r="C47" s="9">
        <v>2023</v>
      </c>
      <c r="D47" s="9" t="s">
        <v>122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VLOOKUP($H47,'[2]2023_07'!$D:$AD,'[2]2023_07'!Z$19,FALSE)</f>
        <v>1</v>
      </c>
      <c r="M47" s="12">
        <f>VLOOKUP($H47,'[2]2023_07'!$D:$AD,'[2]2023_07'!AA$19,FALSE)</f>
        <v>0</v>
      </c>
      <c r="N47" s="12">
        <f>VLOOKUP($H47,'[2]2023_07'!$D:$AD,'[2]2023_07'!AB$19,FALSE)</f>
        <v>1</v>
      </c>
      <c r="O47" s="12">
        <f>VLOOKUP($H47,'[2]2023_07'!$D:$AD,'[2]2023_07'!AC$19,FALSE)</f>
        <v>0</v>
      </c>
      <c r="P47" s="12">
        <f>VLOOKUP($H47,'[2]2023_07'!$D:$AD,'[2]2023_07'!AD$19,FALSE)</f>
        <v>2</v>
      </c>
      <c r="Q47" s="13">
        <f>VLOOKUP(H47,'2023_06'!H:R,11,FALSE)</f>
        <v>34350</v>
      </c>
      <c r="R47" s="14">
        <f>VLOOKUP($H47,'[2]2023_07'!$D:$AD,'[2]2023_07'!J$19,FALSE)</f>
        <v>35178</v>
      </c>
      <c r="S47" s="15">
        <f t="shared" si="1"/>
        <v>828</v>
      </c>
      <c r="T47" s="12">
        <f>VLOOKUP($H47,'[2]2023_07'!$D:$AD,'[2]2023_07'!K$19,FALSE)</f>
        <v>828</v>
      </c>
      <c r="U47" s="16" t="str">
        <f>VLOOKUP($H47,'[2]2023_07'!$D:$AD,'[2]2023_07'!T$19,FALSE)</f>
        <v>LIDO</v>
      </c>
      <c r="V47" s="17" t="str">
        <f>VLOOKUP($H47,'[2]2023_07'!$D:$AD,'[2]2023_07'!U$19,FALSE)</f>
        <v>OK</v>
      </c>
      <c r="W47" s="12">
        <f>VLOOKUP($H47,'[2]2023_07'!$D:$AD,'[2]2023_07'!L$19,FALSE)</f>
        <v>14084.42</v>
      </c>
      <c r="X47" s="12">
        <f>VLOOKUP($H47,'[2]2023_07'!$D:$AD,'[2]2023_07'!M$19,FALSE)</f>
        <v>14084.42</v>
      </c>
      <c r="Y47" s="18">
        <f>VLOOKUP($H47,'[2]2023_07'!$D:$AD,'[2]2023_07'!N$19,FALSE)</f>
        <v>-2661.96</v>
      </c>
      <c r="Z47" s="12">
        <f>VLOOKUP($H47,'[2]2023_07'!$D:$AD,'[2]2023_07'!O$19,FALSE)</f>
        <v>0</v>
      </c>
      <c r="AA47" s="12">
        <f>VLOOKUP($H47,'[2]2023_07'!$D:$AD,'[2]2023_07'!P$19,FALSE)</f>
        <v>0</v>
      </c>
      <c r="AB47" s="12">
        <f>VLOOKUP($H47,'[2]2023_07'!$D:$AD,'[2]2023_07'!Q$19,FALSE)</f>
        <v>25506.880000000001</v>
      </c>
      <c r="AC47">
        <f t="shared" si="2"/>
        <v>25506.880000000001</v>
      </c>
      <c r="AD47">
        <f t="shared" si="3"/>
        <v>0</v>
      </c>
    </row>
    <row r="48" spans="1:30" x14ac:dyDescent="0.25">
      <c r="A48" s="9" t="str">
        <f t="shared" si="0"/>
        <v>H056 2023 Julho</v>
      </c>
      <c r="B48" s="9" t="str">
        <f>VLOOKUP(H48,[1]Auxiliar_referencia!E:F,2,FALSE)</f>
        <v>Medidor faturado pela UFSC</v>
      </c>
      <c r="C48" s="9">
        <v>2023</v>
      </c>
      <c r="D48" s="9" t="s">
        <v>122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VLOOKUP($H48,'[2]2023_07'!$D:$AD,'[2]2023_07'!Z$19,FALSE)</f>
        <v>1</v>
      </c>
      <c r="M48" s="12">
        <f>VLOOKUP($H48,'[2]2023_07'!$D:$AD,'[2]2023_07'!AA$19,FALSE)</f>
        <v>0</v>
      </c>
      <c r="N48" s="12">
        <f>VLOOKUP($H48,'[2]2023_07'!$D:$AD,'[2]2023_07'!AB$19,FALSE)</f>
        <v>1</v>
      </c>
      <c r="O48" s="12">
        <f>VLOOKUP($H48,'[2]2023_07'!$D:$AD,'[2]2023_07'!AC$19,FALSE)</f>
        <v>0</v>
      </c>
      <c r="P48" s="12">
        <f>VLOOKUP($H48,'[2]2023_07'!$D:$AD,'[2]2023_07'!AD$19,FALSE)</f>
        <v>2</v>
      </c>
      <c r="Q48" s="13">
        <f>VLOOKUP(H48,'2023_06'!H:R,11,FALSE)</f>
        <v>100844</v>
      </c>
      <c r="R48" s="14">
        <f>VLOOKUP($H48,'[2]2023_07'!$D:$AD,'[2]2023_07'!J$19,FALSE)</f>
        <v>102031</v>
      </c>
      <c r="S48" s="15">
        <f t="shared" si="1"/>
        <v>1187</v>
      </c>
      <c r="T48" s="12">
        <f>VLOOKUP($H48,'[2]2023_07'!$D:$AD,'[2]2023_07'!K$19,FALSE)</f>
        <v>1187</v>
      </c>
      <c r="U48" s="16" t="str">
        <f>VLOOKUP($H48,'[2]2023_07'!$D:$AD,'[2]2023_07'!T$19,FALSE)</f>
        <v>LIDO</v>
      </c>
      <c r="V48" s="17" t="str">
        <f>VLOOKUP($H48,'[2]2023_07'!$D:$AD,'[2]2023_07'!U$19,FALSE)</f>
        <v>OK</v>
      </c>
      <c r="W48" s="12">
        <f>VLOOKUP($H48,'[2]2023_07'!$D:$AD,'[2]2023_07'!L$19,FALSE)</f>
        <v>20331.03</v>
      </c>
      <c r="X48" s="12">
        <f>VLOOKUP($H48,'[2]2023_07'!$D:$AD,'[2]2023_07'!M$19,FALSE)</f>
        <v>20331.03</v>
      </c>
      <c r="Y48" s="18">
        <f>VLOOKUP($H48,'[2]2023_07'!$D:$AD,'[2]2023_07'!N$19,FALSE)</f>
        <v>-3842.56</v>
      </c>
      <c r="Z48" s="12">
        <f>VLOOKUP($H48,'[2]2023_07'!$D:$AD,'[2]2023_07'!O$19,FALSE)</f>
        <v>0</v>
      </c>
      <c r="AA48" s="12">
        <f>VLOOKUP($H48,'[2]2023_07'!$D:$AD,'[2]2023_07'!P$19,FALSE)</f>
        <v>0</v>
      </c>
      <c r="AB48" s="12">
        <f>VLOOKUP($H48,'[2]2023_07'!$D:$AD,'[2]2023_07'!Q$19,FALSE)</f>
        <v>36819.5</v>
      </c>
      <c r="AC48">
        <f t="shared" si="2"/>
        <v>36819.5</v>
      </c>
      <c r="AD48">
        <f t="shared" si="3"/>
        <v>0</v>
      </c>
    </row>
    <row r="49" spans="1:30" x14ac:dyDescent="0.25">
      <c r="A49" s="9" t="str">
        <f t="shared" si="0"/>
        <v>H057 2023 Julho</v>
      </c>
      <c r="B49" s="9" t="str">
        <f>VLOOKUP(H49,[1]Auxiliar_referencia!E:F,2,FALSE)</f>
        <v>Medidor faturado pela UFSC</v>
      </c>
      <c r="C49" s="9">
        <v>2023</v>
      </c>
      <c r="D49" s="9" t="s">
        <v>122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VLOOKUP($H49,'[2]2023_07'!$D:$AD,'[2]2023_07'!Z$19,FALSE)</f>
        <v>1</v>
      </c>
      <c r="M49" s="12">
        <f>VLOOKUP($H49,'[2]2023_07'!$D:$AD,'[2]2023_07'!AA$19,FALSE)</f>
        <v>0</v>
      </c>
      <c r="N49" s="12">
        <f>VLOOKUP($H49,'[2]2023_07'!$D:$AD,'[2]2023_07'!AB$19,FALSE)</f>
        <v>0</v>
      </c>
      <c r="O49" s="12">
        <f>VLOOKUP($H49,'[2]2023_07'!$D:$AD,'[2]2023_07'!AC$19,FALSE)</f>
        <v>0</v>
      </c>
      <c r="P49" s="12">
        <f>VLOOKUP($H49,'[2]2023_07'!$D:$AD,'[2]2023_07'!AD$19,FALSE)</f>
        <v>1</v>
      </c>
      <c r="Q49" s="13">
        <f>VLOOKUP(H49,'2023_06'!H:R,11,FALSE)</f>
        <v>1552</v>
      </c>
      <c r="R49" s="14">
        <f>VLOOKUP($H49,'[2]2023_07'!$D:$AD,'[2]2023_07'!J$19,FALSE)</f>
        <v>1574</v>
      </c>
      <c r="S49" s="15">
        <f t="shared" si="1"/>
        <v>22</v>
      </c>
      <c r="T49" s="12">
        <f>VLOOKUP($H49,'[2]2023_07'!$D:$AD,'[2]2023_07'!K$19,FALSE)</f>
        <v>22</v>
      </c>
      <c r="U49" s="16" t="str">
        <f>VLOOKUP($H49,'[2]2023_07'!$D:$AD,'[2]2023_07'!T$19,FALSE)</f>
        <v>LIDO</v>
      </c>
      <c r="V49" s="17" t="str">
        <f>VLOOKUP($H49,'[2]2023_07'!$D:$AD,'[2]2023_07'!U$19,FALSE)</f>
        <v>OK</v>
      </c>
      <c r="W49" s="12">
        <f>VLOOKUP($H49,'[2]2023_07'!$D:$AD,'[2]2023_07'!L$19,FALSE)</f>
        <v>277.13</v>
      </c>
      <c r="X49" s="12">
        <f>VLOOKUP($H49,'[2]2023_07'!$D:$AD,'[2]2023_07'!M$19,FALSE)</f>
        <v>0</v>
      </c>
      <c r="Y49" s="18">
        <f>VLOOKUP($H49,'[2]2023_07'!$D:$AD,'[2]2023_07'!N$19,FALSE)</f>
        <v>-26.18</v>
      </c>
      <c r="Z49" s="12">
        <f>VLOOKUP($H49,'[2]2023_07'!$D:$AD,'[2]2023_07'!O$19,FALSE)</f>
        <v>0</v>
      </c>
      <c r="AA49" s="12">
        <f>VLOOKUP($H49,'[2]2023_07'!$D:$AD,'[2]2023_07'!P$19,FALSE)</f>
        <v>0</v>
      </c>
      <c r="AB49" s="12">
        <f>VLOOKUP($H49,'[2]2023_07'!$D:$AD,'[2]2023_07'!Q$19,FALSE)</f>
        <v>250.95</v>
      </c>
      <c r="AC49">
        <f t="shared" si="2"/>
        <v>250.95</v>
      </c>
      <c r="AD49">
        <f t="shared" si="3"/>
        <v>0</v>
      </c>
    </row>
    <row r="50" spans="1:30" x14ac:dyDescent="0.25">
      <c r="A50" s="9" t="str">
        <f t="shared" si="0"/>
        <v>H058 2023 Julho</v>
      </c>
      <c r="B50" s="9" t="str">
        <f>VLOOKUP(H50,[1]Auxiliar_referencia!E:F,2,FALSE)</f>
        <v>Medidor faturado pela UFSC</v>
      </c>
      <c r="C50" s="9">
        <v>2023</v>
      </c>
      <c r="D50" s="9" t="s">
        <v>122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VLOOKUP($H50,'[2]2023_07'!$D:$AD,'[2]2023_07'!Z$19,FALSE)</f>
        <v>1</v>
      </c>
      <c r="M50" s="12">
        <f>VLOOKUP($H50,'[2]2023_07'!$D:$AD,'[2]2023_07'!AA$19,FALSE)</f>
        <v>0</v>
      </c>
      <c r="N50" s="12">
        <f>VLOOKUP($H50,'[2]2023_07'!$D:$AD,'[2]2023_07'!AB$19,FALSE)</f>
        <v>0</v>
      </c>
      <c r="O50" s="12">
        <f>VLOOKUP($H50,'[2]2023_07'!$D:$AD,'[2]2023_07'!AC$19,FALSE)</f>
        <v>0</v>
      </c>
      <c r="P50" s="12">
        <f>VLOOKUP($H50,'[2]2023_07'!$D:$AD,'[2]2023_07'!AD$19,FALSE)</f>
        <v>1</v>
      </c>
      <c r="Q50" s="13">
        <f>VLOOKUP(H50,'2023_06'!H:R,11,FALSE)</f>
        <v>11296</v>
      </c>
      <c r="R50" s="14">
        <f>VLOOKUP($H50,'[2]2023_07'!$D:$AD,'[2]2023_07'!J$19,FALSE)</f>
        <v>11826</v>
      </c>
      <c r="S50" s="15">
        <f t="shared" si="1"/>
        <v>530</v>
      </c>
      <c r="T50" s="12">
        <f>VLOOKUP($H50,'[2]2023_07'!$D:$AD,'[2]2023_07'!K$19,FALSE)</f>
        <v>530</v>
      </c>
      <c r="U50" s="16" t="str">
        <f>VLOOKUP($H50,'[2]2023_07'!$D:$AD,'[2]2023_07'!T$19,FALSE)</f>
        <v>LIDO</v>
      </c>
      <c r="V50" s="17" t="str">
        <f>VLOOKUP($H50,'[2]2023_07'!$D:$AD,'[2]2023_07'!U$19,FALSE)</f>
        <v>OK</v>
      </c>
      <c r="W50" s="12">
        <f>VLOOKUP($H50,'[2]2023_07'!$D:$AD,'[2]2023_07'!L$19,FALSE)</f>
        <v>8105.41</v>
      </c>
      <c r="X50" s="12">
        <f>VLOOKUP($H50,'[2]2023_07'!$D:$AD,'[2]2023_07'!M$19,FALSE)</f>
        <v>8105.41</v>
      </c>
      <c r="Y50" s="18">
        <f>VLOOKUP($H50,'[2]2023_07'!$D:$AD,'[2]2023_07'!N$19,FALSE)</f>
        <v>-1531.92</v>
      </c>
      <c r="Z50" s="12">
        <f>VLOOKUP($H50,'[2]2023_07'!$D:$AD,'[2]2023_07'!O$19,FALSE)</f>
        <v>0</v>
      </c>
      <c r="AA50" s="12">
        <f>VLOOKUP($H50,'[2]2023_07'!$D:$AD,'[2]2023_07'!P$19,FALSE)</f>
        <v>0</v>
      </c>
      <c r="AB50" s="12">
        <f>VLOOKUP($H50,'[2]2023_07'!$D:$AD,'[2]2023_07'!Q$19,FALSE)</f>
        <v>14678.9</v>
      </c>
      <c r="AC50">
        <f t="shared" si="2"/>
        <v>14678.9</v>
      </c>
      <c r="AD50">
        <f t="shared" si="3"/>
        <v>0</v>
      </c>
    </row>
    <row r="51" spans="1:30" x14ac:dyDescent="0.25">
      <c r="A51" s="9" t="str">
        <f t="shared" si="0"/>
        <v>H059 2023 Julho</v>
      </c>
      <c r="B51" s="9" t="str">
        <f>VLOOKUP(H51,[1]Auxiliar_referencia!E:F,2,FALSE)</f>
        <v>Medidor faturado pela UFSC</v>
      </c>
      <c r="C51" s="9">
        <v>2023</v>
      </c>
      <c r="D51" s="9" t="s">
        <v>122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VLOOKUP($H51,'[2]2023_07'!$D:$AD,'[2]2023_07'!Z$19,FALSE)</f>
        <v>1</v>
      </c>
      <c r="M51" s="12">
        <f>VLOOKUP($H51,'[2]2023_07'!$D:$AD,'[2]2023_07'!AA$19,FALSE)</f>
        <v>0</v>
      </c>
      <c r="N51" s="12">
        <f>VLOOKUP($H51,'[2]2023_07'!$D:$AD,'[2]2023_07'!AB$19,FALSE)</f>
        <v>0</v>
      </c>
      <c r="O51" s="12">
        <f>VLOOKUP($H51,'[2]2023_07'!$D:$AD,'[2]2023_07'!AC$19,FALSE)</f>
        <v>0</v>
      </c>
      <c r="P51" s="12">
        <f>VLOOKUP($H51,'[2]2023_07'!$D:$AD,'[2]2023_07'!AD$19,FALSE)</f>
        <v>1</v>
      </c>
      <c r="Q51" s="13">
        <f>VLOOKUP(H51,'2023_06'!H:R,11,FALSE)</f>
        <v>492</v>
      </c>
      <c r="R51" s="14">
        <f>VLOOKUP($H51,'[2]2023_07'!$D:$AD,'[2]2023_07'!J$19,FALSE)</f>
        <v>502</v>
      </c>
      <c r="S51" s="15">
        <f t="shared" si="1"/>
        <v>10</v>
      </c>
      <c r="T51" s="12">
        <f>VLOOKUP($H51,'[2]2023_07'!$D:$AD,'[2]2023_07'!K$19,FALSE)</f>
        <v>10</v>
      </c>
      <c r="U51" s="16" t="str">
        <f>VLOOKUP($H51,'[2]2023_07'!$D:$AD,'[2]2023_07'!T$19,FALSE)</f>
        <v>LIDO</v>
      </c>
      <c r="V51" s="17" t="str">
        <f>VLOOKUP($H51,'[2]2023_07'!$D:$AD,'[2]2023_07'!U$19,FALSE)</f>
        <v>OK</v>
      </c>
      <c r="W51" s="12">
        <f>VLOOKUP($H51,'[2]2023_07'!$D:$AD,'[2]2023_07'!L$19,FALSE)</f>
        <v>92.21</v>
      </c>
      <c r="X51" s="12">
        <f>VLOOKUP($H51,'[2]2023_07'!$D:$AD,'[2]2023_07'!M$19,FALSE)</f>
        <v>92.21</v>
      </c>
      <c r="Y51" s="18">
        <f>VLOOKUP($H51,'[2]2023_07'!$D:$AD,'[2]2023_07'!N$19,FALSE)</f>
        <v>-17.420000000000002</v>
      </c>
      <c r="Z51" s="12">
        <f>VLOOKUP($H51,'[2]2023_07'!$D:$AD,'[2]2023_07'!O$19,FALSE)</f>
        <v>0</v>
      </c>
      <c r="AA51" s="12">
        <f>VLOOKUP($H51,'[2]2023_07'!$D:$AD,'[2]2023_07'!P$19,FALSE)</f>
        <v>0</v>
      </c>
      <c r="AB51" s="12">
        <f>VLOOKUP($H51,'[2]2023_07'!$D:$AD,'[2]2023_07'!Q$19,FALSE)</f>
        <v>167</v>
      </c>
      <c r="AC51">
        <f t="shared" si="2"/>
        <v>167</v>
      </c>
      <c r="AD51">
        <f t="shared" si="3"/>
        <v>0</v>
      </c>
    </row>
    <row r="52" spans="1:30" x14ac:dyDescent="0.25">
      <c r="A52" s="9" t="str">
        <f t="shared" si="0"/>
        <v>H060 2023 Julho</v>
      </c>
      <c r="B52" s="9" t="str">
        <f>VLOOKUP(H52,[1]Auxiliar_referencia!E:F,2,FALSE)</f>
        <v>Medidor faturado pela UFSC</v>
      </c>
      <c r="C52" s="9">
        <v>2023</v>
      </c>
      <c r="D52" s="9" t="s">
        <v>122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VLOOKUP($H52,'[2]2023_07'!$D:$AD,'[2]2023_07'!Z$19,FALSE)</f>
        <v>1</v>
      </c>
      <c r="M52" s="12">
        <f>VLOOKUP($H52,'[2]2023_07'!$D:$AD,'[2]2023_07'!AA$19,FALSE)</f>
        <v>0</v>
      </c>
      <c r="N52" s="12">
        <f>VLOOKUP($H52,'[2]2023_07'!$D:$AD,'[2]2023_07'!AB$19,FALSE)</f>
        <v>0</v>
      </c>
      <c r="O52" s="12">
        <f>VLOOKUP($H52,'[2]2023_07'!$D:$AD,'[2]2023_07'!AC$19,FALSE)</f>
        <v>0</v>
      </c>
      <c r="P52" s="12">
        <f>VLOOKUP($H52,'[2]2023_07'!$D:$AD,'[2]2023_07'!AD$19,FALSE)</f>
        <v>1</v>
      </c>
      <c r="Q52" s="13">
        <f>VLOOKUP(H52,'2023_06'!H:R,11,FALSE)</f>
        <v>1112</v>
      </c>
      <c r="R52" s="14">
        <f>VLOOKUP($H52,'[2]2023_07'!$D:$AD,'[2]2023_07'!J$19,FALSE)</f>
        <v>1236</v>
      </c>
      <c r="S52" s="15">
        <f t="shared" si="1"/>
        <v>124</v>
      </c>
      <c r="T52" s="12">
        <f>VLOOKUP($H52,'[2]2023_07'!$D:$AD,'[2]2023_07'!K$19,FALSE)</f>
        <v>124</v>
      </c>
      <c r="U52" s="16" t="str">
        <f>VLOOKUP($H52,'[2]2023_07'!$D:$AD,'[2]2023_07'!T$19,FALSE)</f>
        <v>LIDO</v>
      </c>
      <c r="V52" s="17" t="str">
        <f>VLOOKUP($H52,'[2]2023_07'!$D:$AD,'[2]2023_07'!U$19,FALSE)</f>
        <v>OK</v>
      </c>
      <c r="W52" s="12">
        <f>VLOOKUP($H52,'[2]2023_07'!$D:$AD,'[2]2023_07'!L$19,FALSE)</f>
        <v>1848.95</v>
      </c>
      <c r="X52" s="12">
        <f>VLOOKUP($H52,'[2]2023_07'!$D:$AD,'[2]2023_07'!M$19,FALSE)</f>
        <v>1848.95</v>
      </c>
      <c r="Y52" s="18">
        <f>VLOOKUP($H52,'[2]2023_07'!$D:$AD,'[2]2023_07'!N$19,FALSE)</f>
        <v>-349.46</v>
      </c>
      <c r="Z52" s="12">
        <f>VLOOKUP($H52,'[2]2023_07'!$D:$AD,'[2]2023_07'!O$19,FALSE)</f>
        <v>0</v>
      </c>
      <c r="AA52" s="12">
        <f>VLOOKUP($H52,'[2]2023_07'!$D:$AD,'[2]2023_07'!P$19,FALSE)</f>
        <v>0</v>
      </c>
      <c r="AB52" s="12">
        <f>VLOOKUP($H52,'[2]2023_07'!$D:$AD,'[2]2023_07'!Q$19,FALSE)</f>
        <v>3348.44</v>
      </c>
      <c r="AC52">
        <f t="shared" si="2"/>
        <v>3348.44</v>
      </c>
      <c r="AD52">
        <f t="shared" si="3"/>
        <v>0</v>
      </c>
    </row>
    <row r="53" spans="1:30" x14ac:dyDescent="0.25">
      <c r="A53" s="9" t="str">
        <f t="shared" si="0"/>
        <v>H061 2023 Julho</v>
      </c>
      <c r="B53" s="9" t="str">
        <f>VLOOKUP(H53,[1]Auxiliar_referencia!E:F,2,FALSE)</f>
        <v>Medidor faturado pela UFSC</v>
      </c>
      <c r="C53" s="9">
        <v>2023</v>
      </c>
      <c r="D53" s="9" t="s">
        <v>122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VLOOKUP($H53,'[2]2023_07'!$D:$AD,'[2]2023_07'!Z$19,FALSE)</f>
        <v>1</v>
      </c>
      <c r="M53" s="12">
        <f>VLOOKUP($H53,'[2]2023_07'!$D:$AD,'[2]2023_07'!AA$19,FALSE)</f>
        <v>0</v>
      </c>
      <c r="N53" s="12">
        <f>VLOOKUP($H53,'[2]2023_07'!$D:$AD,'[2]2023_07'!AB$19,FALSE)</f>
        <v>1</v>
      </c>
      <c r="O53" s="12">
        <f>VLOOKUP($H53,'[2]2023_07'!$D:$AD,'[2]2023_07'!AC$19,FALSE)</f>
        <v>0</v>
      </c>
      <c r="P53" s="12">
        <f>VLOOKUP($H53,'[2]2023_07'!$D:$AD,'[2]2023_07'!AD$19,FALSE)</f>
        <v>2</v>
      </c>
      <c r="Q53" s="13">
        <f>VLOOKUP(H53,'2023_06'!H:R,11,FALSE)</f>
        <v>2611</v>
      </c>
      <c r="R53" s="14">
        <f>VLOOKUP($H53,'[2]2023_07'!$D:$AD,'[2]2023_07'!J$19,FALSE)</f>
        <v>19</v>
      </c>
      <c r="S53" s="15">
        <f t="shared" si="1"/>
        <v>-2592</v>
      </c>
      <c r="T53" s="12">
        <f>VLOOKUP($H53,'[2]2023_07'!$D:$AD,'[2]2023_07'!K$19,FALSE)</f>
        <v>22</v>
      </c>
      <c r="U53" s="16" t="str">
        <f>VLOOKUP($H53,'[2]2023_07'!$D:$AD,'[2]2023_07'!T$19,FALSE)</f>
        <v>LIDO</v>
      </c>
      <c r="V53" s="17" t="str">
        <f>VLOOKUP($H53,'[2]2023_07'!$D:$AD,'[2]2023_07'!U$19,FALSE)</f>
        <v>OK</v>
      </c>
      <c r="W53" s="12">
        <f>VLOOKUP($H53,'[2]2023_07'!$D:$AD,'[2]2023_07'!L$19,FALSE)</f>
        <v>215.24</v>
      </c>
      <c r="X53" s="12">
        <f>VLOOKUP($H53,'[2]2023_07'!$D:$AD,'[2]2023_07'!M$19,FALSE)</f>
        <v>215.24</v>
      </c>
      <c r="Y53" s="18">
        <f>VLOOKUP($H53,'[2]2023_07'!$D:$AD,'[2]2023_07'!N$19,FALSE)</f>
        <v>-357.8</v>
      </c>
      <c r="Z53" s="12">
        <f>VLOOKUP($H53,'[2]2023_07'!$D:$AD,'[2]2023_07'!O$19,FALSE)</f>
        <v>0</v>
      </c>
      <c r="AA53" s="12">
        <f>VLOOKUP($H53,'[2]2023_07'!$D:$AD,'[2]2023_07'!P$19,FALSE)</f>
        <v>0</v>
      </c>
      <c r="AB53" s="12">
        <f>VLOOKUP($H53,'[2]2023_07'!$D:$AD,'[2]2023_07'!Q$19,FALSE)</f>
        <v>72.680000000000007</v>
      </c>
      <c r="AC53">
        <f t="shared" si="2"/>
        <v>72.680000000000007</v>
      </c>
      <c r="AD53">
        <f t="shared" si="3"/>
        <v>0</v>
      </c>
    </row>
    <row r="54" spans="1:30" x14ac:dyDescent="0.25">
      <c r="A54" s="9" t="str">
        <f t="shared" si="0"/>
        <v>H062 2023 Julho</v>
      </c>
      <c r="B54" s="9" t="str">
        <f>VLOOKUP(H54,[1]Auxiliar_referencia!E:F,2,FALSE)</f>
        <v>Medidor faturado pela UFSC</v>
      </c>
      <c r="C54" s="9">
        <v>2023</v>
      </c>
      <c r="D54" s="9" t="s">
        <v>122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VLOOKUP($H54,'[2]2023_07'!$D:$AD,'[2]2023_07'!Z$19,FALSE)</f>
        <v>1</v>
      </c>
      <c r="M54" s="12">
        <f>VLOOKUP($H54,'[2]2023_07'!$D:$AD,'[2]2023_07'!AA$19,FALSE)</f>
        <v>0</v>
      </c>
      <c r="N54" s="12">
        <f>VLOOKUP($H54,'[2]2023_07'!$D:$AD,'[2]2023_07'!AB$19,FALSE)</f>
        <v>0</v>
      </c>
      <c r="O54" s="12">
        <f>VLOOKUP($H54,'[2]2023_07'!$D:$AD,'[2]2023_07'!AC$19,FALSE)</f>
        <v>0</v>
      </c>
      <c r="P54" s="12">
        <f>VLOOKUP($H54,'[2]2023_07'!$D:$AD,'[2]2023_07'!AD$19,FALSE)</f>
        <v>1</v>
      </c>
      <c r="Q54" s="13">
        <f>VLOOKUP(H54,'2023_06'!H:R,11,FALSE)</f>
        <v>10716</v>
      </c>
      <c r="R54" s="14">
        <f>VLOOKUP($H54,'[2]2023_07'!$D:$AD,'[2]2023_07'!J$19,FALSE)</f>
        <v>11024</v>
      </c>
      <c r="S54" s="15">
        <f t="shared" si="1"/>
        <v>308</v>
      </c>
      <c r="T54" s="12">
        <f>VLOOKUP($H54,'[2]2023_07'!$D:$AD,'[2]2023_07'!K$19,FALSE)</f>
        <v>308</v>
      </c>
      <c r="U54" s="16" t="str">
        <f>VLOOKUP($H54,'[2]2023_07'!$D:$AD,'[2]2023_07'!T$19,FALSE)</f>
        <v>LIDO/REVISÃO</v>
      </c>
      <c r="V54" s="17" t="str">
        <f>VLOOKUP($H54,'[2]2023_07'!$D:$AD,'[2]2023_07'!U$19,FALSE)</f>
        <v>CONFIRMAÇÃO LEITURA</v>
      </c>
      <c r="W54" s="12">
        <f>VLOOKUP($H54,'[2]2023_07'!$D:$AD,'[2]2023_07'!L$19,FALSE)</f>
        <v>4684.3900000000003</v>
      </c>
      <c r="X54" s="12">
        <f>VLOOKUP($H54,'[2]2023_07'!$D:$AD,'[2]2023_07'!M$19,FALSE)</f>
        <v>4684.3900000000003</v>
      </c>
      <c r="Y54" s="18">
        <f>VLOOKUP($H54,'[2]2023_07'!$D:$AD,'[2]2023_07'!N$19,FALSE)</f>
        <v>-885.35</v>
      </c>
      <c r="Z54" s="12">
        <f>VLOOKUP($H54,'[2]2023_07'!$D:$AD,'[2]2023_07'!O$19,FALSE)</f>
        <v>0</v>
      </c>
      <c r="AA54" s="12">
        <f>VLOOKUP($H54,'[2]2023_07'!$D:$AD,'[2]2023_07'!P$19,FALSE)</f>
        <v>0</v>
      </c>
      <c r="AB54" s="12">
        <f>VLOOKUP($H54,'[2]2023_07'!$D:$AD,'[2]2023_07'!Q$19,FALSE)</f>
        <v>8483.43</v>
      </c>
      <c r="AC54">
        <f t="shared" si="2"/>
        <v>8483.43</v>
      </c>
      <c r="AD54">
        <f t="shared" si="3"/>
        <v>0</v>
      </c>
    </row>
    <row r="55" spans="1:30" x14ac:dyDescent="0.25">
      <c r="A55" s="9" t="str">
        <f>H55&amp;" "&amp;C55&amp;" "&amp;D55</f>
        <v>H066 2023 Julho</v>
      </c>
      <c r="B55" s="9" t="str">
        <f>VLOOKUP(H55,[1]Auxiliar_referencia!E:F,2,FALSE)</f>
        <v>Medidor faturado pela UFSC</v>
      </c>
      <c r="C55" s="9">
        <v>2023</v>
      </c>
      <c r="D55" s="9" t="s">
        <v>122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VLOOKUP($H55,'[2]2023_07'!$D:$AD,'[2]2023_07'!Z$19,FALSE)</f>
        <v>1</v>
      </c>
      <c r="M55" s="12">
        <f>VLOOKUP($H55,'[2]2023_07'!$D:$AD,'[2]2023_07'!AA$19,FALSE)</f>
        <v>0</v>
      </c>
      <c r="N55" s="12">
        <f>VLOOKUP($H55,'[2]2023_07'!$D:$AD,'[2]2023_07'!AB$19,FALSE)</f>
        <v>0</v>
      </c>
      <c r="O55" s="12">
        <f>VLOOKUP($H55,'[2]2023_07'!$D:$AD,'[2]2023_07'!AC$19,FALSE)</f>
        <v>0</v>
      </c>
      <c r="P55" s="12">
        <f>VLOOKUP($H55,'[2]2023_07'!$D:$AD,'[2]2023_07'!AD$19,FALSE)</f>
        <v>1</v>
      </c>
      <c r="Q55" s="13">
        <f>VLOOKUP(H55,'2023_06'!H:R,11,FALSE)</f>
        <v>19081</v>
      </c>
      <c r="R55" s="14">
        <f>VLOOKUP($H55,'[2]2023_07'!$D:$AD,'[2]2023_07'!J$19,FALSE)</f>
        <v>19646</v>
      </c>
      <c r="S55" s="15">
        <f t="shared" si="1"/>
        <v>565</v>
      </c>
      <c r="T55" s="12">
        <f>VLOOKUP($H55,'[2]2023_07'!$D:$AD,'[2]2023_07'!K$19,FALSE)</f>
        <v>565</v>
      </c>
      <c r="U55" s="16" t="str">
        <f>VLOOKUP($H55,'[2]2023_07'!$D:$AD,'[2]2023_07'!T$19,FALSE)</f>
        <v>LIDO/REVISÃO</v>
      </c>
      <c r="V55" s="17" t="str">
        <f>VLOOKUP($H55,'[2]2023_07'!$D:$AD,'[2]2023_07'!U$19,FALSE)</f>
        <v>CONFIRMAÇÃO LEITURA</v>
      </c>
      <c r="W55" s="12">
        <f>VLOOKUP($H55,'[2]2023_07'!$D:$AD,'[2]2023_07'!L$19,FALSE)</f>
        <v>8644.76</v>
      </c>
      <c r="X55" s="12">
        <f>VLOOKUP($H55,'[2]2023_07'!$D:$AD,'[2]2023_07'!M$19,FALSE)</f>
        <v>0</v>
      </c>
      <c r="Y55" s="18">
        <f>VLOOKUP($H55,'[2]2023_07'!$D:$AD,'[2]2023_07'!N$19,FALSE)</f>
        <v>-816.93</v>
      </c>
      <c r="Z55" s="12">
        <f>VLOOKUP($H55,'[2]2023_07'!$D:$AD,'[2]2023_07'!O$19,FALSE)</f>
        <v>0</v>
      </c>
      <c r="AA55" s="12">
        <f>VLOOKUP($H55,'[2]2023_07'!$D:$AD,'[2]2023_07'!P$19,FALSE)</f>
        <v>0</v>
      </c>
      <c r="AB55" s="12">
        <f>VLOOKUP($H55,'[2]2023_07'!$D:$AD,'[2]2023_07'!Q$19,FALSE)</f>
        <v>7827.83</v>
      </c>
      <c r="AC55">
        <f t="shared" si="2"/>
        <v>7827.83</v>
      </c>
      <c r="AD55">
        <f t="shared" si="3"/>
        <v>0</v>
      </c>
    </row>
    <row r="56" spans="1:30" x14ac:dyDescent="0.25">
      <c r="A56" s="9" t="str">
        <f t="shared" si="0"/>
        <v>H072 2023 Julho</v>
      </c>
      <c r="B56" s="9" t="str">
        <f>VLOOKUP(H56,[1]Auxiliar_referencia!E:F,2,FALSE)</f>
        <v>Medidor faturado pela UFSC</v>
      </c>
      <c r="C56" s="9">
        <v>2023</v>
      </c>
      <c r="D56" s="9" t="s">
        <v>122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VLOOKUP($H56,'[2]2023_07'!$D:$AD,'[2]2023_07'!Z$19,FALSE)</f>
        <v>1</v>
      </c>
      <c r="M56" s="12">
        <f>VLOOKUP($H56,'[2]2023_07'!$D:$AD,'[2]2023_07'!AA$19,FALSE)</f>
        <v>0</v>
      </c>
      <c r="N56" s="12">
        <f>VLOOKUP($H56,'[2]2023_07'!$D:$AD,'[2]2023_07'!AB$19,FALSE)</f>
        <v>0</v>
      </c>
      <c r="O56" s="12">
        <f>VLOOKUP($H56,'[2]2023_07'!$D:$AD,'[2]2023_07'!AC$19,FALSE)</f>
        <v>0</v>
      </c>
      <c r="P56" s="12">
        <f>VLOOKUP($H56,'[2]2023_07'!$D:$AD,'[2]2023_07'!AD$19,FALSE)</f>
        <v>1</v>
      </c>
      <c r="Q56" s="13">
        <f>VLOOKUP(H56,'2023_06'!H:R,11,FALSE)</f>
        <v>812</v>
      </c>
      <c r="R56" s="14">
        <f>VLOOKUP($H56,'[2]2023_07'!$D:$AD,'[2]2023_07'!J$19,FALSE)</f>
        <v>1649</v>
      </c>
      <c r="S56" s="15">
        <f t="shared" si="1"/>
        <v>837</v>
      </c>
      <c r="T56" s="12">
        <f>VLOOKUP($H56,'[2]2023_07'!$D:$AD,'[2]2023_07'!K$19,FALSE)</f>
        <v>837</v>
      </c>
      <c r="U56" s="16" t="str">
        <f>VLOOKUP($H56,'[2]2023_07'!$D:$AD,'[2]2023_07'!T$19,FALSE)</f>
        <v>LIDO/REVISÃO</v>
      </c>
      <c r="V56" s="17" t="str">
        <f>VLOOKUP($H56,'[2]2023_07'!$D:$AD,'[2]2023_07'!U$19,FALSE)</f>
        <v>ALTO CONSUMO</v>
      </c>
      <c r="W56" s="12">
        <f>VLOOKUP($H56,'[2]2023_07'!$D:$AD,'[2]2023_07'!L$19,FALSE)</f>
        <v>12836.28</v>
      </c>
      <c r="X56" s="12">
        <f>VLOOKUP($H56,'[2]2023_07'!$D:$AD,'[2]2023_07'!M$19,FALSE)</f>
        <v>0</v>
      </c>
      <c r="Y56" s="18">
        <f>VLOOKUP($H56,'[2]2023_07'!$D:$AD,'[2]2023_07'!N$19,FALSE)</f>
        <v>-1213.03</v>
      </c>
      <c r="Z56" s="12">
        <f>VLOOKUP($H56,'[2]2023_07'!$D:$AD,'[2]2023_07'!O$19,FALSE)</f>
        <v>0</v>
      </c>
      <c r="AA56" s="12">
        <f>VLOOKUP($H56,'[2]2023_07'!$D:$AD,'[2]2023_07'!P$19,FALSE)</f>
        <v>0</v>
      </c>
      <c r="AB56" s="12">
        <f>VLOOKUP($H56,'[2]2023_07'!$D:$AD,'[2]2023_07'!Q$19,FALSE)</f>
        <v>11623.25</v>
      </c>
      <c r="AC56">
        <f t="shared" si="2"/>
        <v>11623.25</v>
      </c>
      <c r="AD56">
        <f t="shared" si="3"/>
        <v>0</v>
      </c>
    </row>
    <row r="57" spans="1:30" x14ac:dyDescent="0.25">
      <c r="A57" s="9" t="str">
        <f t="shared" si="0"/>
        <v>H073 2023 Julho</v>
      </c>
      <c r="B57" s="9" t="str">
        <f>VLOOKUP(H57,[1]Auxiliar_referencia!E:F,2,FALSE)</f>
        <v>Medidor faturado pela UFSC</v>
      </c>
      <c r="C57" s="9">
        <v>2023</v>
      </c>
      <c r="D57" s="9" t="s">
        <v>122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VLOOKUP($H57,'[2]2023_07'!$D:$AD,'[2]2023_07'!Z$19,FALSE)</f>
        <v>1</v>
      </c>
      <c r="M57" s="12">
        <f>VLOOKUP($H57,'[2]2023_07'!$D:$AD,'[2]2023_07'!AA$19,FALSE)</f>
        <v>0</v>
      </c>
      <c r="N57" s="12">
        <f>VLOOKUP($H57,'[2]2023_07'!$D:$AD,'[2]2023_07'!AB$19,FALSE)</f>
        <v>0</v>
      </c>
      <c r="O57" s="12">
        <f>VLOOKUP($H57,'[2]2023_07'!$D:$AD,'[2]2023_07'!AC$19,FALSE)</f>
        <v>0</v>
      </c>
      <c r="P57" s="12">
        <f>VLOOKUP($H57,'[2]2023_07'!$D:$AD,'[2]2023_07'!AD$19,FALSE)</f>
        <v>1</v>
      </c>
      <c r="Q57" s="13">
        <f>VLOOKUP(H57,'2023_06'!H:R,11,FALSE)</f>
        <v>3303</v>
      </c>
      <c r="R57" s="14">
        <f>VLOOKUP($H57,'[2]2023_07'!$D:$AD,'[2]2023_07'!J$19,FALSE)</f>
        <v>3371</v>
      </c>
      <c r="S57" s="15">
        <f t="shared" si="1"/>
        <v>68</v>
      </c>
      <c r="T57" s="12">
        <f>VLOOKUP($H57,'[2]2023_07'!$D:$AD,'[2]2023_07'!K$19,FALSE)</f>
        <v>68</v>
      </c>
      <c r="U57" s="16" t="str">
        <f>VLOOKUP($H57,'[2]2023_07'!$D:$AD,'[2]2023_07'!T$19,FALSE)</f>
        <v>MÉDIO</v>
      </c>
      <c r="V57" s="17" t="str">
        <f>VLOOKUP($H57,'[2]2023_07'!$D:$AD,'[2]2023_07'!U$19,FALSE)</f>
        <v>ELIMINE A ANORMALIDADE COSNTRUINDO ABRIGO</v>
      </c>
      <c r="W57" s="12">
        <f>VLOOKUP($H57,'[2]2023_07'!$D:$AD,'[2]2023_07'!L$19,FALSE)</f>
        <v>985.99</v>
      </c>
      <c r="X57" s="12">
        <f>VLOOKUP($H57,'[2]2023_07'!$D:$AD,'[2]2023_07'!M$19,FALSE)</f>
        <v>0</v>
      </c>
      <c r="Y57" s="18">
        <f>VLOOKUP($H57,'[2]2023_07'!$D:$AD,'[2]2023_07'!N$19,FALSE)</f>
        <v>-970.63</v>
      </c>
      <c r="Z57" s="12">
        <f>VLOOKUP($H57,'[2]2023_07'!$D:$AD,'[2]2023_07'!O$19,FALSE)</f>
        <v>0</v>
      </c>
      <c r="AA57" s="12">
        <f>VLOOKUP($H57,'[2]2023_07'!$D:$AD,'[2]2023_07'!P$19,FALSE)</f>
        <v>0</v>
      </c>
      <c r="AB57" s="12">
        <f>VLOOKUP($H57,'[2]2023_07'!$D:$AD,'[2]2023_07'!Q$19,FALSE)</f>
        <v>15.36</v>
      </c>
      <c r="AC57">
        <f t="shared" si="2"/>
        <v>15.360000000000014</v>
      </c>
      <c r="AD57">
        <f t="shared" si="3"/>
        <v>-1.4210854715202004E-14</v>
      </c>
    </row>
    <row r="58" spans="1:30" x14ac:dyDescent="0.25">
      <c r="A58" s="9" t="str">
        <f t="shared" si="0"/>
        <v>H074 2023 Julho</v>
      </c>
      <c r="B58" s="9" t="str">
        <f>VLOOKUP(H58,[1]Auxiliar_referencia!E:F,2,FALSE)</f>
        <v>Medidor faturado pela UFSC</v>
      </c>
      <c r="C58" s="9">
        <v>2023</v>
      </c>
      <c r="D58" s="9" t="s">
        <v>122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VLOOKUP($H58,'[2]2023_07'!$D:$AD,'[2]2023_07'!Z$19,FALSE)</f>
        <v>1</v>
      </c>
      <c r="M58" s="12">
        <f>VLOOKUP($H58,'[2]2023_07'!$D:$AD,'[2]2023_07'!AA$19,FALSE)</f>
        <v>0</v>
      </c>
      <c r="N58" s="12">
        <f>VLOOKUP($H58,'[2]2023_07'!$D:$AD,'[2]2023_07'!AB$19,FALSE)</f>
        <v>0</v>
      </c>
      <c r="O58" s="12">
        <f>VLOOKUP($H58,'[2]2023_07'!$D:$AD,'[2]2023_07'!AC$19,FALSE)</f>
        <v>0</v>
      </c>
      <c r="P58" s="12">
        <f>VLOOKUP($H58,'[2]2023_07'!$D:$AD,'[2]2023_07'!AD$19,FALSE)</f>
        <v>1</v>
      </c>
      <c r="Q58" s="13">
        <f>VLOOKUP(H58,'2023_06'!H:R,11,FALSE)</f>
        <v>1368</v>
      </c>
      <c r="R58" s="14">
        <f>VLOOKUP($H58,'[2]2023_07'!$D:$AD,'[2]2023_07'!J$19,FALSE)</f>
        <v>1960</v>
      </c>
      <c r="S58" s="15">
        <f t="shared" si="1"/>
        <v>592</v>
      </c>
      <c r="T58" s="12">
        <f>VLOOKUP($H58,'[2]2023_07'!$D:$AD,'[2]2023_07'!K$19,FALSE)</f>
        <v>592</v>
      </c>
      <c r="U58" s="16" t="str">
        <f>VLOOKUP($H58,'[2]2023_07'!$D:$AD,'[2]2023_07'!T$19,FALSE)</f>
        <v>LIDO</v>
      </c>
      <c r="V58" s="17" t="str">
        <f>VLOOKUP($H58,'[2]2023_07'!$D:$AD,'[2]2023_07'!U$19,FALSE)</f>
        <v>OK</v>
      </c>
      <c r="W58" s="12">
        <f>VLOOKUP($H58,'[2]2023_07'!$D:$AD,'[2]2023_07'!L$19,FALSE)</f>
        <v>9060.83</v>
      </c>
      <c r="X58" s="12">
        <f>VLOOKUP($H58,'[2]2023_07'!$D:$AD,'[2]2023_07'!M$19,FALSE)</f>
        <v>0</v>
      </c>
      <c r="Y58" s="18">
        <f>VLOOKUP($H58,'[2]2023_07'!$D:$AD,'[2]2023_07'!N$19,FALSE)</f>
        <v>-856.25</v>
      </c>
      <c r="Z58" s="12">
        <f>VLOOKUP($H58,'[2]2023_07'!$D:$AD,'[2]2023_07'!O$19,FALSE)</f>
        <v>0</v>
      </c>
      <c r="AA58" s="12">
        <f>VLOOKUP($H58,'[2]2023_07'!$D:$AD,'[2]2023_07'!P$19,FALSE)</f>
        <v>0</v>
      </c>
      <c r="AB58" s="12">
        <f>VLOOKUP($H58,'[2]2023_07'!$D:$AD,'[2]2023_07'!Q$19,FALSE)</f>
        <v>8204.58</v>
      </c>
      <c r="AC58">
        <f t="shared" si="2"/>
        <v>8204.58</v>
      </c>
      <c r="AD58">
        <f t="shared" si="3"/>
        <v>0</v>
      </c>
    </row>
    <row r="59" spans="1:30" x14ac:dyDescent="0.25">
      <c r="A59" s="9" t="str">
        <f t="shared" si="0"/>
        <v>H076 2023 Julho</v>
      </c>
      <c r="B59" s="9" t="str">
        <f>VLOOKUP(H59,[1]Auxiliar_referencia!E:F,2,FALSE)</f>
        <v>Medidor faturado pela UFSC</v>
      </c>
      <c r="C59" s="9">
        <v>2023</v>
      </c>
      <c r="D59" s="9" t="s">
        <v>122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VLOOKUP($H59,'[2]2023_07'!$D:$AD,'[2]2023_07'!Z$19,FALSE)</f>
        <v>1</v>
      </c>
      <c r="M59" s="12">
        <f>VLOOKUP($H59,'[2]2023_07'!$D:$AD,'[2]2023_07'!AA$19,FALSE)</f>
        <v>0</v>
      </c>
      <c r="N59" s="12">
        <f>VLOOKUP($H59,'[2]2023_07'!$D:$AD,'[2]2023_07'!AB$19,FALSE)</f>
        <v>0</v>
      </c>
      <c r="O59" s="12">
        <f>VLOOKUP($H59,'[2]2023_07'!$D:$AD,'[2]2023_07'!AC$19,FALSE)</f>
        <v>0</v>
      </c>
      <c r="P59" s="12">
        <f>VLOOKUP($H59,'[2]2023_07'!$D:$AD,'[2]2023_07'!AD$19,FALSE)</f>
        <v>1</v>
      </c>
      <c r="Q59" s="13">
        <f>VLOOKUP(H59,'2023_06'!H:R,11,FALSE)</f>
        <v>947</v>
      </c>
      <c r="R59" s="14">
        <f>VLOOKUP($H59,'[2]2023_07'!$D:$AD,'[2]2023_07'!J$19,FALSE)</f>
        <v>975</v>
      </c>
      <c r="S59" s="15">
        <f t="shared" si="1"/>
        <v>28</v>
      </c>
      <c r="T59" s="12">
        <f>VLOOKUP($H59,'[2]2023_07'!$D:$AD,'[2]2023_07'!K$19,FALSE)</f>
        <v>28</v>
      </c>
      <c r="U59" s="16" t="str">
        <f>VLOOKUP($H59,'[2]2023_07'!$D:$AD,'[2]2023_07'!T$19,FALSE)</f>
        <v>MÉDIO</v>
      </c>
      <c r="V59" s="17" t="str">
        <f>VLOOKUP($H59,'[2]2023_07'!$D:$AD,'[2]2023_07'!U$19,FALSE)</f>
        <v>ELIMINE A ANORMALIDADE COSNTRUINDO ABRIGO</v>
      </c>
      <c r="W59" s="12">
        <f>VLOOKUP($H59,'[2]2023_07'!$D:$AD,'[2]2023_07'!L$19,FALSE)</f>
        <v>369.59</v>
      </c>
      <c r="X59" s="12">
        <f>VLOOKUP($H59,'[2]2023_07'!$D:$AD,'[2]2023_07'!M$19,FALSE)</f>
        <v>0</v>
      </c>
      <c r="Y59" s="18">
        <f>VLOOKUP($H59,'[2]2023_07'!$D:$AD,'[2]2023_07'!N$19,FALSE)</f>
        <v>-34.93</v>
      </c>
      <c r="Z59" s="12">
        <f>VLOOKUP($H59,'[2]2023_07'!$D:$AD,'[2]2023_07'!O$19,FALSE)</f>
        <v>0</v>
      </c>
      <c r="AA59" s="12">
        <f>VLOOKUP($H59,'[2]2023_07'!$D:$AD,'[2]2023_07'!P$19,FALSE)</f>
        <v>0</v>
      </c>
      <c r="AB59" s="12">
        <f>VLOOKUP($H59,'[2]2023_07'!$D:$AD,'[2]2023_07'!Q$19,FALSE)</f>
        <v>334.66</v>
      </c>
      <c r="AC59">
        <f t="shared" si="2"/>
        <v>334.65999999999997</v>
      </c>
      <c r="AD59">
        <f t="shared" si="3"/>
        <v>0</v>
      </c>
    </row>
    <row r="60" spans="1:30" x14ac:dyDescent="0.25">
      <c r="A60" s="9" t="str">
        <f t="shared" si="0"/>
        <v>H081 2023 Julho</v>
      </c>
      <c r="B60" s="9" t="str">
        <f>VLOOKUP(H60,[1]Auxiliar_referencia!E:F,2,FALSE)</f>
        <v>Medidor faturado pela UFSC</v>
      </c>
      <c r="C60" s="9">
        <v>2023</v>
      </c>
      <c r="D60" s="9" t="s">
        <v>122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VLOOKUP($H60,'[2]2023_07'!$D:$AD,'[2]2023_07'!Z$19,FALSE)</f>
        <v>1</v>
      </c>
      <c r="M60" s="12">
        <f>VLOOKUP($H60,'[2]2023_07'!$D:$AD,'[2]2023_07'!AA$19,FALSE)</f>
        <v>0</v>
      </c>
      <c r="N60" s="12">
        <f>VLOOKUP($H60,'[2]2023_07'!$D:$AD,'[2]2023_07'!AB$19,FALSE)</f>
        <v>0</v>
      </c>
      <c r="O60" s="12">
        <f>VLOOKUP($H60,'[2]2023_07'!$D:$AD,'[2]2023_07'!AC$19,FALSE)</f>
        <v>0</v>
      </c>
      <c r="P60" s="12">
        <f>VLOOKUP($H60,'[2]2023_07'!$D:$AD,'[2]2023_07'!AD$19,FALSE)</f>
        <v>1</v>
      </c>
      <c r="Q60" s="13">
        <f>VLOOKUP(H60,'2023_06'!H:R,11,FALSE)</f>
        <v>2017</v>
      </c>
      <c r="R60" s="14">
        <f>VLOOKUP($H60,'[2]2023_07'!$D:$AD,'[2]2023_07'!J$19,FALSE)</f>
        <v>2084</v>
      </c>
      <c r="S60" s="15">
        <f t="shared" si="1"/>
        <v>67</v>
      </c>
      <c r="T60" s="12">
        <f>VLOOKUP($H60,'[2]2023_07'!$D:$AD,'[2]2023_07'!K$19,FALSE)</f>
        <v>67</v>
      </c>
      <c r="U60" s="16">
        <f>VLOOKUP($H60,'[2]2023_07'!$D:$AD,'[2]2023_07'!T$19,FALSE)</f>
        <v>0</v>
      </c>
      <c r="V60" s="17">
        <f>VLOOKUP($H60,'[2]2023_07'!$D:$AD,'[2]2023_07'!U$19,FALSE)</f>
        <v>0</v>
      </c>
      <c r="W60" s="12">
        <f>VLOOKUP($H60,'[2]2023_07'!$D:$AD,'[2]2023_07'!L$19,FALSE)</f>
        <v>970.58</v>
      </c>
      <c r="X60" s="12">
        <f>VLOOKUP($H60,'[2]2023_07'!$D:$AD,'[2]2023_07'!M$19,FALSE)</f>
        <v>970.58</v>
      </c>
      <c r="Y60" s="18">
        <f>VLOOKUP($H60,'[2]2023_07'!$D:$AD,'[2]2023_07'!N$19,FALSE)</f>
        <v>-183.44</v>
      </c>
      <c r="Z60" s="12">
        <f>VLOOKUP($H60,'[2]2023_07'!$D:$AD,'[2]2023_07'!O$19,FALSE)</f>
        <v>0</v>
      </c>
      <c r="AA60" s="12">
        <f>VLOOKUP($H60,'[2]2023_07'!$D:$AD,'[2]2023_07'!P$19,FALSE)</f>
        <v>0</v>
      </c>
      <c r="AB60" s="12">
        <f>VLOOKUP($H60,'[2]2023_07'!$D:$AD,'[2]2023_07'!Q$19,FALSE)</f>
        <v>1757.72</v>
      </c>
      <c r="AC60">
        <f t="shared" si="2"/>
        <v>1757.72</v>
      </c>
      <c r="AD60">
        <f t="shared" si="3"/>
        <v>0</v>
      </c>
    </row>
    <row r="61" spans="1:30" x14ac:dyDescent="0.25">
      <c r="A61" s="9" t="str">
        <f t="shared" si="0"/>
        <v>H082 2023 Julho</v>
      </c>
      <c r="B61" s="9" t="str">
        <f>VLOOKUP(H61,[1]Auxiliar_referencia!E:F,2,FALSE)</f>
        <v>Medidor faturado pela UFSC</v>
      </c>
      <c r="C61" s="9">
        <v>2023</v>
      </c>
      <c r="D61" s="9" t="s">
        <v>122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VLOOKUP($H61,'[2]2023_07'!$D:$AD,'[2]2023_07'!Z$19,FALSE)</f>
        <v>1</v>
      </c>
      <c r="M61" s="12">
        <f>VLOOKUP($H61,'[2]2023_07'!$D:$AD,'[2]2023_07'!AA$19,FALSE)</f>
        <v>0</v>
      </c>
      <c r="N61" s="12">
        <f>VLOOKUP($H61,'[2]2023_07'!$D:$AD,'[2]2023_07'!AB$19,FALSE)</f>
        <v>0</v>
      </c>
      <c r="O61" s="12">
        <f>VLOOKUP($H61,'[2]2023_07'!$D:$AD,'[2]2023_07'!AC$19,FALSE)</f>
        <v>0</v>
      </c>
      <c r="P61" s="12">
        <f>VLOOKUP($H61,'[2]2023_07'!$D:$AD,'[2]2023_07'!AD$19,FALSE)</f>
        <v>1</v>
      </c>
      <c r="Q61" s="13">
        <f>VLOOKUP(H61,'2023_06'!H:R,11,FALSE)</f>
        <v>23194</v>
      </c>
      <c r="R61" s="14">
        <f>VLOOKUP($H61,'[2]2023_07'!$D:$AD,'[2]2023_07'!J$19,FALSE)</f>
        <v>23448</v>
      </c>
      <c r="S61" s="15">
        <f t="shared" si="1"/>
        <v>254</v>
      </c>
      <c r="T61" s="12">
        <f>VLOOKUP($H61,'[2]2023_07'!$D:$AD,'[2]2023_07'!K$19,FALSE)</f>
        <v>254</v>
      </c>
      <c r="U61" s="16" t="str">
        <f>VLOOKUP($H61,'[2]2023_07'!$D:$AD,'[2]2023_07'!T$19,FALSE)</f>
        <v>LIDO</v>
      </c>
      <c r="V61" s="17" t="str">
        <f>VLOOKUP($H61,'[2]2023_07'!$D:$AD,'[2]2023_07'!U$19,FALSE)</f>
        <v>OK</v>
      </c>
      <c r="W61" s="12">
        <f>VLOOKUP($H61,'[2]2023_07'!$D:$AD,'[2]2023_07'!L$19,FALSE)</f>
        <v>3852.25</v>
      </c>
      <c r="X61" s="12">
        <f>VLOOKUP($H61,'[2]2023_07'!$D:$AD,'[2]2023_07'!M$19,FALSE)</f>
        <v>0</v>
      </c>
      <c r="Y61" s="18">
        <f>VLOOKUP($H61,'[2]2023_07'!$D:$AD,'[2]2023_07'!N$19,FALSE)</f>
        <v>-364.04</v>
      </c>
      <c r="Z61" s="12">
        <f>VLOOKUP($H61,'[2]2023_07'!$D:$AD,'[2]2023_07'!O$19,FALSE)</f>
        <v>0</v>
      </c>
      <c r="AA61" s="12">
        <f>VLOOKUP($H61,'[2]2023_07'!$D:$AD,'[2]2023_07'!P$19,FALSE)</f>
        <v>0</v>
      </c>
      <c r="AB61" s="12">
        <f>VLOOKUP($H61,'[2]2023_07'!$D:$AD,'[2]2023_07'!Q$19,FALSE)</f>
        <v>3488.21</v>
      </c>
      <c r="AC61">
        <f t="shared" si="2"/>
        <v>3488.21</v>
      </c>
      <c r="AD61">
        <f t="shared" si="3"/>
        <v>0</v>
      </c>
    </row>
    <row r="62" spans="1:30" x14ac:dyDescent="0.25">
      <c r="A62" s="9" t="str">
        <f t="shared" si="0"/>
        <v>H083 2023 Julho</v>
      </c>
      <c r="B62" s="9" t="str">
        <f>VLOOKUP(H62,[1]Auxiliar_referencia!E:F,2,FALSE)</f>
        <v>Medidor faturado pela UFSC</v>
      </c>
      <c r="C62" s="9">
        <v>2023</v>
      </c>
      <c r="D62" s="9" t="s">
        <v>122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VLOOKUP($H62,'[2]2023_07'!$D:$AD,'[2]2023_07'!Z$19,FALSE)</f>
        <v>1</v>
      </c>
      <c r="M62" s="12">
        <f>VLOOKUP($H62,'[2]2023_07'!$D:$AD,'[2]2023_07'!AA$19,FALSE)</f>
        <v>0</v>
      </c>
      <c r="N62" s="12">
        <f>VLOOKUP($H62,'[2]2023_07'!$D:$AD,'[2]2023_07'!AB$19,FALSE)</f>
        <v>0</v>
      </c>
      <c r="O62" s="12">
        <f>VLOOKUP($H62,'[2]2023_07'!$D:$AD,'[2]2023_07'!AC$19,FALSE)</f>
        <v>0</v>
      </c>
      <c r="P62" s="12">
        <f>VLOOKUP($H62,'[2]2023_07'!$D:$AD,'[2]2023_07'!AD$19,FALSE)</f>
        <v>1</v>
      </c>
      <c r="Q62" s="13">
        <f>VLOOKUP(H62,'2023_06'!H:R,11,FALSE)</f>
        <v>429</v>
      </c>
      <c r="R62" s="14">
        <f>VLOOKUP($H62,'[2]2023_07'!$D:$AD,'[2]2023_07'!J$19,FALSE)</f>
        <v>435</v>
      </c>
      <c r="S62" s="15">
        <f t="shared" si="1"/>
        <v>6</v>
      </c>
      <c r="T62" s="12">
        <f>VLOOKUP($H62,'[2]2023_07'!$D:$AD,'[2]2023_07'!K$19,FALSE)</f>
        <v>6</v>
      </c>
      <c r="U62" s="16" t="str">
        <f>VLOOKUP($H62,'[2]2023_07'!$D:$AD,'[2]2023_07'!T$19,FALSE)</f>
        <v>LIDO</v>
      </c>
      <c r="V62" s="17" t="str">
        <f>VLOOKUP($H62,'[2]2023_07'!$D:$AD,'[2]2023_07'!U$19,FALSE)</f>
        <v>OK</v>
      </c>
      <c r="W62" s="12">
        <f>VLOOKUP($H62,'[2]2023_07'!$D:$AD,'[2]2023_07'!L$19,FALSE)</f>
        <v>70.25</v>
      </c>
      <c r="X62" s="12">
        <f>VLOOKUP($H62,'[2]2023_07'!$D:$AD,'[2]2023_07'!M$19,FALSE)</f>
        <v>70.25</v>
      </c>
      <c r="Y62" s="18">
        <f>VLOOKUP($H62,'[2]2023_07'!$D:$AD,'[2]2023_07'!N$19,FALSE)</f>
        <v>-13.28</v>
      </c>
      <c r="Z62" s="12">
        <f>VLOOKUP($H62,'[2]2023_07'!$D:$AD,'[2]2023_07'!O$19,FALSE)</f>
        <v>0</v>
      </c>
      <c r="AA62" s="12">
        <f>VLOOKUP($H62,'[2]2023_07'!$D:$AD,'[2]2023_07'!P$19,FALSE)</f>
        <v>0</v>
      </c>
      <c r="AB62" s="12">
        <f>VLOOKUP($H62,'[2]2023_07'!$D:$AD,'[2]2023_07'!Q$19,FALSE)</f>
        <v>127.22</v>
      </c>
      <c r="AC62">
        <f t="shared" si="2"/>
        <v>127.22</v>
      </c>
      <c r="AD62">
        <f t="shared" si="3"/>
        <v>0</v>
      </c>
    </row>
    <row r="63" spans="1:30" x14ac:dyDescent="0.25">
      <c r="A63" s="9" t="str">
        <f t="shared" si="0"/>
        <v>H084 2023 Julho</v>
      </c>
      <c r="B63" s="9" t="str">
        <f>VLOOKUP(H63,[1]Auxiliar_referencia!E:F,2,FALSE)</f>
        <v>Medidor faturado pela UFSC</v>
      </c>
      <c r="C63" s="9">
        <v>2023</v>
      </c>
      <c r="D63" s="9" t="s">
        <v>122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VLOOKUP($H63,'[2]2023_07'!$D:$AD,'[2]2023_07'!Z$19,FALSE)</f>
        <v>1</v>
      </c>
      <c r="M63" s="12">
        <f>VLOOKUP($H63,'[2]2023_07'!$D:$AD,'[2]2023_07'!AA$19,FALSE)</f>
        <v>0</v>
      </c>
      <c r="N63" s="12">
        <f>VLOOKUP($H63,'[2]2023_07'!$D:$AD,'[2]2023_07'!AB$19,FALSE)</f>
        <v>0</v>
      </c>
      <c r="O63" s="12">
        <f>VLOOKUP($H63,'[2]2023_07'!$D:$AD,'[2]2023_07'!AC$19,FALSE)</f>
        <v>0</v>
      </c>
      <c r="P63" s="12">
        <f>VLOOKUP($H63,'[2]2023_07'!$D:$AD,'[2]2023_07'!AD$19,FALSE)</f>
        <v>1</v>
      </c>
      <c r="Q63" s="13">
        <f>VLOOKUP(H63,'2023_06'!H:R,11,FALSE)</f>
        <v>9667</v>
      </c>
      <c r="R63" s="14">
        <f>VLOOKUP($H63,'[2]2023_07'!$D:$AD,'[2]2023_07'!J$19,FALSE)</f>
        <v>9790</v>
      </c>
      <c r="S63" s="15">
        <f t="shared" si="1"/>
        <v>123</v>
      </c>
      <c r="T63" s="12">
        <f>VLOOKUP($H63,'[2]2023_07'!$D:$AD,'[2]2023_07'!K$19,FALSE)</f>
        <v>123</v>
      </c>
      <c r="U63" s="16" t="str">
        <f>VLOOKUP($H63,'[2]2023_07'!$D:$AD,'[2]2023_07'!T$19,FALSE)</f>
        <v>LIDO/REVISÃO</v>
      </c>
      <c r="V63" s="17" t="str">
        <f>VLOOKUP($H63,'[2]2023_07'!$D:$AD,'[2]2023_07'!U$19,FALSE)</f>
        <v>CONFIRMAÇÃO LEITURA</v>
      </c>
      <c r="W63" s="12">
        <f>VLOOKUP($H63,'[2]2023_07'!$D:$AD,'[2]2023_07'!L$19,FALSE)</f>
        <v>1833.54</v>
      </c>
      <c r="X63" s="12">
        <f>VLOOKUP($H63,'[2]2023_07'!$D:$AD,'[2]2023_07'!M$19,FALSE)</f>
        <v>1833.54</v>
      </c>
      <c r="Y63" s="18">
        <f>VLOOKUP($H63,'[2]2023_07'!$D:$AD,'[2]2023_07'!N$19,FALSE)</f>
        <v>-346.54</v>
      </c>
      <c r="Z63" s="12">
        <f>VLOOKUP($H63,'[2]2023_07'!$D:$AD,'[2]2023_07'!O$19,FALSE)</f>
        <v>0</v>
      </c>
      <c r="AA63" s="12">
        <f>VLOOKUP($H63,'[2]2023_07'!$D:$AD,'[2]2023_07'!P$19,FALSE)</f>
        <v>0</v>
      </c>
      <c r="AB63" s="12">
        <f>VLOOKUP($H63,'[2]2023_07'!$D:$AD,'[2]2023_07'!Q$19,FALSE)</f>
        <v>3320.54</v>
      </c>
      <c r="AC63">
        <f t="shared" si="2"/>
        <v>3320.54</v>
      </c>
      <c r="AD63">
        <f t="shared" si="3"/>
        <v>0</v>
      </c>
    </row>
    <row r="64" spans="1:30" x14ac:dyDescent="0.25">
      <c r="A64" s="9" t="str">
        <f t="shared" si="0"/>
        <v>H085 2023 Julho</v>
      </c>
      <c r="B64" s="9" t="str">
        <f>VLOOKUP(H64,[1]Auxiliar_referencia!E:F,2,FALSE)</f>
        <v>Medidor faturado pela UFSC</v>
      </c>
      <c r="C64" s="9">
        <v>2023</v>
      </c>
      <c r="D64" s="9" t="s">
        <v>122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VLOOKUP($H64,'[2]2023_07'!$D:$AD,'[2]2023_07'!Z$19,FALSE)</f>
        <v>1</v>
      </c>
      <c r="M64" s="12">
        <f>VLOOKUP($H64,'[2]2023_07'!$D:$AD,'[2]2023_07'!AA$19,FALSE)</f>
        <v>0</v>
      </c>
      <c r="N64" s="12">
        <f>VLOOKUP($H64,'[2]2023_07'!$D:$AD,'[2]2023_07'!AB$19,FALSE)</f>
        <v>0</v>
      </c>
      <c r="O64" s="12">
        <f>VLOOKUP($H64,'[2]2023_07'!$D:$AD,'[2]2023_07'!AC$19,FALSE)</f>
        <v>0</v>
      </c>
      <c r="P64" s="12">
        <f>VLOOKUP($H64,'[2]2023_07'!$D:$AD,'[2]2023_07'!AD$19,FALSE)</f>
        <v>1</v>
      </c>
      <c r="Q64" s="13">
        <f>VLOOKUP(H64,'2023_06'!H:R,11,FALSE)</f>
        <v>1350</v>
      </c>
      <c r="R64" s="14">
        <f>VLOOKUP($H64,'[2]2023_07'!$D:$AD,'[2]2023_07'!J$19,FALSE)</f>
        <v>1351</v>
      </c>
      <c r="S64" s="15">
        <f t="shared" si="1"/>
        <v>1</v>
      </c>
      <c r="T64" s="12">
        <f>VLOOKUP($H64,'[2]2023_07'!$D:$AD,'[2]2023_07'!K$19,FALSE)</f>
        <v>1</v>
      </c>
      <c r="U64" s="16" t="str">
        <f>VLOOKUP($H64,'[2]2023_07'!$D:$AD,'[2]2023_07'!T$19,FALSE)</f>
        <v>MÉDIO</v>
      </c>
      <c r="V64" s="17" t="str">
        <f>VLOOKUP($H64,'[2]2023_07'!$D:$AD,'[2]2023_07'!U$19,FALSE)</f>
        <v>ELIMINE A ANORMALIDADE COSNTRUINDO ABRIGO</v>
      </c>
      <c r="W64" s="12">
        <f>VLOOKUP($H64,'[2]2023_07'!$D:$AD,'[2]2023_07'!L$19,FALSE)</f>
        <v>42.8</v>
      </c>
      <c r="X64" s="12">
        <f>VLOOKUP($H64,'[2]2023_07'!$D:$AD,'[2]2023_07'!M$19,FALSE)</f>
        <v>0</v>
      </c>
      <c r="Y64" s="18">
        <f>VLOOKUP($H64,'[2]2023_07'!$D:$AD,'[2]2023_07'!N$19,FALSE)</f>
        <v>-37.159999999999997</v>
      </c>
      <c r="Z64" s="12">
        <f>VLOOKUP($H64,'[2]2023_07'!$D:$AD,'[2]2023_07'!O$19,FALSE)</f>
        <v>0</v>
      </c>
      <c r="AA64" s="12">
        <f>VLOOKUP($H64,'[2]2023_07'!$D:$AD,'[2]2023_07'!P$19,FALSE)</f>
        <v>0</v>
      </c>
      <c r="AB64" s="12">
        <f>VLOOKUP($H64,'[2]2023_07'!$D:$AD,'[2]2023_07'!Q$19,FALSE)</f>
        <v>5.64</v>
      </c>
      <c r="AC64">
        <f t="shared" si="2"/>
        <v>5.6400000000000006</v>
      </c>
      <c r="AD64">
        <f t="shared" si="3"/>
        <v>0</v>
      </c>
    </row>
    <row r="65" spans="1:30" x14ac:dyDescent="0.25">
      <c r="A65" s="9" t="str">
        <f t="shared" si="0"/>
        <v>H086 2023 Julho</v>
      </c>
      <c r="B65" s="9" t="str">
        <f>VLOOKUP(H65,[1]Auxiliar_referencia!E:F,2,FALSE)</f>
        <v>Medidor faturado pela UFSC</v>
      </c>
      <c r="C65" s="9">
        <v>2023</v>
      </c>
      <c r="D65" s="9" t="s">
        <v>122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VLOOKUP($H65,'[2]2023_07'!$D:$AD,'[2]2023_07'!Z$19,FALSE)</f>
        <v>1</v>
      </c>
      <c r="M65" s="12">
        <f>VLOOKUP($H65,'[2]2023_07'!$D:$AD,'[2]2023_07'!AA$19,FALSE)</f>
        <v>0</v>
      </c>
      <c r="N65" s="12">
        <f>VLOOKUP($H65,'[2]2023_07'!$D:$AD,'[2]2023_07'!AB$19,FALSE)</f>
        <v>0</v>
      </c>
      <c r="O65" s="12">
        <f>VLOOKUP($H65,'[2]2023_07'!$D:$AD,'[2]2023_07'!AC$19,FALSE)</f>
        <v>0</v>
      </c>
      <c r="P65" s="12">
        <f>VLOOKUP($H65,'[2]2023_07'!$D:$AD,'[2]2023_07'!AD$19,FALSE)</f>
        <v>1</v>
      </c>
      <c r="Q65" s="13">
        <f>VLOOKUP(H65,'2023_06'!H:R,11,FALSE)</f>
        <v>508</v>
      </c>
      <c r="R65" s="14">
        <f>VLOOKUP($H65,'[2]2023_07'!$D:$AD,'[2]2023_07'!J$19,FALSE)</f>
        <v>513</v>
      </c>
      <c r="S65" s="15">
        <f t="shared" si="1"/>
        <v>5</v>
      </c>
      <c r="T65" s="12">
        <f>VLOOKUP($H65,'[2]2023_07'!$D:$AD,'[2]2023_07'!K$19,FALSE)</f>
        <v>5</v>
      </c>
      <c r="U65" s="16" t="str">
        <f>VLOOKUP($H65,'[2]2023_07'!$D:$AD,'[2]2023_07'!T$19,FALSE)</f>
        <v>MÉDIO</v>
      </c>
      <c r="V65" s="17" t="str">
        <f>VLOOKUP($H65,'[2]2023_07'!$D:$AD,'[2]2023_07'!U$19,FALSE)</f>
        <v>ELIMINE A ANORMALIDADE COSNTRUINDO ABRIGO</v>
      </c>
      <c r="W65" s="12">
        <f>VLOOKUP($H65,'[2]2023_07'!$D:$AD,'[2]2023_07'!L$19,FALSE)</f>
        <v>64.760000000000005</v>
      </c>
      <c r="X65" s="12">
        <f>VLOOKUP($H65,'[2]2023_07'!$D:$AD,'[2]2023_07'!M$19,FALSE)</f>
        <v>0</v>
      </c>
      <c r="Y65" s="18">
        <f>VLOOKUP($H65,'[2]2023_07'!$D:$AD,'[2]2023_07'!N$19,FALSE)</f>
        <v>-64.760000000000005</v>
      </c>
      <c r="Z65" s="12">
        <f>VLOOKUP($H65,'[2]2023_07'!$D:$AD,'[2]2023_07'!O$19,FALSE)</f>
        <v>0</v>
      </c>
      <c r="AA65" s="12">
        <f>VLOOKUP($H65,'[2]2023_07'!$D:$AD,'[2]2023_07'!P$19,FALSE)</f>
        <v>0</v>
      </c>
      <c r="AB65" s="12">
        <f>VLOOKUP($H65,'[2]2023_07'!$D:$AD,'[2]2023_07'!Q$19,FALSE)</f>
        <v>0</v>
      </c>
      <c r="AC65">
        <f t="shared" si="2"/>
        <v>0</v>
      </c>
      <c r="AD65">
        <f t="shared" si="3"/>
        <v>0</v>
      </c>
    </row>
    <row r="66" spans="1:30" x14ac:dyDescent="0.25">
      <c r="A66" s="9" t="str">
        <f t="shared" si="0"/>
        <v>H087 2023 Julho</v>
      </c>
      <c r="B66" s="9" t="str">
        <f>VLOOKUP(H66,[1]Auxiliar_referencia!E:F,2,FALSE)</f>
        <v>Medidor faturado pela UFSC</v>
      </c>
      <c r="C66" s="9">
        <v>2023</v>
      </c>
      <c r="D66" s="9" t="s">
        <v>122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VLOOKUP($H66,'[2]2023_07'!$D:$AD,'[2]2023_07'!Z$19,FALSE)</f>
        <v>1</v>
      </c>
      <c r="M66" s="12">
        <f>VLOOKUP($H66,'[2]2023_07'!$D:$AD,'[2]2023_07'!AA$19,FALSE)</f>
        <v>0</v>
      </c>
      <c r="N66" s="12">
        <f>VLOOKUP($H66,'[2]2023_07'!$D:$AD,'[2]2023_07'!AB$19,FALSE)</f>
        <v>0</v>
      </c>
      <c r="O66" s="12">
        <f>VLOOKUP($H66,'[2]2023_07'!$D:$AD,'[2]2023_07'!AC$19,FALSE)</f>
        <v>0</v>
      </c>
      <c r="P66" s="12">
        <f>VLOOKUP($H66,'[2]2023_07'!$D:$AD,'[2]2023_07'!AD$19,FALSE)</f>
        <v>1</v>
      </c>
      <c r="Q66" s="13">
        <f>VLOOKUP(H66,'2023_06'!H:R,11,FALSE)</f>
        <v>1583</v>
      </c>
      <c r="R66" s="14">
        <f>VLOOKUP($H66,'[2]2023_07'!$D:$AD,'[2]2023_07'!J$19,FALSE)</f>
        <v>1625</v>
      </c>
      <c r="S66" s="15">
        <f t="shared" si="1"/>
        <v>42</v>
      </c>
      <c r="T66" s="12">
        <f>VLOOKUP($H66,'[2]2023_07'!$D:$AD,'[2]2023_07'!K$19,FALSE)</f>
        <v>42</v>
      </c>
      <c r="U66" s="16" t="str">
        <f>VLOOKUP($H66,'[2]2023_07'!$D:$AD,'[2]2023_07'!T$19,FALSE)</f>
        <v>LIDO</v>
      </c>
      <c r="V66" s="17" t="str">
        <f>VLOOKUP($H66,'[2]2023_07'!$D:$AD,'[2]2023_07'!U$19,FALSE)</f>
        <v>OK</v>
      </c>
      <c r="W66" s="12">
        <f>VLOOKUP($H66,'[2]2023_07'!$D:$AD,'[2]2023_07'!L$19,FALSE)</f>
        <v>585.33000000000004</v>
      </c>
      <c r="X66" s="12">
        <f>VLOOKUP($H66,'[2]2023_07'!$D:$AD,'[2]2023_07'!M$19,FALSE)</f>
        <v>0</v>
      </c>
      <c r="Y66" s="18">
        <f>VLOOKUP($H66,'[2]2023_07'!$D:$AD,'[2]2023_07'!N$19,FALSE)</f>
        <v>-55.31</v>
      </c>
      <c r="Z66" s="12">
        <f>VLOOKUP($H66,'[2]2023_07'!$D:$AD,'[2]2023_07'!O$19,FALSE)</f>
        <v>0</v>
      </c>
      <c r="AA66" s="12">
        <f>VLOOKUP($H66,'[2]2023_07'!$D:$AD,'[2]2023_07'!P$19,FALSE)</f>
        <v>0</v>
      </c>
      <c r="AB66" s="12">
        <f>VLOOKUP($H66,'[2]2023_07'!$D:$AD,'[2]2023_07'!Q$19,FALSE)</f>
        <v>530.02</v>
      </c>
      <c r="AC66">
        <f t="shared" si="2"/>
        <v>530.02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Julho</v>
      </c>
      <c r="B67" s="9" t="str">
        <f>VLOOKUP(H67,[1]Auxiliar_referencia!E:F,2,FALSE)</f>
        <v>Medidor faturado pela UFSC</v>
      </c>
      <c r="C67" s="9">
        <v>2023</v>
      </c>
      <c r="D67" s="9" t="s">
        <v>122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VLOOKUP($H67,'[2]2023_07'!$D:$AD,'[2]2023_07'!Z$19,FALSE)</f>
        <v>1</v>
      </c>
      <c r="M67" s="12">
        <f>VLOOKUP($H67,'[2]2023_07'!$D:$AD,'[2]2023_07'!AA$19,FALSE)</f>
        <v>0</v>
      </c>
      <c r="N67" s="12">
        <f>VLOOKUP($H67,'[2]2023_07'!$D:$AD,'[2]2023_07'!AB$19,FALSE)</f>
        <v>0</v>
      </c>
      <c r="O67" s="12">
        <f>VLOOKUP($H67,'[2]2023_07'!$D:$AD,'[2]2023_07'!AC$19,FALSE)</f>
        <v>0</v>
      </c>
      <c r="P67" s="12">
        <f>VLOOKUP($H67,'[2]2023_07'!$D:$AD,'[2]2023_07'!AD$19,FALSE)</f>
        <v>1</v>
      </c>
      <c r="Q67" s="13">
        <f>VLOOKUP(H67,'2023_06'!H:R,11,FALSE)</f>
        <v>142</v>
      </c>
      <c r="R67" s="14">
        <f>VLOOKUP($H67,'[2]2023_07'!$D:$AD,'[2]2023_07'!J$19,FALSE)</f>
        <v>144</v>
      </c>
      <c r="S67" s="15">
        <f t="shared" ref="S67:S85" si="5">R67-Q67</f>
        <v>2</v>
      </c>
      <c r="T67" s="12">
        <f>VLOOKUP($H67,'[2]2023_07'!$D:$AD,'[2]2023_07'!K$19,FALSE)</f>
        <v>2</v>
      </c>
      <c r="U67" s="16" t="str">
        <f>VLOOKUP($H67,'[2]2023_07'!$D:$AD,'[2]2023_07'!T$19,FALSE)</f>
        <v>LIDO</v>
      </c>
      <c r="V67" s="17" t="str">
        <f>VLOOKUP($H67,'[2]2023_07'!$D:$AD,'[2]2023_07'!U$19,FALSE)</f>
        <v>OK</v>
      </c>
      <c r="W67" s="12">
        <f>VLOOKUP($H67,'[2]2023_07'!$D:$AD,'[2]2023_07'!L$19,FALSE)</f>
        <v>48.29</v>
      </c>
      <c r="X67" s="12">
        <f>VLOOKUP($H67,'[2]2023_07'!$D:$AD,'[2]2023_07'!M$19,FALSE)</f>
        <v>48.29</v>
      </c>
      <c r="Y67" s="18">
        <f>VLOOKUP($H67,'[2]2023_07'!$D:$AD,'[2]2023_07'!N$19,FALSE)</f>
        <v>-9.14</v>
      </c>
      <c r="Z67" s="12">
        <f>VLOOKUP($H67,'[2]2023_07'!$D:$AD,'[2]2023_07'!O$19,FALSE)</f>
        <v>0</v>
      </c>
      <c r="AA67" s="12">
        <f>VLOOKUP($H67,'[2]2023_07'!$D:$AD,'[2]2023_07'!P$19,FALSE)</f>
        <v>0</v>
      </c>
      <c r="AB67" s="12">
        <f>VLOOKUP($H67,'[2]2023_07'!$D:$AD,'[2]2023_07'!Q$19,FALSE)</f>
        <v>87.44</v>
      </c>
      <c r="AC67">
        <f t="shared" ref="AC67:AC85" si="6">W67+X67+Y67+Z67+AA67</f>
        <v>87.44</v>
      </c>
      <c r="AD67">
        <f t="shared" ref="AD67:AD85" si="7">AB67-AC67</f>
        <v>0</v>
      </c>
    </row>
    <row r="68" spans="1:30" x14ac:dyDescent="0.25">
      <c r="A68" s="9" t="str">
        <f t="shared" si="4"/>
        <v>H089 2023 Julho</v>
      </c>
      <c r="B68" s="9" t="str">
        <f>VLOOKUP(H68,[1]Auxiliar_referencia!E:F,2,FALSE)</f>
        <v>Medidor faturado pela UFSC</v>
      </c>
      <c r="C68" s="9">
        <v>2023</v>
      </c>
      <c r="D68" s="9" t="s">
        <v>122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VLOOKUP($H68,'[2]2023_07'!$D:$AD,'[2]2023_07'!Z$19,FALSE)</f>
        <v>1</v>
      </c>
      <c r="M68" s="12">
        <f>VLOOKUP($H68,'[2]2023_07'!$D:$AD,'[2]2023_07'!AA$19,FALSE)</f>
        <v>0</v>
      </c>
      <c r="N68" s="12">
        <f>VLOOKUP($H68,'[2]2023_07'!$D:$AD,'[2]2023_07'!AB$19,FALSE)</f>
        <v>0</v>
      </c>
      <c r="O68" s="12">
        <f>VLOOKUP($H68,'[2]2023_07'!$D:$AD,'[2]2023_07'!AC$19,FALSE)</f>
        <v>0</v>
      </c>
      <c r="P68" s="12">
        <f>VLOOKUP($H68,'[2]2023_07'!$D:$AD,'[2]2023_07'!AD$19,FALSE)</f>
        <v>1</v>
      </c>
      <c r="Q68" s="13">
        <f>VLOOKUP(H68,'2023_06'!H:R,11,FALSE)</f>
        <v>6508</v>
      </c>
      <c r="R68" s="14">
        <f>VLOOKUP($H68,'[2]2023_07'!$D:$AD,'[2]2023_07'!J$19,FALSE)</f>
        <v>6642</v>
      </c>
      <c r="S68" s="15">
        <f t="shared" si="5"/>
        <v>134</v>
      </c>
      <c r="T68" s="12">
        <f>VLOOKUP($H68,'[2]2023_07'!$D:$AD,'[2]2023_07'!K$19,FALSE)</f>
        <v>134</v>
      </c>
      <c r="U68" s="16" t="str">
        <f>VLOOKUP($H68,'[2]2023_07'!$D:$AD,'[2]2023_07'!T$19,FALSE)</f>
        <v>LIDO</v>
      </c>
      <c r="V68" s="17" t="str">
        <f>VLOOKUP($H68,'[2]2023_07'!$D:$AD,'[2]2023_07'!U$19,FALSE)</f>
        <v>OK</v>
      </c>
      <c r="W68" s="12">
        <f>VLOOKUP($H68,'[2]2023_07'!$D:$AD,'[2]2023_07'!L$19,FALSE)</f>
        <v>2003.05</v>
      </c>
      <c r="X68" s="12">
        <f>VLOOKUP($H68,'[2]2023_07'!$D:$AD,'[2]2023_07'!M$19,FALSE)</f>
        <v>2003.05</v>
      </c>
      <c r="Y68" s="18">
        <f>VLOOKUP($H68,'[2]2023_07'!$D:$AD,'[2]2023_07'!N$19,FALSE)</f>
        <v>-378.57</v>
      </c>
      <c r="Z68" s="12">
        <f>VLOOKUP($H68,'[2]2023_07'!$D:$AD,'[2]2023_07'!O$19,FALSE)</f>
        <v>0</v>
      </c>
      <c r="AA68" s="12">
        <f>VLOOKUP($H68,'[2]2023_07'!$D:$AD,'[2]2023_07'!P$19,FALSE)</f>
        <v>0</v>
      </c>
      <c r="AB68" s="12">
        <f>VLOOKUP($H68,'[2]2023_07'!$D:$AD,'[2]2023_07'!Q$19,FALSE)</f>
        <v>3627.53</v>
      </c>
      <c r="AC68">
        <f t="shared" si="6"/>
        <v>3627.5299999999997</v>
      </c>
      <c r="AD68">
        <f t="shared" si="7"/>
        <v>0</v>
      </c>
    </row>
    <row r="69" spans="1:30" x14ac:dyDescent="0.25">
      <c r="A69" s="9" t="str">
        <f t="shared" si="4"/>
        <v>H090 2023 Julho</v>
      </c>
      <c r="B69" s="9" t="str">
        <f>VLOOKUP(H69,[1]Auxiliar_referencia!E:F,2,FALSE)</f>
        <v>Medidor faturado pela UFSC</v>
      </c>
      <c r="C69" s="9">
        <v>2023</v>
      </c>
      <c r="D69" s="9" t="s">
        <v>122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VLOOKUP($H69,'[2]2023_07'!$D:$AD,'[2]2023_07'!Z$19,FALSE)</f>
        <v>1</v>
      </c>
      <c r="M69" s="12">
        <f>VLOOKUP($H69,'[2]2023_07'!$D:$AD,'[2]2023_07'!AA$19,FALSE)</f>
        <v>0</v>
      </c>
      <c r="N69" s="12">
        <f>VLOOKUP($H69,'[2]2023_07'!$D:$AD,'[2]2023_07'!AB$19,FALSE)</f>
        <v>0</v>
      </c>
      <c r="O69" s="12">
        <f>VLOOKUP($H69,'[2]2023_07'!$D:$AD,'[2]2023_07'!AC$19,FALSE)</f>
        <v>0</v>
      </c>
      <c r="P69" s="12">
        <f>VLOOKUP($H69,'[2]2023_07'!$D:$AD,'[2]2023_07'!AD$19,FALSE)</f>
        <v>1</v>
      </c>
      <c r="Q69" s="13">
        <f>VLOOKUP(H69,'2023_06'!H:R,11,FALSE)</f>
        <v>308</v>
      </c>
      <c r="R69" s="14">
        <f>VLOOKUP($H69,'[2]2023_07'!$D:$AD,'[2]2023_07'!J$19,FALSE)</f>
        <v>315</v>
      </c>
      <c r="S69" s="15">
        <f t="shared" si="5"/>
        <v>7</v>
      </c>
      <c r="T69" s="12">
        <f>VLOOKUP($H69,'[2]2023_07'!$D:$AD,'[2]2023_07'!K$19,FALSE)</f>
        <v>7</v>
      </c>
      <c r="U69" s="16" t="str">
        <f>VLOOKUP($H69,'[2]2023_07'!$D:$AD,'[2]2023_07'!T$19,FALSE)</f>
        <v>LIDO</v>
      </c>
      <c r="V69" s="17" t="str">
        <f>VLOOKUP($H69,'[2]2023_07'!$D:$AD,'[2]2023_07'!U$19,FALSE)</f>
        <v>OK</v>
      </c>
      <c r="W69" s="12">
        <f>VLOOKUP($H69,'[2]2023_07'!$D:$AD,'[2]2023_07'!L$19,FALSE)</f>
        <v>75.739999999999995</v>
      </c>
      <c r="X69" s="12">
        <f>VLOOKUP($H69,'[2]2023_07'!$D:$AD,'[2]2023_07'!M$19,FALSE)</f>
        <v>75.739999999999995</v>
      </c>
      <c r="Y69" s="18">
        <f>VLOOKUP($H69,'[2]2023_07'!$D:$AD,'[2]2023_07'!N$19,FALSE)</f>
        <v>-14.3</v>
      </c>
      <c r="Z69" s="12">
        <f>VLOOKUP($H69,'[2]2023_07'!$D:$AD,'[2]2023_07'!O$19,FALSE)</f>
        <v>0</v>
      </c>
      <c r="AA69" s="12">
        <f>VLOOKUP($H69,'[2]2023_07'!$D:$AD,'[2]2023_07'!P$19,FALSE)</f>
        <v>0</v>
      </c>
      <c r="AB69" s="12">
        <f>VLOOKUP($H69,'[2]2023_07'!$D:$AD,'[2]2023_07'!Q$19,FALSE)</f>
        <v>137.18</v>
      </c>
      <c r="AC69">
        <f t="shared" si="6"/>
        <v>137.17999999999998</v>
      </c>
      <c r="AD69">
        <f t="shared" si="7"/>
        <v>0</v>
      </c>
    </row>
    <row r="70" spans="1:30" x14ac:dyDescent="0.25">
      <c r="A70" s="9" t="str">
        <f t="shared" si="4"/>
        <v>H106 2023 Julho</v>
      </c>
      <c r="B70" s="9" t="str">
        <f>VLOOKUP(H70,[1]Auxiliar_referencia!E:F,2,FALSE)</f>
        <v>Medidor faturado pela UFSC</v>
      </c>
      <c r="C70" s="9">
        <v>2023</v>
      </c>
      <c r="D70" s="9" t="s">
        <v>122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VLOOKUP($H70,'[2]2023_07'!$D:$AD,'[2]2023_07'!Z$19,FALSE)</f>
        <v>1</v>
      </c>
      <c r="M70" s="12">
        <f>VLOOKUP($H70,'[2]2023_07'!$D:$AD,'[2]2023_07'!AA$19,FALSE)</f>
        <v>0</v>
      </c>
      <c r="N70" s="12">
        <f>VLOOKUP($H70,'[2]2023_07'!$D:$AD,'[2]2023_07'!AB$19,FALSE)</f>
        <v>0</v>
      </c>
      <c r="O70" s="12">
        <f>VLOOKUP($H70,'[2]2023_07'!$D:$AD,'[2]2023_07'!AC$19,FALSE)</f>
        <v>0</v>
      </c>
      <c r="P70" s="12">
        <f>VLOOKUP($H70,'[2]2023_07'!$D:$AD,'[2]2023_07'!AD$19,FALSE)</f>
        <v>1</v>
      </c>
      <c r="Q70" s="13">
        <f>VLOOKUP(H70,'2023_06'!H:R,11,FALSE)</f>
        <v>3498</v>
      </c>
      <c r="R70" s="14">
        <f>VLOOKUP($H70,'[2]2023_07'!$D:$AD,'[2]2023_07'!J$19,FALSE)</f>
        <v>3505</v>
      </c>
      <c r="S70" s="15">
        <f t="shared" si="5"/>
        <v>7</v>
      </c>
      <c r="T70" s="12">
        <f>VLOOKUP($H70,'[2]2023_07'!$D:$AD,'[2]2023_07'!K$19,FALSE)</f>
        <v>7</v>
      </c>
      <c r="U70" s="16" t="str">
        <f>VLOOKUP($H70,'[2]2023_07'!$D:$AD,'[2]2023_07'!T$19,FALSE)</f>
        <v>LIDO</v>
      </c>
      <c r="V70" s="17" t="str">
        <f>VLOOKUP($H70,'[2]2023_07'!$D:$AD,'[2]2023_07'!U$19,FALSE)</f>
        <v>OK</v>
      </c>
      <c r="W70" s="12">
        <f>VLOOKUP($H70,'[2]2023_07'!$D:$AD,'[2]2023_07'!L$19,FALSE)</f>
        <v>75.739999999999995</v>
      </c>
      <c r="X70" s="12">
        <f>VLOOKUP($H70,'[2]2023_07'!$D:$AD,'[2]2023_07'!M$19,FALSE)</f>
        <v>0</v>
      </c>
      <c r="Y70" s="18">
        <f>VLOOKUP($H70,'[2]2023_07'!$D:$AD,'[2]2023_07'!N$19,FALSE)</f>
        <v>-7.16</v>
      </c>
      <c r="Z70" s="12">
        <f>VLOOKUP($H70,'[2]2023_07'!$D:$AD,'[2]2023_07'!O$19,FALSE)</f>
        <v>0</v>
      </c>
      <c r="AA70" s="12">
        <f>VLOOKUP($H70,'[2]2023_07'!$D:$AD,'[2]2023_07'!P$19,FALSE)</f>
        <v>0</v>
      </c>
      <c r="AB70" s="12">
        <f>VLOOKUP($H70,'[2]2023_07'!$D:$AD,'[2]2023_07'!Q$19,FALSE)</f>
        <v>68.58</v>
      </c>
      <c r="AC70">
        <f t="shared" si="6"/>
        <v>68.58</v>
      </c>
      <c r="AD70">
        <f t="shared" si="7"/>
        <v>0</v>
      </c>
    </row>
    <row r="71" spans="1:30" x14ac:dyDescent="0.25">
      <c r="A71" s="9" t="str">
        <f t="shared" si="4"/>
        <v>H200 2023 Julho</v>
      </c>
      <c r="B71" s="9" t="str">
        <f>VLOOKUP(H71,[1]Auxiliar_referencia!E:F,2,FALSE)</f>
        <v>Medidor faturado pela UFSC</v>
      </c>
      <c r="C71" s="9">
        <v>2023</v>
      </c>
      <c r="D71" s="9" t="s">
        <v>122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VLOOKUP($H71,'[2]2023_07'!$D:$AD,'[2]2023_07'!Z$19,FALSE)</f>
        <v>1</v>
      </c>
      <c r="M71" s="12">
        <f>VLOOKUP($H71,'[2]2023_07'!$D:$AD,'[2]2023_07'!AA$19,FALSE)</f>
        <v>0</v>
      </c>
      <c r="N71" s="12">
        <f>VLOOKUP($H71,'[2]2023_07'!$D:$AD,'[2]2023_07'!AB$19,FALSE)</f>
        <v>0</v>
      </c>
      <c r="O71" s="12">
        <f>VLOOKUP($H71,'[2]2023_07'!$D:$AD,'[2]2023_07'!AC$19,FALSE)</f>
        <v>0</v>
      </c>
      <c r="P71" s="12">
        <f>VLOOKUP($H71,'[2]2023_07'!$D:$AD,'[2]2023_07'!AD$19,FALSE)</f>
        <v>1</v>
      </c>
      <c r="Q71" s="13">
        <f>VLOOKUP(H71,'2023_06'!H:R,11,FALSE)</f>
        <v>1542</v>
      </c>
      <c r="R71" s="14">
        <f>VLOOKUP($H71,'[2]2023_07'!$D:$AD,'[2]2023_07'!J$19,FALSE)</f>
        <v>1612</v>
      </c>
      <c r="S71" s="15">
        <f t="shared" si="5"/>
        <v>70</v>
      </c>
      <c r="T71" s="12">
        <f>VLOOKUP($H71,'[2]2023_07'!$D:$AD,'[2]2023_07'!K$19,FALSE)</f>
        <v>70</v>
      </c>
      <c r="U71" s="16" t="str">
        <f>VLOOKUP($H71,'[2]2023_07'!$D:$AD,'[2]2023_07'!T$19,FALSE)</f>
        <v>LIDO</v>
      </c>
      <c r="V71" s="17" t="str">
        <f>VLOOKUP($H71,'[2]2023_07'!$D:$AD,'[2]2023_07'!U$19,FALSE)</f>
        <v>OK</v>
      </c>
      <c r="W71" s="12">
        <f>VLOOKUP($H71,'[2]2023_07'!$D:$AD,'[2]2023_07'!L$19,FALSE)</f>
        <v>1016.81</v>
      </c>
      <c r="X71" s="12">
        <f>VLOOKUP($H71,'[2]2023_07'!$D:$AD,'[2]2023_07'!M$19,FALSE)</f>
        <v>0</v>
      </c>
      <c r="Y71" s="18">
        <f>VLOOKUP($H71,'[2]2023_07'!$D:$AD,'[2]2023_07'!N$19,FALSE)</f>
        <v>-96.09</v>
      </c>
      <c r="Z71" s="12">
        <f>VLOOKUP($H71,'[2]2023_07'!$D:$AD,'[2]2023_07'!O$19,FALSE)</f>
        <v>0</v>
      </c>
      <c r="AA71" s="12">
        <f>VLOOKUP($H71,'[2]2023_07'!$D:$AD,'[2]2023_07'!P$19,FALSE)</f>
        <v>0</v>
      </c>
      <c r="AB71" s="12">
        <f>VLOOKUP($H71,'[2]2023_07'!$D:$AD,'[2]2023_07'!Q$19,FALSE)</f>
        <v>920.72</v>
      </c>
      <c r="AC71">
        <f t="shared" si="6"/>
        <v>920.71999999999991</v>
      </c>
      <c r="AD71">
        <f t="shared" si="7"/>
        <v>0</v>
      </c>
    </row>
    <row r="72" spans="1:30" x14ac:dyDescent="0.25">
      <c r="A72" s="9" t="str">
        <f t="shared" si="4"/>
        <v>H300 2023 Julho</v>
      </c>
      <c r="B72" s="9" t="str">
        <f>VLOOKUP(H72,[1]Auxiliar_referencia!E:F,2,FALSE)</f>
        <v>Medidor faturado pela UFSC</v>
      </c>
      <c r="C72" s="9">
        <v>2023</v>
      </c>
      <c r="D72" s="9" t="s">
        <v>122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VLOOKUP($H72,'[2]2023_07'!$D:$AD,'[2]2023_07'!Z$19,FALSE)</f>
        <v>1</v>
      </c>
      <c r="M72" s="12">
        <f>VLOOKUP($H72,'[2]2023_07'!$D:$AD,'[2]2023_07'!AA$19,FALSE)</f>
        <v>0</v>
      </c>
      <c r="N72" s="12">
        <f>VLOOKUP($H72,'[2]2023_07'!$D:$AD,'[2]2023_07'!AB$19,FALSE)</f>
        <v>0</v>
      </c>
      <c r="O72" s="12">
        <f>VLOOKUP($H72,'[2]2023_07'!$D:$AD,'[2]2023_07'!AC$19,FALSE)</f>
        <v>0</v>
      </c>
      <c r="P72" s="12">
        <f>VLOOKUP($H72,'[2]2023_07'!$D:$AD,'[2]2023_07'!AD$19,FALSE)</f>
        <v>1</v>
      </c>
      <c r="Q72" s="13">
        <f>VLOOKUP(H72,'2023_06'!H:R,11,FALSE)</f>
        <v>3730</v>
      </c>
      <c r="R72" s="14">
        <f>VLOOKUP($H72,'[2]2023_07'!$D:$AD,'[2]2023_07'!J$19,FALSE)</f>
        <v>3769</v>
      </c>
      <c r="S72" s="15">
        <f t="shared" si="5"/>
        <v>39</v>
      </c>
      <c r="T72" s="12">
        <f>VLOOKUP($H72,'[2]2023_07'!$D:$AD,'[2]2023_07'!K$19,FALSE)</f>
        <v>39</v>
      </c>
      <c r="U72" s="16" t="str">
        <f>VLOOKUP($H72,'[2]2023_07'!$D:$AD,'[2]2023_07'!T$19,FALSE)</f>
        <v>lido</v>
      </c>
      <c r="V72" s="17" t="str">
        <f>VLOOKUP($H72,'[2]2023_07'!$D:$AD,'[2]2023_07'!U$19,FALSE)</f>
        <v>ok</v>
      </c>
      <c r="W72" s="12">
        <f>VLOOKUP($H72,'[2]2023_07'!$D:$AD,'[2]2023_07'!L$19,FALSE)</f>
        <v>496.73</v>
      </c>
      <c r="X72" s="12">
        <f>VLOOKUP($H72,'[2]2023_07'!$D:$AD,'[2]2023_07'!M$19,FALSE)</f>
        <v>0</v>
      </c>
      <c r="Y72" s="18">
        <f>VLOOKUP($H72,'[2]2023_07'!$D:$AD,'[2]2023_07'!N$19,FALSE)</f>
        <v>0</v>
      </c>
      <c r="Z72" s="12">
        <f>VLOOKUP($H72,'[2]2023_07'!$D:$AD,'[2]2023_07'!O$19,FALSE)</f>
        <v>0</v>
      </c>
      <c r="AA72" s="12">
        <f>VLOOKUP($H72,'[2]2023_07'!$D:$AD,'[2]2023_07'!P$19,FALSE)</f>
        <v>0</v>
      </c>
      <c r="AB72" s="12">
        <f>VLOOKUP($H72,'[2]2023_07'!$D:$AD,'[2]2023_07'!Q$19,FALSE)</f>
        <v>496.73</v>
      </c>
      <c r="AC72">
        <f t="shared" si="6"/>
        <v>496.73</v>
      </c>
      <c r="AD72">
        <f t="shared" si="7"/>
        <v>0</v>
      </c>
    </row>
    <row r="73" spans="1:30" x14ac:dyDescent="0.25">
      <c r="A73" s="9" t="str">
        <f t="shared" si="4"/>
        <v>H401 2023 Julho</v>
      </c>
      <c r="B73" s="9" t="str">
        <f>VLOOKUP(H73,[1]Auxiliar_referencia!E:F,2,FALSE)</f>
        <v>Medidor faturado pela UFSC</v>
      </c>
      <c r="C73" s="9">
        <v>2023</v>
      </c>
      <c r="D73" s="9" t="s">
        <v>122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VLOOKUP($H73,'[2]2023_07'!$D:$AD,'[2]2023_07'!Z$19,FALSE)</f>
        <v>1</v>
      </c>
      <c r="M73" s="12">
        <f>VLOOKUP($H73,'[2]2023_07'!$D:$AD,'[2]2023_07'!AA$19,FALSE)</f>
        <v>0</v>
      </c>
      <c r="N73" s="12">
        <f>VLOOKUP($H73,'[2]2023_07'!$D:$AD,'[2]2023_07'!AB$19,FALSE)</f>
        <v>0</v>
      </c>
      <c r="O73" s="12">
        <f>VLOOKUP($H73,'[2]2023_07'!$D:$AD,'[2]2023_07'!AC$19,FALSE)</f>
        <v>0</v>
      </c>
      <c r="P73" s="12">
        <f>VLOOKUP($H73,'[2]2023_07'!$D:$AD,'[2]2023_07'!AD$19,FALSE)</f>
        <v>1</v>
      </c>
      <c r="Q73" s="13">
        <f>VLOOKUP(H73,'2023_06'!H:R,11,FALSE)</f>
        <v>2420</v>
      </c>
      <c r="R73" s="14">
        <f>VLOOKUP($H73,'[2]2023_07'!$D:$AD,'[2]2023_07'!J$19,FALSE)</f>
        <v>2519</v>
      </c>
      <c r="S73" s="15">
        <f t="shared" si="5"/>
        <v>99</v>
      </c>
      <c r="T73" s="12">
        <f>VLOOKUP($H73,'[2]2023_07'!$D:$AD,'[2]2023_07'!K$19,FALSE)</f>
        <v>99</v>
      </c>
      <c r="U73" s="16" t="str">
        <f>VLOOKUP($H73,'[2]2023_07'!$D:$AD,'[2]2023_07'!T$19,FALSE)</f>
        <v>LIDO</v>
      </c>
      <c r="V73" s="17" t="str">
        <f>VLOOKUP($H73,'[2]2023_07'!$D:$AD,'[2]2023_07'!U$19,FALSE)</f>
        <v>NENHUMA</v>
      </c>
      <c r="W73" s="12">
        <f>VLOOKUP($H73,'[2]2023_07'!$D:$AD,'[2]2023_07'!L$19,FALSE)</f>
        <v>717.72</v>
      </c>
      <c r="X73" s="12">
        <f>VLOOKUP($H73,'[2]2023_07'!$D:$AD,'[2]2023_07'!M$19,FALSE)</f>
        <v>845.37</v>
      </c>
      <c r="Y73" s="18">
        <f>VLOOKUP($H73,'[2]2023_07'!$D:$AD,'[2]2023_07'!N$19,FALSE)</f>
        <v>-79.89</v>
      </c>
      <c r="Z73" s="12">
        <f>VLOOKUP($H73,'[2]2023_07'!$D:$AD,'[2]2023_07'!O$19,FALSE)</f>
        <v>0</v>
      </c>
      <c r="AA73" s="12">
        <f>VLOOKUP($H73,'[2]2023_07'!$D:$AD,'[2]2023_07'!P$19,FALSE)</f>
        <v>0</v>
      </c>
      <c r="AB73" s="12">
        <f>VLOOKUP($H73,'[2]2023_07'!$D:$AD,'[2]2023_07'!Q$19,FALSE)</f>
        <v>1483.2</v>
      </c>
      <c r="AC73">
        <f t="shared" si="6"/>
        <v>1483.2</v>
      </c>
      <c r="AD73">
        <f t="shared" si="7"/>
        <v>0</v>
      </c>
    </row>
    <row r="74" spans="1:30" x14ac:dyDescent="0.25">
      <c r="A74" s="9" t="str">
        <f t="shared" si="4"/>
        <v>H402 2023 Julho</v>
      </c>
      <c r="B74" s="9" t="str">
        <f>VLOOKUP(H74,[1]Auxiliar_referencia!E:F,2,FALSE)</f>
        <v>Medidor faturado pela UFSC</v>
      </c>
      <c r="C74" s="9">
        <v>2023</v>
      </c>
      <c r="D74" s="9" t="s">
        <v>122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VLOOKUP($H74,'[2]2023_07'!$D:$AD,'[2]2023_07'!Z$19,FALSE)</f>
        <v>1</v>
      </c>
      <c r="M74" s="12">
        <f>VLOOKUP($H74,'[2]2023_07'!$D:$AD,'[2]2023_07'!AA$19,FALSE)</f>
        <v>0</v>
      </c>
      <c r="N74" s="12">
        <f>VLOOKUP($H74,'[2]2023_07'!$D:$AD,'[2]2023_07'!AB$19,FALSE)</f>
        <v>0</v>
      </c>
      <c r="O74" s="12">
        <f>VLOOKUP($H74,'[2]2023_07'!$D:$AD,'[2]2023_07'!AC$19,FALSE)</f>
        <v>0</v>
      </c>
      <c r="P74" s="12">
        <f>VLOOKUP($H74,'[2]2023_07'!$D:$AD,'[2]2023_07'!AD$19,FALSE)</f>
        <v>1</v>
      </c>
      <c r="Q74" s="13">
        <f>VLOOKUP(H74,'2023_06'!H:R,11,FALSE)</f>
        <v>1820</v>
      </c>
      <c r="R74" s="14">
        <f>VLOOKUP($H74,'[2]2023_07'!$D:$AD,'[2]2023_07'!J$19,FALSE)</f>
        <v>1855</v>
      </c>
      <c r="S74" s="15">
        <f t="shared" si="5"/>
        <v>35</v>
      </c>
      <c r="T74" s="12">
        <f>VLOOKUP($H74,'[2]2023_07'!$D:$AD,'[2]2023_07'!K$19,FALSE)</f>
        <v>35</v>
      </c>
      <c r="U74" s="16" t="str">
        <f>VLOOKUP($H74,'[2]2023_07'!$D:$AD,'[2]2023_07'!T$19,FALSE)</f>
        <v>LIDO</v>
      </c>
      <c r="V74" s="17" t="str">
        <f>VLOOKUP($H74,'[2]2023_07'!$D:$AD,'[2]2023_07'!U$19,FALSE)</f>
        <v>NENHUMA</v>
      </c>
      <c r="W74" s="12">
        <f>VLOOKUP($H74,'[2]2023_07'!$D:$AD,'[2]2023_07'!L$19,FALSE)</f>
        <v>230.04</v>
      </c>
      <c r="X74" s="12">
        <f>VLOOKUP($H74,'[2]2023_07'!$D:$AD,'[2]2023_07'!M$19,FALSE)</f>
        <v>270.72000000000003</v>
      </c>
      <c r="Y74" s="18">
        <f>VLOOKUP($H74,'[2]2023_07'!$D:$AD,'[2]2023_07'!N$19,FALSE)</f>
        <v>-25.58</v>
      </c>
      <c r="Z74" s="12">
        <f>VLOOKUP($H74,'[2]2023_07'!$D:$AD,'[2]2023_07'!O$19,FALSE)</f>
        <v>0</v>
      </c>
      <c r="AA74" s="12">
        <f>VLOOKUP($H74,'[2]2023_07'!$D:$AD,'[2]2023_07'!P$19,FALSE)</f>
        <v>0</v>
      </c>
      <c r="AB74" s="12">
        <f>VLOOKUP($H74,'[2]2023_07'!$D:$AD,'[2]2023_07'!Q$19,FALSE)</f>
        <v>475.18</v>
      </c>
      <c r="AC74">
        <f t="shared" si="6"/>
        <v>475.18</v>
      </c>
      <c r="AD74">
        <f t="shared" si="7"/>
        <v>0</v>
      </c>
    </row>
    <row r="75" spans="1:30" x14ac:dyDescent="0.25">
      <c r="A75" s="9" t="str">
        <f t="shared" si="4"/>
        <v>H014 2023 Julho</v>
      </c>
      <c r="B75" s="9" t="str">
        <f>VLOOKUP(H75,[1]Auxiliar_referencia!E:F,2,FALSE)</f>
        <v>Medidor não faturado pela UFSC</v>
      </c>
      <c r="C75" s="9">
        <v>2023</v>
      </c>
      <c r="D75" s="9" t="s">
        <v>122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VLOOKUP($H75,'[2]2023_07'!$D:$AD,'[2]2023_07'!Z$19,FALSE)</f>
        <v>51</v>
      </c>
      <c r="M75" s="12">
        <f>VLOOKUP($H75,'[2]2023_07'!$D:$AD,'[2]2023_07'!AA$19,FALSE)</f>
        <v>0</v>
      </c>
      <c r="N75" s="12">
        <f>VLOOKUP($H75,'[2]2023_07'!$D:$AD,'[2]2023_07'!AB$19,FALSE)</f>
        <v>6</v>
      </c>
      <c r="O75" s="12">
        <f>VLOOKUP($H75,'[2]2023_07'!$D:$AD,'[2]2023_07'!AC$19,FALSE)</f>
        <v>1</v>
      </c>
      <c r="P75" s="12">
        <f>VLOOKUP($H75,'[2]2023_07'!$D:$AD,'[2]2023_07'!AD$19,FALSE)</f>
        <v>58</v>
      </c>
      <c r="Q75" s="13">
        <f>VLOOKUP(H75,'2023_06'!H:R,11,FALSE)</f>
        <v>132388</v>
      </c>
      <c r="R75" s="14">
        <f>VLOOKUP($H75,'[2]2023_07'!$D:$AD,'[2]2023_07'!J$19,FALSE)</f>
        <v>138973</v>
      </c>
      <c r="S75" s="15">
        <f t="shared" si="5"/>
        <v>6585</v>
      </c>
      <c r="T75" s="12">
        <f>VLOOKUP($H75,'[2]2023_07'!$D:$AD,'[2]2023_07'!K$19,FALSE)</f>
        <v>6585</v>
      </c>
      <c r="U75" s="16" t="str">
        <f>VLOOKUP($H75,'[2]2023_07'!$D:$AD,'[2]2023_07'!T$19,FALSE)</f>
        <v>LIDO/REVISÃO</v>
      </c>
      <c r="V75" s="17" t="str">
        <f>VLOOKUP($H75,'[2]2023_07'!$D:$AD,'[2]2023_07'!U$19,FALSE)</f>
        <v>CONFIRMAÇÃO LEITURA</v>
      </c>
      <c r="W75" s="12">
        <f>VLOOKUP($H75,'[2]2023_07'!$D:$AD,'[2]2023_07'!L$19,FALSE)</f>
        <v>99775.360000000001</v>
      </c>
      <c r="X75" s="12">
        <f>VLOOKUP($H75,'[2]2023_07'!$D:$AD,'[2]2023_07'!M$19,FALSE)</f>
        <v>99775.360000000001</v>
      </c>
      <c r="Y75" s="18">
        <f>VLOOKUP($H75,'[2]2023_07'!$D:$AD,'[2]2023_07'!N$19,FALSE)</f>
        <v>-18857.54</v>
      </c>
      <c r="Z75" s="12">
        <f>VLOOKUP($H75,'[2]2023_07'!$D:$AD,'[2]2023_07'!O$19,FALSE)</f>
        <v>0</v>
      </c>
      <c r="AA75" s="12">
        <f>VLOOKUP($H75,'[2]2023_07'!$D:$AD,'[2]2023_07'!P$19,FALSE)</f>
        <v>0</v>
      </c>
      <c r="AB75" s="12">
        <f>VLOOKUP($H75,'[2]2023_07'!$D:$AD,'[2]2023_07'!Q$19,FALSE)</f>
        <v>180693.18</v>
      </c>
      <c r="AC75">
        <f t="shared" si="6"/>
        <v>180693.18</v>
      </c>
      <c r="AD75">
        <f t="shared" si="7"/>
        <v>0</v>
      </c>
    </row>
    <row r="76" spans="1:30" x14ac:dyDescent="0.25">
      <c r="A76" s="9" t="str">
        <f>H76&amp;" "&amp;C76&amp;" "&amp;D76</f>
        <v>H108 2023 Julho</v>
      </c>
      <c r="B76" s="9" t="str">
        <f>VLOOKUP(H76,[1]Auxiliar_referencia!E:F,2,FALSE)</f>
        <v>Medidor faturado pela UFSC</v>
      </c>
      <c r="C76" s="9">
        <v>2023</v>
      </c>
      <c r="D76" s="9" t="s">
        <v>122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VLOOKUP($H76,'[2]2023_07'!$D:$AD,'[2]2023_07'!Z$19,FALSE)</f>
        <v>0</v>
      </c>
      <c r="M76" s="12">
        <f>VLOOKUP($H76,'[2]2023_07'!$D:$AD,'[2]2023_07'!AA$19,FALSE)</f>
        <v>0</v>
      </c>
      <c r="N76" s="12">
        <f>VLOOKUP($H76,'[2]2023_07'!$D:$AD,'[2]2023_07'!AB$19,FALSE)</f>
        <v>1</v>
      </c>
      <c r="O76" s="12">
        <f>VLOOKUP($H76,'[2]2023_07'!$D:$AD,'[2]2023_07'!AC$19,FALSE)</f>
        <v>0</v>
      </c>
      <c r="P76" s="12">
        <f>VLOOKUP($H76,'[2]2023_07'!$D:$AD,'[2]2023_07'!AD$19,FALSE)</f>
        <v>1</v>
      </c>
      <c r="Q76" s="13">
        <f>VLOOKUP(H76,'2023_06'!H:R,11,FALSE)</f>
        <v>3471.15</v>
      </c>
      <c r="R76" s="14">
        <f>VLOOKUP($H76,'[2]2023_07'!$D:$AD,'[2]2023_07'!J$19,FALSE)</f>
        <v>3547.54</v>
      </c>
      <c r="S76" s="15">
        <f t="shared" si="5"/>
        <v>76.389999999999873</v>
      </c>
      <c r="T76" s="12">
        <f>VLOOKUP($H76,'[2]2023_07'!$D:$AD,'[2]2023_07'!K$19,FALSE)</f>
        <v>76.39</v>
      </c>
      <c r="U76" s="16">
        <f>VLOOKUP($H76,'[2]2023_07'!$D:$AD,'[2]2023_07'!T$19,FALSE)</f>
        <v>0</v>
      </c>
      <c r="V76" s="17">
        <f>VLOOKUP($H76,'[2]2023_07'!$D:$AD,'[2]2023_07'!U$19,FALSE)</f>
        <v>0</v>
      </c>
      <c r="W76" s="12">
        <f>VLOOKUP($H76,'[2]2023_07'!$D:$AD,'[2]2023_07'!L$19,FALSE)</f>
        <v>867.03</v>
      </c>
      <c r="X76" s="12">
        <f>VLOOKUP($H76,'[2]2023_07'!$D:$AD,'[2]2023_07'!M$19,FALSE)</f>
        <v>693.62</v>
      </c>
      <c r="Y76" s="18">
        <f>VLOOKUP($H76,'[2]2023_07'!$D:$AD,'[2]2023_07'!N$19,FALSE)</f>
        <v>0</v>
      </c>
      <c r="Z76" s="12">
        <f>VLOOKUP($H76,'[2]2023_07'!$D:$AD,'[2]2023_07'!O$19,FALSE)</f>
        <v>0</v>
      </c>
      <c r="AA76" s="12">
        <f>VLOOKUP($H76,'[2]2023_07'!$D:$AD,'[2]2023_07'!P$19,FALSE)</f>
        <v>0</v>
      </c>
      <c r="AB76" s="12">
        <f>VLOOKUP($H76,'[2]2023_07'!$D:$AD,'[2]2023_07'!Q$19,FALSE)</f>
        <v>1560.65</v>
      </c>
      <c r="AC76">
        <f t="shared" si="6"/>
        <v>1560.65</v>
      </c>
      <c r="AD76">
        <f t="shared" si="7"/>
        <v>0</v>
      </c>
    </row>
    <row r="77" spans="1:30" x14ac:dyDescent="0.25">
      <c r="A77" s="9" t="str">
        <f>H77&amp;" "&amp;C77&amp;" "&amp;D77</f>
        <v>H109 2023 Julho</v>
      </c>
      <c r="B77" s="9" t="str">
        <f>VLOOKUP(H77,[1]Auxiliar_referencia!E:F,2,FALSE)</f>
        <v>Medidor faturado pela UFSC</v>
      </c>
      <c r="C77" s="9">
        <v>2023</v>
      </c>
      <c r="D77" s="9" t="s">
        <v>122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VLOOKUP($H77,'[2]2023_07'!$D:$AD,'[2]2023_07'!Z$19,FALSE)</f>
        <v>0</v>
      </c>
      <c r="M77" s="12">
        <f>VLOOKUP($H77,'[2]2023_07'!$D:$AD,'[2]2023_07'!AA$19,FALSE)</f>
        <v>0</v>
      </c>
      <c r="N77" s="12">
        <f>VLOOKUP($H77,'[2]2023_07'!$D:$AD,'[2]2023_07'!AB$19,FALSE)</f>
        <v>1</v>
      </c>
      <c r="O77" s="12">
        <f>VLOOKUP($H77,'[2]2023_07'!$D:$AD,'[2]2023_07'!AC$19,FALSE)</f>
        <v>0</v>
      </c>
      <c r="P77" s="12">
        <f>VLOOKUP($H77,'[2]2023_07'!$D:$AD,'[2]2023_07'!AD$19,FALSE)</f>
        <v>1</v>
      </c>
      <c r="Q77" s="13">
        <f>VLOOKUP(H77,'2023_06'!H:R,11,FALSE)</f>
        <v>694.84100000000001</v>
      </c>
      <c r="R77" s="14">
        <f>VLOOKUP($H77,'[2]2023_07'!$D:$AD,'[2]2023_07'!J$19,FALSE)</f>
        <v>967.52700000000004</v>
      </c>
      <c r="S77" s="15">
        <f t="shared" si="5"/>
        <v>272.68600000000004</v>
      </c>
      <c r="T77" s="12">
        <f>VLOOKUP($H77,'[2]2023_07'!$D:$AD,'[2]2023_07'!K$19,FALSE)</f>
        <v>272.69600000000003</v>
      </c>
      <c r="U77" s="16">
        <f>VLOOKUP($H77,'[2]2023_07'!$D:$AD,'[2]2023_07'!T$19,FALSE)</f>
        <v>0</v>
      </c>
      <c r="V77" s="17">
        <f>VLOOKUP($H77,'[2]2023_07'!$D:$AD,'[2]2023_07'!U$19,FALSE)</f>
        <v>0</v>
      </c>
      <c r="W77" s="12">
        <f>VLOOKUP($H77,'[2]2023_07'!$D:$AD,'[2]2023_07'!L$19,FALSE)</f>
        <v>3095.1</v>
      </c>
      <c r="X77" s="12">
        <f>VLOOKUP($H77,'[2]2023_07'!$D:$AD,'[2]2023_07'!M$19,FALSE)</f>
        <v>2476.08</v>
      </c>
      <c r="Y77" s="18">
        <f>VLOOKUP($H77,'[2]2023_07'!$D:$AD,'[2]2023_07'!N$19,FALSE)</f>
        <v>0</v>
      </c>
      <c r="Z77" s="12">
        <f>VLOOKUP($H77,'[2]2023_07'!$D:$AD,'[2]2023_07'!O$19,FALSE)</f>
        <v>0</v>
      </c>
      <c r="AA77" s="12">
        <f>VLOOKUP($H77,'[2]2023_07'!$D:$AD,'[2]2023_07'!P$19,FALSE)</f>
        <v>0</v>
      </c>
      <c r="AB77" s="12">
        <f>VLOOKUP($H77,'[2]2023_07'!$D:$AD,'[2]2023_07'!Q$19,FALSE)</f>
        <v>5571.18</v>
      </c>
      <c r="AC77">
        <f t="shared" si="6"/>
        <v>5571.18</v>
      </c>
      <c r="AD77">
        <f t="shared" si="7"/>
        <v>0</v>
      </c>
    </row>
    <row r="78" spans="1:30" x14ac:dyDescent="0.25">
      <c r="A78" s="9" t="str">
        <f>H78&amp;" "&amp;C78&amp;" "&amp;D78</f>
        <v>H110 2023 Julho</v>
      </c>
      <c r="B78" s="9" t="str">
        <f>VLOOKUP(H78,[1]Auxiliar_referencia!E:F,2,FALSE)</f>
        <v>Medidor faturado pela UFSC</v>
      </c>
      <c r="C78" s="9">
        <v>2023</v>
      </c>
      <c r="D78" s="9" t="s">
        <v>122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VLOOKUP($H78,'[2]2023_07'!$D:$AD,'[2]2023_07'!Z$19,FALSE)</f>
        <v>0</v>
      </c>
      <c r="M78" s="12">
        <f>VLOOKUP($H78,'[2]2023_07'!$D:$AD,'[2]2023_07'!AA$19,FALSE)</f>
        <v>0</v>
      </c>
      <c r="N78" s="12">
        <f>VLOOKUP($H78,'[2]2023_07'!$D:$AD,'[2]2023_07'!AB$19,FALSE)</f>
        <v>1</v>
      </c>
      <c r="O78" s="12">
        <f>VLOOKUP($H78,'[2]2023_07'!$D:$AD,'[2]2023_07'!AC$19,FALSE)</f>
        <v>0</v>
      </c>
      <c r="P78" s="12">
        <f>VLOOKUP($H78,'[2]2023_07'!$D:$AD,'[2]2023_07'!AD$19,FALSE)</f>
        <v>1</v>
      </c>
      <c r="Q78" s="13">
        <f>VLOOKUP(H78,'2023_06'!H:R,11,FALSE)</f>
        <v>4337.96</v>
      </c>
      <c r="R78" s="14">
        <f>VLOOKUP($H78,'[2]2023_07'!$D:$AD,'[2]2023_07'!J$19,FALSE)</f>
        <v>4497.34</v>
      </c>
      <c r="S78" s="15">
        <f t="shared" si="5"/>
        <v>159.38000000000011</v>
      </c>
      <c r="T78" s="12">
        <f>VLOOKUP($H78,'[2]2023_07'!$D:$AD,'[2]2023_07'!K$19,FALSE)</f>
        <v>159.38</v>
      </c>
      <c r="U78" s="16">
        <f>VLOOKUP($H78,'[2]2023_07'!$D:$AD,'[2]2023_07'!T$19,FALSE)</f>
        <v>0</v>
      </c>
      <c r="V78" s="17">
        <f>VLOOKUP($H78,'[2]2023_07'!$D:$AD,'[2]2023_07'!U$19,FALSE)</f>
        <v>0</v>
      </c>
      <c r="W78" s="12">
        <f>VLOOKUP($H78,'[2]2023_07'!$D:$AD,'[2]2023_07'!L$19,FALSE)</f>
        <v>1808.96</v>
      </c>
      <c r="X78" s="12">
        <f>VLOOKUP($H78,'[2]2023_07'!$D:$AD,'[2]2023_07'!M$19,FALSE)</f>
        <v>1447.17</v>
      </c>
      <c r="Y78" s="18">
        <f>VLOOKUP($H78,'[2]2023_07'!$D:$AD,'[2]2023_07'!N$19,FALSE)</f>
        <v>0</v>
      </c>
      <c r="Z78" s="12">
        <f>VLOOKUP($H78,'[2]2023_07'!$D:$AD,'[2]2023_07'!O$19,FALSE)</f>
        <v>0</v>
      </c>
      <c r="AA78" s="12">
        <f>VLOOKUP($H78,'[2]2023_07'!$D:$AD,'[2]2023_07'!P$19,FALSE)</f>
        <v>0</v>
      </c>
      <c r="AB78" s="12">
        <f>VLOOKUP($H78,'[2]2023_07'!$D:$AD,'[2]2023_07'!Q$19,FALSE)</f>
        <v>3256.13</v>
      </c>
      <c r="AC78">
        <f t="shared" si="6"/>
        <v>3256.13</v>
      </c>
      <c r="AD78">
        <f t="shared" si="7"/>
        <v>0</v>
      </c>
    </row>
    <row r="79" spans="1:30" x14ac:dyDescent="0.25">
      <c r="A79" s="9" t="str">
        <f>H79&amp;" "&amp;C79&amp;" "&amp;D79</f>
        <v>H111 2023 Julho</v>
      </c>
      <c r="B79" s="9" t="str">
        <f>VLOOKUP(H79,[1]Auxiliar_referencia!E:F,2,FALSE)</f>
        <v>Medidor faturado pela UFSC</v>
      </c>
      <c r="C79" s="9">
        <v>2023</v>
      </c>
      <c r="D79" s="9" t="s">
        <v>122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VLOOKUP($H79,'[2]2023_07'!$D:$AD,'[2]2023_07'!Z$19,FALSE)</f>
        <v>0</v>
      </c>
      <c r="M79" s="12">
        <f>VLOOKUP($H79,'[2]2023_07'!$D:$AD,'[2]2023_07'!AA$19,FALSE)</f>
        <v>0</v>
      </c>
      <c r="N79" s="12">
        <f>VLOOKUP($H79,'[2]2023_07'!$D:$AD,'[2]2023_07'!AB$19,FALSE)</f>
        <v>1</v>
      </c>
      <c r="O79" s="12">
        <f>VLOOKUP($H79,'[2]2023_07'!$D:$AD,'[2]2023_07'!AC$19,FALSE)</f>
        <v>0</v>
      </c>
      <c r="P79" s="12">
        <f>VLOOKUP($H79,'[2]2023_07'!$D:$AD,'[2]2023_07'!AD$19,FALSE)</f>
        <v>1</v>
      </c>
      <c r="Q79" s="13">
        <f>VLOOKUP(H79,'2023_06'!H:R,11,FALSE)</f>
        <v>2697.78</v>
      </c>
      <c r="R79" s="14">
        <f>VLOOKUP($H79,'[2]2023_07'!$D:$AD,'[2]2023_07'!J$19,FALSE)</f>
        <v>2944.93</v>
      </c>
      <c r="S79" s="15">
        <f t="shared" si="5"/>
        <v>247.14999999999964</v>
      </c>
      <c r="T79" s="12">
        <f>VLOOKUP($H79,'[2]2023_07'!$D:$AD,'[2]2023_07'!K$19,FALSE)</f>
        <v>247.149</v>
      </c>
      <c r="U79" s="16">
        <f>VLOOKUP($H79,'[2]2023_07'!$D:$AD,'[2]2023_07'!T$19,FALSE)</f>
        <v>0</v>
      </c>
      <c r="V79" s="17">
        <f>VLOOKUP($H79,'[2]2023_07'!$D:$AD,'[2]2023_07'!U$19,FALSE)</f>
        <v>0</v>
      </c>
      <c r="W79" s="12">
        <f>VLOOKUP($H79,'[2]2023_07'!$D:$AD,'[2]2023_07'!L$19,FALSE)</f>
        <v>2805.1</v>
      </c>
      <c r="X79" s="12">
        <f>VLOOKUP($H79,'[2]2023_07'!$D:$AD,'[2]2023_07'!M$19,FALSE)</f>
        <v>2244.08</v>
      </c>
      <c r="Y79" s="18">
        <f>VLOOKUP($H79,'[2]2023_07'!$D:$AD,'[2]2023_07'!N$19,FALSE)</f>
        <v>0</v>
      </c>
      <c r="Z79" s="12">
        <f>VLOOKUP($H79,'[2]2023_07'!$D:$AD,'[2]2023_07'!O$19,FALSE)</f>
        <v>0</v>
      </c>
      <c r="AA79" s="12">
        <f>VLOOKUP($H79,'[2]2023_07'!$D:$AD,'[2]2023_07'!P$19,FALSE)</f>
        <v>0</v>
      </c>
      <c r="AB79" s="12">
        <f>VLOOKUP($H79,'[2]2023_07'!$D:$AD,'[2]2023_07'!Q$19,FALSE)</f>
        <v>5049.18</v>
      </c>
      <c r="AC79">
        <f t="shared" si="6"/>
        <v>5049.18</v>
      </c>
      <c r="AD79">
        <f t="shared" si="7"/>
        <v>0</v>
      </c>
    </row>
    <row r="80" spans="1:30" x14ac:dyDescent="0.25">
      <c r="A80" s="9" t="str">
        <f t="shared" ref="A80:A85" si="8">H80&amp;" "&amp;C80&amp;" "&amp;D80</f>
        <v>H201 2023 Julho</v>
      </c>
      <c r="B80" s="9" t="str">
        <f>VLOOKUP(H80,[1]Auxiliar_referencia!E:F,2,FALSE)</f>
        <v>Medidor não instalado</v>
      </c>
      <c r="C80" s="9">
        <v>2023</v>
      </c>
      <c r="D80" s="9" t="s">
        <v>122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VLOOKUP($H80,'[2]2023_07'!$D:$AD,'[2]2023_07'!Z$19,FALSE)</f>
        <v>1</v>
      </c>
      <c r="M80" s="12">
        <f>VLOOKUP($H80,'[2]2023_07'!$D:$AD,'[2]2023_07'!AA$19,FALSE)</f>
        <v>0</v>
      </c>
      <c r="N80" s="12">
        <f>VLOOKUP($H80,'[2]2023_07'!$D:$AD,'[2]2023_07'!AB$19,FALSE)</f>
        <v>0</v>
      </c>
      <c r="O80" s="12">
        <f>VLOOKUP($H80,'[2]2023_07'!$D:$AD,'[2]2023_07'!AC$19,FALSE)</f>
        <v>0</v>
      </c>
      <c r="P80" s="12">
        <f>VLOOKUP($H80,'[2]2023_07'!$D:$AD,'[2]2023_07'!AD$19,FALSE)</f>
        <v>1</v>
      </c>
      <c r="Q80" s="13">
        <f>VLOOKUP(H80,'2023_06'!H:R,11,FALSE)</f>
        <v>0</v>
      </c>
      <c r="R80" s="14">
        <f>VLOOKUP($H80,'[2]2023_07'!$D:$AD,'[2]2023_07'!J$19,FALSE)</f>
        <v>0</v>
      </c>
      <c r="S80" s="15">
        <f t="shared" si="5"/>
        <v>0</v>
      </c>
      <c r="T80" s="12">
        <f>VLOOKUP($H80,'[2]2023_07'!$D:$AD,'[2]2023_07'!K$19,FALSE)</f>
        <v>0</v>
      </c>
      <c r="U80" s="16">
        <f>VLOOKUP($H80,'[2]2023_07'!$D:$AD,'[2]2023_07'!T$19,FALSE)</f>
        <v>0</v>
      </c>
      <c r="V80" s="17">
        <f>VLOOKUP($H80,'[2]2023_07'!$D:$AD,'[2]2023_07'!U$19,FALSE)</f>
        <v>0</v>
      </c>
      <c r="W80" s="12">
        <f>VLOOKUP($H80,'[2]2023_07'!$D:$AD,'[2]2023_07'!L$19,FALSE)</f>
        <v>0</v>
      </c>
      <c r="X80" s="12">
        <f>VLOOKUP($H80,'[2]2023_07'!$D:$AD,'[2]2023_07'!M$19,FALSE)</f>
        <v>0</v>
      </c>
      <c r="Y80" s="18">
        <f>VLOOKUP($H80,'[2]2023_07'!$D:$AD,'[2]2023_07'!N$19,FALSE)</f>
        <v>0</v>
      </c>
      <c r="Z80" s="12">
        <f>VLOOKUP($H80,'[2]2023_07'!$D:$AD,'[2]2023_07'!O$19,FALSE)</f>
        <v>0</v>
      </c>
      <c r="AA80" s="12">
        <f>VLOOKUP($H80,'[2]2023_07'!$D:$AD,'[2]2023_07'!P$19,FALSE)</f>
        <v>0</v>
      </c>
      <c r="AB80" s="12">
        <f>VLOOKUP($H80,'[2]2023_07'!$D:$AD,'[2]2023_07'!Q$19,FALSE)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Julho</v>
      </c>
      <c r="B81" s="9" t="str">
        <f>VLOOKUP(H81,[1]Auxiliar_referencia!E:F,2,FALSE)</f>
        <v>Medidor não instalado</v>
      </c>
      <c r="C81" s="9">
        <v>2023</v>
      </c>
      <c r="D81" s="9" t="s">
        <v>122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VLOOKUP($H81,'[2]2023_07'!$D:$AD,'[2]2023_07'!Z$19,FALSE)</f>
        <v>0</v>
      </c>
      <c r="M81" s="12">
        <f>VLOOKUP($H81,'[2]2023_07'!$D:$AD,'[2]2023_07'!AA$19,FALSE)</f>
        <v>0</v>
      </c>
      <c r="N81" s="12">
        <f>VLOOKUP($H81,'[2]2023_07'!$D:$AD,'[2]2023_07'!AB$19,FALSE)</f>
        <v>0</v>
      </c>
      <c r="O81" s="12">
        <f>VLOOKUP($H81,'[2]2023_07'!$D:$AD,'[2]2023_07'!AC$19,FALSE)</f>
        <v>0</v>
      </c>
      <c r="P81" s="12">
        <f>VLOOKUP($H81,'[2]2023_07'!$D:$AD,'[2]2023_07'!AD$19,FALSE)</f>
        <v>0</v>
      </c>
      <c r="Q81" s="13">
        <f>VLOOKUP(H81,'2023_06'!H:R,11,FALSE)</f>
        <v>0</v>
      </c>
      <c r="R81" s="14">
        <f>VLOOKUP($H81,'[2]2023_07'!$D:$AD,'[2]2023_07'!J$19,FALSE)</f>
        <v>0</v>
      </c>
      <c r="S81" s="15">
        <f t="shared" si="5"/>
        <v>0</v>
      </c>
      <c r="T81" s="12">
        <f>VLOOKUP($H81,'[2]2023_07'!$D:$AD,'[2]2023_07'!K$19,FALSE)</f>
        <v>0</v>
      </c>
      <c r="U81" s="16">
        <f>VLOOKUP($H81,'[2]2023_07'!$D:$AD,'[2]2023_07'!T$19,FALSE)</f>
        <v>0</v>
      </c>
      <c r="V81" s="17">
        <f>VLOOKUP($H81,'[2]2023_07'!$D:$AD,'[2]2023_07'!U$19,FALSE)</f>
        <v>0</v>
      </c>
      <c r="W81" s="12">
        <f>VLOOKUP($H81,'[2]2023_07'!$D:$AD,'[2]2023_07'!L$19,FALSE)</f>
        <v>0</v>
      </c>
      <c r="X81" s="12">
        <f>VLOOKUP($H81,'[2]2023_07'!$D:$AD,'[2]2023_07'!M$19,FALSE)</f>
        <v>0</v>
      </c>
      <c r="Y81" s="18">
        <f>VLOOKUP($H81,'[2]2023_07'!$D:$AD,'[2]2023_07'!N$19,FALSE)</f>
        <v>0</v>
      </c>
      <c r="Z81" s="12">
        <f>VLOOKUP($H81,'[2]2023_07'!$D:$AD,'[2]2023_07'!O$19,FALSE)</f>
        <v>0</v>
      </c>
      <c r="AA81" s="12">
        <f>VLOOKUP($H81,'[2]2023_07'!$D:$AD,'[2]2023_07'!P$19,FALSE)</f>
        <v>0</v>
      </c>
      <c r="AB81" s="12">
        <f>VLOOKUP($H81,'[2]2023_07'!$D:$AD,'[2]2023_07'!Q$19,FALSE)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Julho</v>
      </c>
      <c r="B82" s="9" t="str">
        <f>VLOOKUP(H82,[1]Auxiliar_referencia!E:F,2,FALSE)</f>
        <v>Medidor faturado pela UFSC</v>
      </c>
      <c r="C82" s="9">
        <v>2023</v>
      </c>
      <c r="D82" s="9" t="s">
        <v>122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VLOOKUP($H82,'[2]2023_07'!$D:$AD,'[2]2023_07'!Z$19,FALSE)</f>
        <v>1</v>
      </c>
      <c r="M82" s="12">
        <f>VLOOKUP($H82,'[2]2023_07'!$D:$AD,'[2]2023_07'!AA$19,FALSE)</f>
        <v>0</v>
      </c>
      <c r="N82" s="12">
        <f>VLOOKUP($H82,'[2]2023_07'!$D:$AD,'[2]2023_07'!AB$19,FALSE)</f>
        <v>0</v>
      </c>
      <c r="O82" s="12">
        <f>VLOOKUP($H82,'[2]2023_07'!$D:$AD,'[2]2023_07'!AC$19,FALSE)</f>
        <v>0</v>
      </c>
      <c r="P82" s="12">
        <f>VLOOKUP($H82,'[2]2023_07'!$D:$AD,'[2]2023_07'!AD$19,FALSE)</f>
        <v>1</v>
      </c>
      <c r="Q82" s="13">
        <f>VLOOKUP(H82,'2023_06'!H:R,11,FALSE)</f>
        <v>0</v>
      </c>
      <c r="R82" s="14">
        <f>VLOOKUP($H82,'[2]2023_07'!$D:$AD,'[2]2023_07'!J$19,FALSE)</f>
        <v>0</v>
      </c>
      <c r="S82" s="15">
        <f t="shared" si="5"/>
        <v>0</v>
      </c>
      <c r="T82" s="12">
        <f>VLOOKUP($H82,'[2]2023_07'!$D:$AD,'[2]2023_07'!K$19,FALSE)</f>
        <v>0</v>
      </c>
      <c r="U82" s="16">
        <f>VLOOKUP($H82,'[2]2023_07'!$D:$AD,'[2]2023_07'!T$19,FALSE)</f>
        <v>0</v>
      </c>
      <c r="V82" s="17">
        <f>VLOOKUP($H82,'[2]2023_07'!$D:$AD,'[2]2023_07'!U$19,FALSE)</f>
        <v>0</v>
      </c>
      <c r="W82" s="12">
        <f>VLOOKUP($H82,'[2]2023_07'!$D:$AD,'[2]2023_07'!L$19,FALSE)</f>
        <v>0</v>
      </c>
      <c r="X82" s="12">
        <f>VLOOKUP($H82,'[2]2023_07'!$D:$AD,'[2]2023_07'!M$19,FALSE)</f>
        <v>0</v>
      </c>
      <c r="Y82" s="18">
        <f>VLOOKUP($H82,'[2]2023_07'!$D:$AD,'[2]2023_07'!N$19,FALSE)</f>
        <v>0</v>
      </c>
      <c r="Z82" s="12">
        <f>VLOOKUP($H82,'[2]2023_07'!$D:$AD,'[2]2023_07'!O$19,FALSE)</f>
        <v>0</v>
      </c>
      <c r="AA82" s="12">
        <f>VLOOKUP($H82,'[2]2023_07'!$D:$AD,'[2]2023_07'!P$19,FALSE)</f>
        <v>0</v>
      </c>
      <c r="AB82" s="12">
        <f>VLOOKUP($H82,'[2]2023_07'!$D:$AD,'[2]2023_07'!Q$19,FALSE)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Julho</v>
      </c>
      <c r="B83" s="9" t="str">
        <f>VLOOKUP(H83,[1]Auxiliar_referencia!E:F,2,FALSE)</f>
        <v>Medidor faturado pela UFSC</v>
      </c>
      <c r="C83" s="9">
        <v>2023</v>
      </c>
      <c r="D83" s="9" t="s">
        <v>122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123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VLOOKUP($H83,'[2]2023_07'!$D:$AD,'[2]2023_07'!Z$19,FALSE)</f>
        <v>1</v>
      </c>
      <c r="M83" s="12">
        <f>VLOOKUP($H83,'[2]2023_07'!$D:$AD,'[2]2023_07'!AA$19,FALSE)</f>
        <v>0</v>
      </c>
      <c r="N83" s="12">
        <f>VLOOKUP($H83,'[2]2023_07'!$D:$AD,'[2]2023_07'!AB$19,FALSE)</f>
        <v>0</v>
      </c>
      <c r="O83" s="12">
        <f>VLOOKUP($H83,'[2]2023_07'!$D:$AD,'[2]2023_07'!AC$19,FALSE)</f>
        <v>0</v>
      </c>
      <c r="P83" s="12">
        <f>VLOOKUP($H83,'[2]2023_07'!$D:$AD,'[2]2023_07'!AD$19,FALSE)</f>
        <v>1</v>
      </c>
      <c r="Q83" s="13">
        <f>VLOOKUP(H83,'2023_06'!H:R,11,FALSE)</f>
        <v>0</v>
      </c>
      <c r="R83" s="14">
        <f>VLOOKUP($H83,'[2]2023_07'!$D:$AD,'[2]2023_07'!J$19,FALSE)</f>
        <v>0</v>
      </c>
      <c r="S83" s="15">
        <f t="shared" si="5"/>
        <v>0</v>
      </c>
      <c r="T83" s="12">
        <f>VLOOKUP($H83,'[2]2023_07'!$D:$AD,'[2]2023_07'!K$19,FALSE)</f>
        <v>0</v>
      </c>
      <c r="U83" s="16">
        <f>VLOOKUP($H83,'[2]2023_07'!$D:$AD,'[2]2023_07'!T$19,FALSE)</f>
        <v>0</v>
      </c>
      <c r="V83" s="17">
        <f>VLOOKUP($H83,'[2]2023_07'!$D:$AD,'[2]2023_07'!U$19,FALSE)</f>
        <v>0</v>
      </c>
      <c r="W83" s="12">
        <f>VLOOKUP($H83,'[2]2023_07'!$D:$AD,'[2]2023_07'!L$19,FALSE)</f>
        <v>0</v>
      </c>
      <c r="X83" s="12">
        <f>VLOOKUP($H83,'[2]2023_07'!$D:$AD,'[2]2023_07'!M$19,FALSE)</f>
        <v>0</v>
      </c>
      <c r="Y83" s="18">
        <f>VLOOKUP($H83,'[2]2023_07'!$D:$AD,'[2]2023_07'!N$19,FALSE)</f>
        <v>0</v>
      </c>
      <c r="Z83" s="12">
        <f>VLOOKUP($H83,'[2]2023_07'!$D:$AD,'[2]2023_07'!O$19,FALSE)</f>
        <v>0</v>
      </c>
      <c r="AA83" s="12">
        <f>VLOOKUP($H83,'[2]2023_07'!$D:$AD,'[2]2023_07'!P$19,FALSE)</f>
        <v>0</v>
      </c>
      <c r="AB83" s="12">
        <f>VLOOKUP($H83,'[2]2023_07'!$D:$AD,'[2]2023_07'!Q$19,FALSE)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Julho</v>
      </c>
      <c r="B84" s="9" t="str">
        <f>VLOOKUP(H84,[1]Auxiliar_referencia!E:F,2,FALSE)</f>
        <v>Medidor faturado pela UFSC</v>
      </c>
      <c r="C84" s="9">
        <v>2023</v>
      </c>
      <c r="D84" s="9" t="s">
        <v>122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124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VLOOKUP($H84,'[2]2023_07'!$D:$AD,'[2]2023_07'!Z$19,FALSE)</f>
        <v>0</v>
      </c>
      <c r="M84" s="12">
        <f>VLOOKUP($H84,'[2]2023_07'!$D:$AD,'[2]2023_07'!AA$19,FALSE)</f>
        <v>0</v>
      </c>
      <c r="N84" s="12">
        <f>VLOOKUP($H84,'[2]2023_07'!$D:$AD,'[2]2023_07'!AB$19,FALSE)</f>
        <v>1</v>
      </c>
      <c r="O84" s="12">
        <f>VLOOKUP($H84,'[2]2023_07'!$D:$AD,'[2]2023_07'!AC$19,FALSE)</f>
        <v>0</v>
      </c>
      <c r="P84" s="12">
        <f>VLOOKUP($H84,'[2]2023_07'!$D:$AD,'[2]2023_07'!AD$19,FALSE)</f>
        <v>1</v>
      </c>
      <c r="Q84" s="13">
        <f>VLOOKUP(H84,'2023_06'!H:R,11,FALSE)</f>
        <v>36.222999999999999</v>
      </c>
      <c r="R84" s="14">
        <f>VLOOKUP($H84,'[2]2023_07'!$D:$AD,'[2]2023_07'!J$19,FALSE)</f>
        <v>397.69200000000001</v>
      </c>
      <c r="S84" s="15">
        <f t="shared" si="5"/>
        <v>361.46899999999999</v>
      </c>
      <c r="T84" s="12">
        <f>VLOOKUP($H84,'[2]2023_07'!$D:$AD,'[2]2023_07'!K$19,FALSE)</f>
        <v>361.46899999999999</v>
      </c>
      <c r="U84" s="16">
        <f>VLOOKUP($H84,'[2]2023_07'!$D:$AD,'[2]2023_07'!T$19,FALSE)</f>
        <v>0</v>
      </c>
      <c r="V84" s="17">
        <f>VLOOKUP($H84,'[2]2023_07'!$D:$AD,'[2]2023_07'!U$19,FALSE)</f>
        <v>0</v>
      </c>
      <c r="W84" s="12">
        <f>VLOOKUP($H84,'[2]2023_07'!$D:$AD,'[2]2023_07'!L$19,FALSE)</f>
        <v>113.5</v>
      </c>
      <c r="X84" s="12">
        <f>VLOOKUP($H84,'[2]2023_07'!$D:$AD,'[2]2023_07'!M$19,FALSE)</f>
        <v>90.8</v>
      </c>
      <c r="Y84" s="18">
        <f>VLOOKUP($H84,'[2]2023_07'!$D:$AD,'[2]2023_07'!N$19,FALSE)</f>
        <v>0</v>
      </c>
      <c r="Z84" s="12">
        <f>VLOOKUP($H84,'[2]2023_07'!$D:$AD,'[2]2023_07'!O$19,FALSE)</f>
        <v>0</v>
      </c>
      <c r="AA84" s="12">
        <f>VLOOKUP($H84,'[2]2023_07'!$D:$AD,'[2]2023_07'!P$19,FALSE)</f>
        <v>0</v>
      </c>
      <c r="AB84" s="12">
        <f>VLOOKUP($H84,'[2]2023_07'!$D:$AD,'[2]2023_07'!Q$19,FALSE)</f>
        <v>204.3</v>
      </c>
      <c r="AC84">
        <f t="shared" si="6"/>
        <v>204.3</v>
      </c>
      <c r="AD84">
        <f t="shared" si="7"/>
        <v>0</v>
      </c>
    </row>
    <row r="85" spans="1:30" x14ac:dyDescent="0.25">
      <c r="A85" s="9" t="str">
        <f t="shared" si="8"/>
        <v>H302 2023 Julho</v>
      </c>
      <c r="B85" s="9" t="str">
        <f>VLOOKUP(H85,[1]Auxiliar_referencia!E:F,2,FALSE)</f>
        <v>Medidor faturado pela UFSC</v>
      </c>
      <c r="C85" s="9">
        <v>2023</v>
      </c>
      <c r="D85" s="9" t="s">
        <v>122</v>
      </c>
      <c r="E85" s="9">
        <f>VLOOKUP(H85,[1]Auxiliar_referencia!$B:$X,3,FALSE)</f>
        <v>107568</v>
      </c>
      <c r="F85" s="10"/>
      <c r="G85" s="9" t="str">
        <f>VLOOKUP(H85,[1]Auxiliar_referencia!$B:$X,16,FALSE)</f>
        <v>A22LN0055338</v>
      </c>
      <c r="H85" s="11" t="s">
        <v>113</v>
      </c>
      <c r="I85" s="9" t="str">
        <f>VLOOKUP(H85,[1]Auxiliar_referencia!$B:$X,20,FALSE)</f>
        <v>SAMAE ARARANGUÁ</v>
      </c>
      <c r="J85" s="9" t="str">
        <f>VLOOKUP(H85,[1]Auxiliar_referencia!$B:$X,10,FALSE)</f>
        <v>Araranguá</v>
      </c>
      <c r="K85" s="9" t="str">
        <f>VLOOKUP(H85,[1]Auxiliar_referencia!$B:$X,12,FALSE)</f>
        <v>SAMAE Araranguá  R. Pedro M. Pacheco (Medicina)</v>
      </c>
      <c r="L85" s="12">
        <f>VLOOKUP($H85,'[2]2023_07'!$D:$AD,'[2]2023_07'!Z$19,FALSE)</f>
        <v>1</v>
      </c>
      <c r="M85" s="12">
        <f>VLOOKUP($H85,'[2]2023_07'!$D:$AD,'[2]2023_07'!AA$19,FALSE)</f>
        <v>0</v>
      </c>
      <c r="N85" s="12">
        <f>VLOOKUP($H85,'[2]2023_07'!$D:$AD,'[2]2023_07'!AB$19,FALSE)</f>
        <v>0</v>
      </c>
      <c r="O85" s="12">
        <f>VLOOKUP($H85,'[2]2023_07'!$D:$AD,'[2]2023_07'!AC$19,FALSE)</f>
        <v>0</v>
      </c>
      <c r="P85" s="12">
        <f>VLOOKUP($H85,'[2]2023_07'!$D:$AD,'[2]2023_07'!AD$19,FALSE)</f>
        <v>1</v>
      </c>
      <c r="Q85" s="13">
        <f>VLOOKUP(H85,'2023_06'!H:R,11,FALSE)</f>
        <v>0</v>
      </c>
      <c r="R85" s="14">
        <f>VLOOKUP($H85,'[2]2023_07'!$D:$AD,'[2]2023_07'!J$19,FALSE)</f>
        <v>0</v>
      </c>
      <c r="S85" s="15">
        <f t="shared" si="5"/>
        <v>0</v>
      </c>
      <c r="T85" s="12">
        <f>VLOOKUP($H85,'[2]2023_07'!$D:$AD,'[2]2023_07'!K$19,FALSE)</f>
        <v>10</v>
      </c>
      <c r="U85" s="16">
        <f>VLOOKUP($H85,'[2]2023_07'!$D:$AD,'[2]2023_07'!T$19,FALSE)</f>
        <v>0</v>
      </c>
      <c r="V85" s="17" t="str">
        <f>VLOOKUP($H85,'[2]2023_07'!$D:$AD,'[2]2023_07'!U$19,FALSE)</f>
        <v>religação de ligação suprimida</v>
      </c>
      <c r="W85" s="12">
        <f>VLOOKUP($H85,'[2]2023_07'!$D:$AD,'[2]2023_07'!L$19,FALSE)</f>
        <v>96.81</v>
      </c>
      <c r="X85" s="12">
        <f>VLOOKUP($H85,'[2]2023_07'!$D:$AD,'[2]2023_07'!M$19,FALSE)</f>
        <v>71.06</v>
      </c>
      <c r="Y85" s="18">
        <f>VLOOKUP($H85,'[2]2023_07'!$D:$AD,'[2]2023_07'!N$19,FALSE)</f>
        <v>88.74</v>
      </c>
      <c r="Z85" s="12">
        <f>VLOOKUP($H85,'[2]2023_07'!$D:$AD,'[2]2023_07'!O$19,FALSE)</f>
        <v>0</v>
      </c>
      <c r="AA85" s="12">
        <f>VLOOKUP($H85,'[2]2023_07'!$D:$AD,'[2]2023_07'!P$19,FALSE)</f>
        <v>0</v>
      </c>
      <c r="AB85" s="12">
        <f>VLOOKUP($H85,'[2]2023_07'!$D:$AD,'[2]2023_07'!Q$19,FALSE)</f>
        <v>256.61</v>
      </c>
      <c r="AC85">
        <f t="shared" si="6"/>
        <v>256.61</v>
      </c>
      <c r="AD85">
        <f t="shared" si="7"/>
        <v>0</v>
      </c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SUM(L3:L94)</f>
        <v>127</v>
      </c>
      <c r="M95" s="18">
        <f>SUM(M3:M94)</f>
        <v>30</v>
      </c>
      <c r="N95" s="18">
        <f>SUM(N3:N94)</f>
        <v>26</v>
      </c>
      <c r="O95" s="18">
        <f>SUM(O3:O94)</f>
        <v>3</v>
      </c>
      <c r="P95" s="18">
        <f>SUM(P3:P94)</f>
        <v>186</v>
      </c>
      <c r="Q95" s="22"/>
      <c r="R95" s="22"/>
      <c r="T95" s="23">
        <f>SUM(T2:T94)</f>
        <v>20513.084000000003</v>
      </c>
      <c r="U95" s="24"/>
      <c r="V95" s="29"/>
      <c r="W95" s="24">
        <f>SUM(W2:W94)</f>
        <v>300876.88999999996</v>
      </c>
      <c r="X95" s="24">
        <f t="shared" ref="X95:AC95" si="9">SUM(X2:X94)</f>
        <v>244805.81999999998</v>
      </c>
      <c r="Y95" s="24">
        <f t="shared" si="9"/>
        <v>-56440.56</v>
      </c>
      <c r="Z95" s="24">
        <f t="shared" si="9"/>
        <v>0</v>
      </c>
      <c r="AA95" s="24">
        <f t="shared" si="9"/>
        <v>0</v>
      </c>
      <c r="AB95" s="24">
        <f t="shared" si="9"/>
        <v>489242.14999999991</v>
      </c>
      <c r="AC95" s="24">
        <f t="shared" si="9"/>
        <v>489242.14999999991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76</v>
      </c>
      <c r="M96" s="26">
        <f t="shared" ref="M96:P96" si="10">M95-M75</f>
        <v>30</v>
      </c>
      <c r="N96" s="26">
        <f t="shared" si="10"/>
        <v>20</v>
      </c>
      <c r="O96" s="26">
        <f t="shared" si="10"/>
        <v>2</v>
      </c>
      <c r="P96" s="26">
        <f t="shared" si="10"/>
        <v>128</v>
      </c>
      <c r="Q96" s="22"/>
      <c r="R96" s="22"/>
      <c r="V96" s="27"/>
    </row>
    <row r="138" spans="1:29" customForma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28"/>
    </row>
  </sheetData>
  <autoFilter ref="A1:AD1" xr:uid="{00000000-0009-0000-0000-00002B000000}">
    <sortState xmlns:xlrd2="http://schemas.microsoft.com/office/spreadsheetml/2017/richdata2" ref="A2:AC75">
      <sortCondition ref="B1"/>
    </sortState>
  </autoFilter>
  <conditionalFormatting sqref="U1 U97:U1048576">
    <cfRule type="cellIs" dxfId="39" priority="9" operator="equal">
      <formula>"Média"</formula>
    </cfRule>
    <cfRule type="cellIs" dxfId="38" priority="10" operator="equal">
      <formula>"Mínimo"</formula>
    </cfRule>
  </conditionalFormatting>
  <conditionalFormatting sqref="U1:U85">
    <cfRule type="cellIs" dxfId="37" priority="3" operator="equal">
      <formula>"Informado"</formula>
    </cfRule>
  </conditionalFormatting>
  <conditionalFormatting sqref="U2:U85">
    <cfRule type="cellIs" dxfId="36" priority="1" operator="equal">
      <formula>"Média"</formula>
    </cfRule>
    <cfRule type="cellIs" dxfId="35" priority="2" operator="equal">
      <formula>"Mínimo"</formula>
    </cfRule>
    <cfRule type="cellIs" dxfId="34" priority="4" operator="equal">
      <formula>"Lido"</formula>
    </cfRule>
  </conditionalFormatting>
  <conditionalFormatting sqref="U97:U1048576">
    <cfRule type="cellIs" dxfId="33" priority="8" operator="equal">
      <formula>"Informado"</formula>
    </cfRule>
  </conditionalFormatting>
  <conditionalFormatting sqref="V1 V97:V1048576">
    <cfRule type="containsText" dxfId="32" priority="6" operator="containsText" text="fatura emitida pela média">
      <formula>NOT(ISERROR(SEARCH("fatura emitida pela média",V1)))</formula>
    </cfRule>
    <cfRule type="containsText" dxfId="31" priority="7" operator="containsText" text="ALTO CONSUMO">
      <formula>NOT(ISERROR(SEARCH("ALTO CONSUMO",V1)))</formula>
    </cfRule>
  </conditionalFormatting>
  <conditionalFormatting sqref="AD2:AD138">
    <cfRule type="cellIs" dxfId="3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1FD2-6F36-4321-8294-D426B697F298}">
  <dimension ref="A1:AD136"/>
  <sheetViews>
    <sheetView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6" width="15.85546875" style="8" customWidth="1"/>
    <col min="17" max="18" width="15.85546875" style="22" customWidth="1"/>
    <col min="19" max="19" width="22.42578125" style="8" customWidth="1"/>
    <col min="20" max="20" width="13.140625" style="8" customWidth="1"/>
    <col min="21" max="21" width="15.42578125" style="8" customWidth="1"/>
    <col min="22" max="22" width="15.42578125" style="27" customWidth="1"/>
    <col min="23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6" t="s">
        <v>16</v>
      </c>
      <c r="R1" s="30" t="s">
        <v>17</v>
      </c>
      <c r="S1" s="5" t="s">
        <v>18</v>
      </c>
      <c r="T1" s="6" t="s">
        <v>19</v>
      </c>
      <c r="U1" s="2" t="s">
        <v>20</v>
      </c>
      <c r="V1" s="3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Junho</v>
      </c>
      <c r="B2" s="9" t="str">
        <f>VLOOKUP(H2,[1]Auxiliar_referencia!E:F,2,FALSE)</f>
        <v>Medidor faturado pela UFSC</v>
      </c>
      <c r="C2" s="9">
        <v>2023</v>
      </c>
      <c r="D2" s="9" t="s">
        <v>125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VLOOKUP($H2,'[2]2023_06'!$D:$AD,'[2]2023_06'!Z$19,FALSE)</f>
        <v>1</v>
      </c>
      <c r="M2" s="12">
        <f>VLOOKUP($H2,'[2]2023_06'!$D:$AD,'[2]2023_06'!AA$19,FALSE)</f>
        <v>0</v>
      </c>
      <c r="N2" s="12">
        <f>VLOOKUP($H2,'[2]2023_06'!$D:$AD,'[2]2023_06'!AB$19,FALSE)</f>
        <v>0</v>
      </c>
      <c r="O2" s="12">
        <f>VLOOKUP($H2,'[2]2023_06'!$D:$AD,'[2]2023_06'!AC$19,FALSE)</f>
        <v>0</v>
      </c>
      <c r="P2" s="12">
        <f>VLOOKUP($H2,'[2]2023_06'!$D:$AD,'[2]2023_06'!AD$19,FALSE)</f>
        <v>1</v>
      </c>
      <c r="Q2" s="13">
        <f>VLOOKUP(H2,'2023_05'!H:R,11,FALSE)</f>
        <v>886</v>
      </c>
      <c r="R2" s="14">
        <f>VLOOKUP($H2,'[2]2023_06'!$D:$AD,'[2]2023_06'!J$19,FALSE)</f>
        <v>923</v>
      </c>
      <c r="S2" s="15">
        <f t="shared" ref="S2:S66" si="1">R2-Q2</f>
        <v>37</v>
      </c>
      <c r="T2" s="12">
        <f>VLOOKUP($H2,'[2]2023_06'!$D:$AD,'[2]2023_06'!K$19,FALSE)</f>
        <v>37</v>
      </c>
      <c r="U2" s="16" t="str">
        <f>VLOOKUP($H2,'[2]2023_06'!$D:$AD,'[2]2023_06'!T$19,FALSE)</f>
        <v>LIDO</v>
      </c>
      <c r="V2" s="17" t="str">
        <f>VLOOKUP($H2,'[2]2023_06'!$D:$AD,'[2]2023_06'!U$19,FALSE)</f>
        <v>OK</v>
      </c>
      <c r="W2" s="12">
        <f>VLOOKUP($H2,'[2]2023_06'!$D:$AD,'[2]2023_06'!L$19,FALSE)</f>
        <v>477.91</v>
      </c>
      <c r="X2" s="12">
        <f>VLOOKUP($H2,'[2]2023_06'!$D:$AD,'[2]2023_06'!M$19,FALSE)</f>
        <v>0</v>
      </c>
      <c r="Y2" s="18">
        <f>VLOOKUP($H2,'[2]2023_06'!$D:$AD,'[2]2023_06'!N$19,FALSE)</f>
        <v>-45.17</v>
      </c>
      <c r="Z2" s="12">
        <f>VLOOKUP($H2,'[2]2023_06'!$D:$AD,'[2]2023_06'!O$19,FALSE)</f>
        <v>0</v>
      </c>
      <c r="AA2" s="12">
        <f>VLOOKUP($H2,'[2]2023_06'!$D:$AD,'[2]2023_06'!P$19,FALSE)</f>
        <v>0</v>
      </c>
      <c r="AB2" s="12">
        <f>VLOOKUP($H2,'[2]2023_06'!$D:$AD,'[2]2023_06'!Q$19,FALSE)</f>
        <v>432.74</v>
      </c>
      <c r="AC2">
        <f t="shared" ref="AC2:AC66" si="2">W2+X2+Y2+Z2+AA2</f>
        <v>432.74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Junho</v>
      </c>
      <c r="B3" s="9" t="str">
        <f>VLOOKUP(H3,[1]Auxiliar_referencia!E:F,2,FALSE)</f>
        <v>Medidor faturado pela UFSC</v>
      </c>
      <c r="C3" s="9">
        <v>2023</v>
      </c>
      <c r="D3" s="9" t="s">
        <v>125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VLOOKUP($H3,'[2]2023_06'!$D:$AD,'[2]2023_06'!Z$19,FALSE)</f>
        <v>1</v>
      </c>
      <c r="M3" s="12">
        <f>VLOOKUP($H3,'[2]2023_06'!$D:$AD,'[2]2023_06'!AA$19,FALSE)</f>
        <v>0</v>
      </c>
      <c r="N3" s="12">
        <f>VLOOKUP($H3,'[2]2023_06'!$D:$AD,'[2]2023_06'!AB$19,FALSE)</f>
        <v>1</v>
      </c>
      <c r="O3" s="12">
        <f>VLOOKUP($H3,'[2]2023_06'!$D:$AD,'[2]2023_06'!AC$19,FALSE)</f>
        <v>0</v>
      </c>
      <c r="P3" s="12">
        <f>VLOOKUP($H3,'[2]2023_06'!$D:$AD,'[2]2023_06'!AD$19,FALSE)</f>
        <v>2</v>
      </c>
      <c r="Q3" s="13">
        <f>VLOOKUP(H3,'2023_05'!H:R,11,FALSE)</f>
        <v>2323</v>
      </c>
      <c r="R3" s="14">
        <f>VLOOKUP($H3,'[2]2023_06'!$D:$AD,'[2]2023_06'!J$19,FALSE)</f>
        <v>2372</v>
      </c>
      <c r="S3" s="15">
        <f t="shared" si="1"/>
        <v>49</v>
      </c>
      <c r="T3" s="12">
        <f>VLOOKUP($H3,'[2]2023_06'!$D:$AD,'[2]2023_06'!K$19,FALSE)</f>
        <v>49</v>
      </c>
      <c r="U3" s="16" t="str">
        <f>VLOOKUP($H3,'[2]2023_06'!$D:$AD,'[2]2023_06'!T$19,FALSE)</f>
        <v>LIDO</v>
      </c>
      <c r="V3" s="17" t="str">
        <f>VLOOKUP($H3,'[2]2023_06'!$D:$AD,'[2]2023_06'!U$19,FALSE)</f>
        <v>OK</v>
      </c>
      <c r="W3" s="12">
        <f>VLOOKUP($H3,'[2]2023_06'!$D:$AD,'[2]2023_06'!L$19,FALSE)</f>
        <v>593.57000000000005</v>
      </c>
      <c r="X3" s="12">
        <f>VLOOKUP($H3,'[2]2023_06'!$D:$AD,'[2]2023_06'!M$19,FALSE)</f>
        <v>0</v>
      </c>
      <c r="Y3" s="18">
        <f>VLOOKUP($H3,'[2]2023_06'!$D:$AD,'[2]2023_06'!N$19,FALSE)</f>
        <v>-56.1</v>
      </c>
      <c r="Z3" s="12">
        <f>VLOOKUP($H3,'[2]2023_06'!$D:$AD,'[2]2023_06'!O$19,FALSE)</f>
        <v>0</v>
      </c>
      <c r="AA3" s="12">
        <f>VLOOKUP($H3,'[2]2023_06'!$D:$AD,'[2]2023_06'!P$19,FALSE)</f>
        <v>0</v>
      </c>
      <c r="AB3" s="12">
        <f>VLOOKUP($H3,'[2]2023_06'!$D:$AD,'[2]2023_06'!Q$19,FALSE)</f>
        <v>537.47</v>
      </c>
      <c r="AC3">
        <f t="shared" si="2"/>
        <v>537.47</v>
      </c>
      <c r="AD3">
        <f t="shared" si="3"/>
        <v>0</v>
      </c>
    </row>
    <row r="4" spans="1:30" ht="15" customHeight="1" x14ac:dyDescent="0.25">
      <c r="A4" s="9" t="str">
        <f t="shared" si="0"/>
        <v>H003 2023 Junho</v>
      </c>
      <c r="B4" s="9" t="str">
        <f>VLOOKUP(H4,[1]Auxiliar_referencia!E:F,2,FALSE)</f>
        <v>Medidor faturado pela UFSC</v>
      </c>
      <c r="C4" s="9">
        <v>2023</v>
      </c>
      <c r="D4" s="9" t="s">
        <v>125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VLOOKUP($H4,'[2]2023_06'!$D:$AD,'[2]2023_06'!Z$19,FALSE)</f>
        <v>1</v>
      </c>
      <c r="M4" s="12">
        <f>VLOOKUP($H4,'[2]2023_06'!$D:$AD,'[2]2023_06'!AA$19,FALSE)</f>
        <v>0</v>
      </c>
      <c r="N4" s="12">
        <f>VLOOKUP($H4,'[2]2023_06'!$D:$AD,'[2]2023_06'!AB$19,FALSE)</f>
        <v>0</v>
      </c>
      <c r="O4" s="12">
        <f>VLOOKUP($H4,'[2]2023_06'!$D:$AD,'[2]2023_06'!AC$19,FALSE)</f>
        <v>0</v>
      </c>
      <c r="P4" s="12">
        <f>VLOOKUP($H4,'[2]2023_06'!$D:$AD,'[2]2023_06'!AD$19,FALSE)</f>
        <v>1</v>
      </c>
      <c r="Q4" s="13">
        <f>VLOOKUP(H4,'2023_05'!H:R,11,FALSE)</f>
        <v>4072</v>
      </c>
      <c r="R4" s="14">
        <f>VLOOKUP($H4,'[2]2023_06'!$D:$AD,'[2]2023_06'!J$19,FALSE)</f>
        <v>4424</v>
      </c>
      <c r="S4" s="15">
        <f t="shared" si="1"/>
        <v>352</v>
      </c>
      <c r="T4" s="12">
        <f>VLOOKUP($H4,'[2]2023_06'!$D:$AD,'[2]2023_06'!K$19,FALSE)</f>
        <v>352</v>
      </c>
      <c r="U4" s="16" t="str">
        <f>VLOOKUP($H4,'[2]2023_06'!$D:$AD,'[2]2023_06'!T$19,FALSE)</f>
        <v>LIDO</v>
      </c>
      <c r="V4" s="17" t="str">
        <f>VLOOKUP($H4,'[2]2023_06'!$D:$AD,'[2]2023_06'!U$19,FALSE)</f>
        <v>OK</v>
      </c>
      <c r="W4" s="12">
        <f>VLOOKUP($H4,'[2]2023_06'!$D:$AD,'[2]2023_06'!L$19,FALSE)</f>
        <v>5042.26</v>
      </c>
      <c r="X4" s="12">
        <f>VLOOKUP($H4,'[2]2023_06'!$D:$AD,'[2]2023_06'!M$19,FALSE)</f>
        <v>0</v>
      </c>
      <c r="Y4" s="18">
        <f>VLOOKUP($H4,'[2]2023_06'!$D:$AD,'[2]2023_06'!N$19,FALSE)</f>
        <v>-476.49</v>
      </c>
      <c r="Z4" s="12">
        <f>VLOOKUP($H4,'[2]2023_06'!$D:$AD,'[2]2023_06'!O$19,FALSE)</f>
        <v>0</v>
      </c>
      <c r="AA4" s="12">
        <f>VLOOKUP($H4,'[2]2023_06'!$D:$AD,'[2]2023_06'!P$19,FALSE)</f>
        <v>0</v>
      </c>
      <c r="AB4" s="12">
        <f>VLOOKUP($H4,'[2]2023_06'!$D:$AD,'[2]2023_06'!Q$19,FALSE)</f>
        <v>4565.7700000000004</v>
      </c>
      <c r="AC4">
        <f t="shared" si="2"/>
        <v>4565.7700000000004</v>
      </c>
      <c r="AD4">
        <f t="shared" si="3"/>
        <v>0</v>
      </c>
    </row>
    <row r="5" spans="1:30" ht="15" customHeight="1" x14ac:dyDescent="0.25">
      <c r="A5" s="9" t="str">
        <f t="shared" si="0"/>
        <v>H004 2023 Junho</v>
      </c>
      <c r="B5" s="9" t="str">
        <f>VLOOKUP(H5,[1]Auxiliar_referencia!E:F,2,FALSE)</f>
        <v>Medidor faturado pela UFSC</v>
      </c>
      <c r="C5" s="9">
        <v>2023</v>
      </c>
      <c r="D5" s="9" t="s">
        <v>125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VLOOKUP($H5,'[2]2023_06'!$D:$AD,'[2]2023_06'!Z$19,FALSE)</f>
        <v>1</v>
      </c>
      <c r="M5" s="12">
        <f>VLOOKUP($H5,'[2]2023_06'!$D:$AD,'[2]2023_06'!AA$19,FALSE)</f>
        <v>0</v>
      </c>
      <c r="N5" s="12">
        <f>VLOOKUP($H5,'[2]2023_06'!$D:$AD,'[2]2023_06'!AB$19,FALSE)</f>
        <v>0</v>
      </c>
      <c r="O5" s="12">
        <f>VLOOKUP($H5,'[2]2023_06'!$D:$AD,'[2]2023_06'!AC$19,FALSE)</f>
        <v>0</v>
      </c>
      <c r="P5" s="12">
        <f>VLOOKUP($H5,'[2]2023_06'!$D:$AD,'[2]2023_06'!AD$19,FALSE)</f>
        <v>1</v>
      </c>
      <c r="Q5" s="13">
        <f>VLOOKUP(H5,'2023_05'!H:R,11,FALSE)</f>
        <v>681</v>
      </c>
      <c r="R5" s="14">
        <f>VLOOKUP($H5,'[2]2023_06'!$D:$AD,'[2]2023_06'!J$19,FALSE)</f>
        <v>755</v>
      </c>
      <c r="S5" s="15">
        <f t="shared" si="1"/>
        <v>74</v>
      </c>
      <c r="T5" s="12">
        <f>VLOOKUP($H5,'[2]2023_06'!$D:$AD,'[2]2023_06'!K$19,FALSE)</f>
        <v>74</v>
      </c>
      <c r="U5" s="16" t="str">
        <f>VLOOKUP($H5,'[2]2023_06'!$D:$AD,'[2]2023_06'!T$19,FALSE)</f>
        <v>LIDO/REVISÃO</v>
      </c>
      <c r="V5" s="17" t="str">
        <f>VLOOKUP($H5,'[2]2023_06'!$D:$AD,'[2]2023_06'!U$19,FALSE)</f>
        <v>ALTO CONSUMO</v>
      </c>
      <c r="W5" s="12">
        <f>VLOOKUP($H5,'[2]2023_06'!$D:$AD,'[2]2023_06'!L$19,FALSE)</f>
        <v>1014.04</v>
      </c>
      <c r="X5" s="12">
        <f>VLOOKUP($H5,'[2]2023_06'!$D:$AD,'[2]2023_06'!M$19,FALSE)</f>
        <v>0</v>
      </c>
      <c r="Y5" s="18">
        <f>VLOOKUP($H5,'[2]2023_06'!$D:$AD,'[2]2023_06'!N$19,FALSE)</f>
        <v>-95.82</v>
      </c>
      <c r="Z5" s="12">
        <f>VLOOKUP($H5,'[2]2023_06'!$D:$AD,'[2]2023_06'!O$19,FALSE)</f>
        <v>0</v>
      </c>
      <c r="AA5" s="12">
        <f>VLOOKUP($H5,'[2]2023_06'!$D:$AD,'[2]2023_06'!P$19,FALSE)</f>
        <v>0</v>
      </c>
      <c r="AB5" s="12">
        <f>VLOOKUP($H5,'[2]2023_06'!$D:$AD,'[2]2023_06'!Q$19,FALSE)</f>
        <v>918.22</v>
      </c>
      <c r="AC5">
        <f t="shared" si="2"/>
        <v>918.22</v>
      </c>
      <c r="AD5">
        <f t="shared" si="3"/>
        <v>0</v>
      </c>
    </row>
    <row r="6" spans="1:30" ht="15" customHeight="1" x14ac:dyDescent="0.25">
      <c r="A6" s="9" t="str">
        <f t="shared" si="0"/>
        <v>H005 2023 Junho</v>
      </c>
      <c r="B6" s="9" t="str">
        <f>VLOOKUP(H6,[1]Auxiliar_referencia!E:F,2,FALSE)</f>
        <v>Medidor faturado pela UFSC</v>
      </c>
      <c r="C6" s="9">
        <v>2023</v>
      </c>
      <c r="D6" s="9" t="s">
        <v>125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VLOOKUP($H6,'[2]2023_06'!$D:$AD,'[2]2023_06'!Z$19,FALSE)</f>
        <v>1</v>
      </c>
      <c r="M6" s="12">
        <f>VLOOKUP($H6,'[2]2023_06'!$D:$AD,'[2]2023_06'!AA$19,FALSE)</f>
        <v>0</v>
      </c>
      <c r="N6" s="12">
        <f>VLOOKUP($H6,'[2]2023_06'!$D:$AD,'[2]2023_06'!AB$19,FALSE)</f>
        <v>0</v>
      </c>
      <c r="O6" s="12">
        <f>VLOOKUP($H6,'[2]2023_06'!$D:$AD,'[2]2023_06'!AC$19,FALSE)</f>
        <v>0</v>
      </c>
      <c r="P6" s="12">
        <f>VLOOKUP($H6,'[2]2023_06'!$D:$AD,'[2]2023_06'!AD$19,FALSE)</f>
        <v>1</v>
      </c>
      <c r="Q6" s="13">
        <f>VLOOKUP(H6,'2023_05'!H:R,11,FALSE)</f>
        <v>4020</v>
      </c>
      <c r="R6" s="14">
        <f>VLOOKUP($H6,'[2]2023_06'!$D:$AD,'[2]2023_06'!J$19,FALSE)</f>
        <v>4103</v>
      </c>
      <c r="S6" s="15">
        <f t="shared" si="1"/>
        <v>83</v>
      </c>
      <c r="T6" s="12">
        <f>VLOOKUP($H6,'[2]2023_06'!$D:$AD,'[2]2023_06'!K$19,FALSE)</f>
        <v>83</v>
      </c>
      <c r="U6" s="16" t="str">
        <f>VLOOKUP($H6,'[2]2023_06'!$D:$AD,'[2]2023_06'!T$19,FALSE)</f>
        <v>LIDO/REVISÃO</v>
      </c>
      <c r="V6" s="17" t="str">
        <f>VLOOKUP($H6,'[2]2023_06'!$D:$AD,'[2]2023_06'!U$19,FALSE)</f>
        <v>CONFIRMAÇÃO LEITURA</v>
      </c>
      <c r="W6" s="12">
        <f>VLOOKUP($H6,'[2]2023_06'!$D:$AD,'[2]2023_06'!L$19,FALSE)</f>
        <v>1144.45</v>
      </c>
      <c r="X6" s="12">
        <f>VLOOKUP($H6,'[2]2023_06'!$D:$AD,'[2]2023_06'!M$19,FALSE)</f>
        <v>0</v>
      </c>
      <c r="Y6" s="18">
        <f>VLOOKUP($H6,'[2]2023_06'!$D:$AD,'[2]2023_06'!N$19,FALSE)</f>
        <v>-108.14</v>
      </c>
      <c r="Z6" s="12">
        <f>VLOOKUP($H6,'[2]2023_06'!$D:$AD,'[2]2023_06'!O$19,FALSE)</f>
        <v>0</v>
      </c>
      <c r="AA6" s="12">
        <f>VLOOKUP($H6,'[2]2023_06'!$D:$AD,'[2]2023_06'!P$19,FALSE)</f>
        <v>0</v>
      </c>
      <c r="AB6" s="12">
        <f>VLOOKUP($H6,'[2]2023_06'!$D:$AD,'[2]2023_06'!Q$19,FALSE)</f>
        <v>1036.31</v>
      </c>
      <c r="AC6">
        <f t="shared" si="2"/>
        <v>1036.31</v>
      </c>
      <c r="AD6">
        <f t="shared" si="3"/>
        <v>0</v>
      </c>
    </row>
    <row r="7" spans="1:30" ht="15" customHeight="1" x14ac:dyDescent="0.25">
      <c r="A7" s="9" t="str">
        <f t="shared" si="0"/>
        <v>H006 2023 Junho</v>
      </c>
      <c r="B7" s="9" t="str">
        <f>VLOOKUP(H7,[1]Auxiliar_referencia!E:F,2,FALSE)</f>
        <v>Medidor faturado pela UFSC</v>
      </c>
      <c r="C7" s="9">
        <v>2023</v>
      </c>
      <c r="D7" s="9" t="s">
        <v>125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VLOOKUP($H7,'[2]2023_06'!$D:$AD,'[2]2023_06'!Z$19,FALSE)</f>
        <v>1</v>
      </c>
      <c r="M7" s="12">
        <f>VLOOKUP($H7,'[2]2023_06'!$D:$AD,'[2]2023_06'!AA$19,FALSE)</f>
        <v>0</v>
      </c>
      <c r="N7" s="12">
        <f>VLOOKUP($H7,'[2]2023_06'!$D:$AD,'[2]2023_06'!AB$19,FALSE)</f>
        <v>0</v>
      </c>
      <c r="O7" s="12">
        <f>VLOOKUP($H7,'[2]2023_06'!$D:$AD,'[2]2023_06'!AC$19,FALSE)</f>
        <v>0</v>
      </c>
      <c r="P7" s="12">
        <f>VLOOKUP($H7,'[2]2023_06'!$D:$AD,'[2]2023_06'!AD$19,FALSE)</f>
        <v>1</v>
      </c>
      <c r="Q7" s="13">
        <f>VLOOKUP(H7,'2023_05'!H:R,11,FALSE)</f>
        <v>154</v>
      </c>
      <c r="R7" s="14">
        <f>VLOOKUP($H7,'[2]2023_06'!$D:$AD,'[2]2023_06'!J$19,FALSE)</f>
        <v>161</v>
      </c>
      <c r="S7" s="15">
        <f t="shared" si="1"/>
        <v>7</v>
      </c>
      <c r="T7" s="12">
        <f>VLOOKUP($H7,'[2]2023_06'!$D:$AD,'[2]2023_06'!K$19,FALSE)</f>
        <v>7</v>
      </c>
      <c r="U7" s="16" t="str">
        <f>VLOOKUP($H7,'[2]2023_06'!$D:$AD,'[2]2023_06'!T$19,FALSE)</f>
        <v>LIDO</v>
      </c>
      <c r="V7" s="17" t="str">
        <f>VLOOKUP($H7,'[2]2023_06'!$D:$AD,'[2]2023_06'!U$19,FALSE)</f>
        <v>ALTO CONSUMO</v>
      </c>
      <c r="W7" s="12">
        <f>VLOOKUP($H7,'[2]2023_06'!$D:$AD,'[2]2023_06'!L$19,FALSE)</f>
        <v>71.2</v>
      </c>
      <c r="X7" s="12">
        <f>VLOOKUP($H7,'[2]2023_06'!$D:$AD,'[2]2023_06'!M$19,FALSE)</f>
        <v>0</v>
      </c>
      <c r="Y7" s="18">
        <f>VLOOKUP($H7,'[2]2023_06'!$D:$AD,'[2]2023_06'!N$19,FALSE)</f>
        <v>-6.73</v>
      </c>
      <c r="Z7" s="12">
        <f>VLOOKUP($H7,'[2]2023_06'!$D:$AD,'[2]2023_06'!O$19,FALSE)</f>
        <v>0</v>
      </c>
      <c r="AA7" s="12">
        <f>VLOOKUP($H7,'[2]2023_06'!$D:$AD,'[2]2023_06'!P$19,FALSE)</f>
        <v>0</v>
      </c>
      <c r="AB7" s="12">
        <f>VLOOKUP($H7,'[2]2023_06'!$D:$AD,'[2]2023_06'!Q$19,FALSE)</f>
        <v>64.47</v>
      </c>
      <c r="AC7">
        <f t="shared" si="2"/>
        <v>64.47</v>
      </c>
      <c r="AD7">
        <f t="shared" si="3"/>
        <v>0</v>
      </c>
    </row>
    <row r="8" spans="1:30" ht="15" customHeight="1" x14ac:dyDescent="0.25">
      <c r="A8" s="9" t="str">
        <f t="shared" si="0"/>
        <v>H007 2023 Junho</v>
      </c>
      <c r="B8" s="9" t="str">
        <f>VLOOKUP(H8,[1]Auxiliar_referencia!E:F,2,FALSE)</f>
        <v>Medidor faturado pela UFSC</v>
      </c>
      <c r="C8" s="9">
        <v>2023</v>
      </c>
      <c r="D8" s="9" t="s">
        <v>125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VLOOKUP($H8,'[2]2023_06'!$D:$AD,'[2]2023_06'!Z$19,FALSE)</f>
        <v>1</v>
      </c>
      <c r="M8" s="12">
        <f>VLOOKUP($H8,'[2]2023_06'!$D:$AD,'[2]2023_06'!AA$19,FALSE)</f>
        <v>0</v>
      </c>
      <c r="N8" s="12">
        <f>VLOOKUP($H8,'[2]2023_06'!$D:$AD,'[2]2023_06'!AB$19,FALSE)</f>
        <v>0</v>
      </c>
      <c r="O8" s="12">
        <f>VLOOKUP($H8,'[2]2023_06'!$D:$AD,'[2]2023_06'!AC$19,FALSE)</f>
        <v>0</v>
      </c>
      <c r="P8" s="12">
        <f>VLOOKUP($H8,'[2]2023_06'!$D:$AD,'[2]2023_06'!AD$19,FALSE)</f>
        <v>1</v>
      </c>
      <c r="Q8" s="13">
        <f>VLOOKUP(H8,'2023_05'!H:R,11,FALSE)</f>
        <v>5502</v>
      </c>
      <c r="R8" s="14">
        <f>VLOOKUP($H8,'[2]2023_06'!$D:$AD,'[2]2023_06'!J$19,FALSE)</f>
        <v>5610</v>
      </c>
      <c r="S8" s="15">
        <f t="shared" si="1"/>
        <v>108</v>
      </c>
      <c r="T8" s="12">
        <f>VLOOKUP($H8,'[2]2023_06'!$D:$AD,'[2]2023_06'!K$19,FALSE)</f>
        <v>108</v>
      </c>
      <c r="U8" s="16" t="str">
        <f>VLOOKUP($H8,'[2]2023_06'!$D:$AD,'[2]2023_06'!T$19,FALSE)</f>
        <v>LIDO</v>
      </c>
      <c r="V8" s="17" t="str">
        <f>VLOOKUP($H8,'[2]2023_06'!$D:$AD,'[2]2023_06'!U$19,FALSE)</f>
        <v>ALTO CONSUMO</v>
      </c>
      <c r="W8" s="12">
        <f>VLOOKUP($H8,'[2]2023_06'!$D:$AD,'[2]2023_06'!L$19,FALSE)</f>
        <v>1506.7</v>
      </c>
      <c r="X8" s="12">
        <f>VLOOKUP($H8,'[2]2023_06'!$D:$AD,'[2]2023_06'!M$19,FALSE)</f>
        <v>0</v>
      </c>
      <c r="Y8" s="18">
        <f>VLOOKUP($H8,'[2]2023_06'!$D:$AD,'[2]2023_06'!N$19,FALSE)</f>
        <v>-142.38</v>
      </c>
      <c r="Z8" s="12">
        <f>VLOOKUP($H8,'[2]2023_06'!$D:$AD,'[2]2023_06'!O$19,FALSE)</f>
        <v>0</v>
      </c>
      <c r="AA8" s="12">
        <f>VLOOKUP($H8,'[2]2023_06'!$D:$AD,'[2]2023_06'!P$19,FALSE)</f>
        <v>0</v>
      </c>
      <c r="AB8" s="12">
        <f>VLOOKUP($H8,'[2]2023_06'!$D:$AD,'[2]2023_06'!Q$19,FALSE)</f>
        <v>1364.32</v>
      </c>
      <c r="AC8">
        <f t="shared" si="2"/>
        <v>1364.3200000000002</v>
      </c>
      <c r="AD8">
        <f t="shared" si="3"/>
        <v>0</v>
      </c>
    </row>
    <row r="9" spans="1:30" ht="15" customHeight="1" x14ac:dyDescent="0.25">
      <c r="A9" s="9" t="str">
        <f t="shared" si="0"/>
        <v>H008 2023 Junho</v>
      </c>
      <c r="B9" s="9" t="str">
        <f>VLOOKUP(H9,[1]Auxiliar_referencia!E:F,2,FALSE)</f>
        <v>Medidor faturado pela UFSC</v>
      </c>
      <c r="C9" s="9">
        <v>2023</v>
      </c>
      <c r="D9" s="9" t="s">
        <v>125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VLOOKUP($H9,'[2]2023_06'!$D:$AD,'[2]2023_06'!Z$19,FALSE)</f>
        <v>1</v>
      </c>
      <c r="M9" s="12">
        <f>VLOOKUP($H9,'[2]2023_06'!$D:$AD,'[2]2023_06'!AA$19,FALSE)</f>
        <v>0</v>
      </c>
      <c r="N9" s="12">
        <f>VLOOKUP($H9,'[2]2023_06'!$D:$AD,'[2]2023_06'!AB$19,FALSE)</f>
        <v>0</v>
      </c>
      <c r="O9" s="12">
        <f>VLOOKUP($H9,'[2]2023_06'!$D:$AD,'[2]2023_06'!AC$19,FALSE)</f>
        <v>0</v>
      </c>
      <c r="P9" s="12">
        <f>VLOOKUP($H9,'[2]2023_06'!$D:$AD,'[2]2023_06'!AD$19,FALSE)</f>
        <v>1</v>
      </c>
      <c r="Q9" s="13">
        <f>VLOOKUP(H9,'2023_05'!H:R,11,FALSE)</f>
        <v>51504</v>
      </c>
      <c r="R9" s="14">
        <f>VLOOKUP($H9,'[2]2023_06'!$D:$AD,'[2]2023_06'!J$19,FALSE)</f>
        <v>51713</v>
      </c>
      <c r="S9" s="15">
        <f t="shared" si="1"/>
        <v>209</v>
      </c>
      <c r="T9" s="12">
        <f>VLOOKUP($H9,'[2]2023_06'!$D:$AD,'[2]2023_06'!K$19,FALSE)</f>
        <v>209</v>
      </c>
      <c r="U9" s="16" t="str">
        <f>VLOOKUP($H9,'[2]2023_06'!$D:$AD,'[2]2023_06'!T$19,FALSE)</f>
        <v>LIDO/REVISÃO</v>
      </c>
      <c r="V9" s="17" t="str">
        <f>VLOOKUP($H9,'[2]2023_06'!$D:$AD,'[2]2023_06'!U$19,FALSE)</f>
        <v>CONFIRMAÇÃO LEITURA</v>
      </c>
      <c r="W9" s="12">
        <f>VLOOKUP($H9,'[2]2023_06'!$D:$AD,'[2]2023_06'!L$19,FALSE)</f>
        <v>2970.19</v>
      </c>
      <c r="X9" s="12">
        <f>VLOOKUP($H9,'[2]2023_06'!$D:$AD,'[2]2023_06'!M$19,FALSE)</f>
        <v>0</v>
      </c>
      <c r="Y9" s="18">
        <f>VLOOKUP($H9,'[2]2023_06'!$D:$AD,'[2]2023_06'!N$19,FALSE)</f>
        <v>-280.69</v>
      </c>
      <c r="Z9" s="12">
        <f>VLOOKUP($H9,'[2]2023_06'!$D:$AD,'[2]2023_06'!O$19,FALSE)</f>
        <v>0</v>
      </c>
      <c r="AA9" s="12">
        <f>VLOOKUP($H9,'[2]2023_06'!$D:$AD,'[2]2023_06'!P$19,FALSE)</f>
        <v>0</v>
      </c>
      <c r="AB9" s="12">
        <f>VLOOKUP($H9,'[2]2023_06'!$D:$AD,'[2]2023_06'!Q$19,FALSE)</f>
        <v>2689.5</v>
      </c>
      <c r="AC9">
        <f t="shared" si="2"/>
        <v>2689.5</v>
      </c>
      <c r="AD9">
        <f t="shared" si="3"/>
        <v>0</v>
      </c>
    </row>
    <row r="10" spans="1:30" ht="15" customHeight="1" x14ac:dyDescent="0.25">
      <c r="A10" s="9" t="str">
        <f t="shared" si="0"/>
        <v>H009 2023 Junho</v>
      </c>
      <c r="B10" s="9" t="str">
        <f>VLOOKUP(H10,[1]Auxiliar_referencia!E:F,2,FALSE)</f>
        <v>Medidor faturado pela UFSC</v>
      </c>
      <c r="C10" s="9">
        <v>2023</v>
      </c>
      <c r="D10" s="9" t="s">
        <v>125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VLOOKUP($H10,'[2]2023_06'!$D:$AD,'[2]2023_06'!Z$19,FALSE)</f>
        <v>1</v>
      </c>
      <c r="M10" s="12">
        <f>VLOOKUP($H10,'[2]2023_06'!$D:$AD,'[2]2023_06'!AA$19,FALSE)</f>
        <v>0</v>
      </c>
      <c r="N10" s="12">
        <f>VLOOKUP($H10,'[2]2023_06'!$D:$AD,'[2]2023_06'!AB$19,FALSE)</f>
        <v>0</v>
      </c>
      <c r="O10" s="12">
        <f>VLOOKUP($H10,'[2]2023_06'!$D:$AD,'[2]2023_06'!AC$19,FALSE)</f>
        <v>0</v>
      </c>
      <c r="P10" s="12">
        <f>VLOOKUP($H10,'[2]2023_06'!$D:$AD,'[2]2023_06'!AD$19,FALSE)</f>
        <v>1</v>
      </c>
      <c r="Q10" s="13">
        <f>VLOOKUP(H10,'2023_05'!H:R,11,FALSE)</f>
        <v>20</v>
      </c>
      <c r="R10" s="14">
        <f>VLOOKUP($H10,'[2]2023_06'!$D:$AD,'[2]2023_06'!J$19,FALSE)</f>
        <v>20</v>
      </c>
      <c r="S10" s="15">
        <f t="shared" si="1"/>
        <v>0</v>
      </c>
      <c r="T10" s="12">
        <f>VLOOKUP($H10,'[2]2023_06'!$D:$AD,'[2]2023_06'!K$19,FALSE)</f>
        <v>0</v>
      </c>
      <c r="U10" s="16" t="str">
        <f>VLOOKUP($H10,'[2]2023_06'!$D:$AD,'[2]2023_06'!T$19,FALSE)</f>
        <v>LIDO</v>
      </c>
      <c r="V10" s="17" t="str">
        <f>VLOOKUP($H10,'[2]2023_06'!$D:$AD,'[2]2023_06'!U$19,FALSE)</f>
        <v>HIDRÔMETRO PARADO</v>
      </c>
      <c r="W10" s="12">
        <f>VLOOKUP($H10,'[2]2023_06'!$D:$AD,'[2]2023_06'!L$19,FALSE)</f>
        <v>35.08</v>
      </c>
      <c r="X10" s="12">
        <f>VLOOKUP($H10,'[2]2023_06'!$D:$AD,'[2]2023_06'!M$19,FALSE)</f>
        <v>0</v>
      </c>
      <c r="Y10" s="18">
        <f>VLOOKUP($H10,'[2]2023_06'!$D:$AD,'[2]2023_06'!N$19,FALSE)</f>
        <v>-3.31</v>
      </c>
      <c r="Z10" s="12">
        <f>VLOOKUP($H10,'[2]2023_06'!$D:$AD,'[2]2023_06'!O$19,FALSE)</f>
        <v>0</v>
      </c>
      <c r="AA10" s="12">
        <f>VLOOKUP($H10,'[2]2023_06'!$D:$AD,'[2]2023_06'!P$19,FALSE)</f>
        <v>0</v>
      </c>
      <c r="AB10" s="12">
        <f>VLOOKUP($H10,'[2]2023_06'!$D:$AD,'[2]2023_06'!Q$19,FALSE)</f>
        <v>31.77</v>
      </c>
      <c r="AC10">
        <f t="shared" si="2"/>
        <v>31.77</v>
      </c>
      <c r="AD10">
        <f t="shared" si="3"/>
        <v>0</v>
      </c>
    </row>
    <row r="11" spans="1:30" ht="15" customHeight="1" x14ac:dyDescent="0.25">
      <c r="A11" s="9" t="str">
        <f t="shared" si="0"/>
        <v>H010 2023 Junho</v>
      </c>
      <c r="B11" s="9" t="str">
        <f>VLOOKUP(H11,[1]Auxiliar_referencia!E:F,2,FALSE)</f>
        <v>Medidor faturado pela UFSC</v>
      </c>
      <c r="C11" s="9">
        <v>2023</v>
      </c>
      <c r="D11" s="9" t="s">
        <v>125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VLOOKUP($H11,'[2]2023_06'!$D:$AD,'[2]2023_06'!Z$19,FALSE)</f>
        <v>1</v>
      </c>
      <c r="M11" s="12">
        <f>VLOOKUP($H11,'[2]2023_06'!$D:$AD,'[2]2023_06'!AA$19,FALSE)</f>
        <v>0</v>
      </c>
      <c r="N11" s="12">
        <f>VLOOKUP($H11,'[2]2023_06'!$D:$AD,'[2]2023_06'!AB$19,FALSE)</f>
        <v>0</v>
      </c>
      <c r="O11" s="12">
        <f>VLOOKUP($H11,'[2]2023_06'!$D:$AD,'[2]2023_06'!AC$19,FALSE)</f>
        <v>0</v>
      </c>
      <c r="P11" s="12">
        <f>VLOOKUP($H11,'[2]2023_06'!$D:$AD,'[2]2023_06'!AD$19,FALSE)</f>
        <v>1</v>
      </c>
      <c r="Q11" s="13">
        <f>VLOOKUP(H11,'2023_05'!H:R,11,FALSE)</f>
        <v>2295</v>
      </c>
      <c r="R11" s="14">
        <f>VLOOKUP($H11,'[2]2023_06'!$D:$AD,'[2]2023_06'!J$19,FALSE)</f>
        <v>2338</v>
      </c>
      <c r="S11" s="15">
        <f t="shared" si="1"/>
        <v>43</v>
      </c>
      <c r="T11" s="12">
        <f>VLOOKUP($H11,'[2]2023_06'!$D:$AD,'[2]2023_06'!K$19,FALSE)</f>
        <v>43</v>
      </c>
      <c r="U11" s="16" t="str">
        <f>VLOOKUP($H11,'[2]2023_06'!$D:$AD,'[2]2023_06'!T$19,FALSE)</f>
        <v>MÉDIO</v>
      </c>
      <c r="V11" s="17" t="str">
        <f>VLOOKUP($H11,'[2]2023_06'!$D:$AD,'[2]2023_06'!U$19,FALSE)</f>
        <v>ELIMINE A ANORMALIDADE COSNTRUINDO ABRIGO</v>
      </c>
      <c r="W11" s="12">
        <f>VLOOKUP($H11,'[2]2023_06'!$D:$AD,'[2]2023_06'!L$19,FALSE)</f>
        <v>564.85</v>
      </c>
      <c r="X11" s="12">
        <f>VLOOKUP($H11,'[2]2023_06'!$D:$AD,'[2]2023_06'!M$19,FALSE)</f>
        <v>0</v>
      </c>
      <c r="Y11" s="18">
        <f>VLOOKUP($H11,'[2]2023_06'!$D:$AD,'[2]2023_06'!N$19,FALSE)</f>
        <v>-53.38</v>
      </c>
      <c r="Z11" s="12">
        <f>VLOOKUP($H11,'[2]2023_06'!$D:$AD,'[2]2023_06'!O$19,FALSE)</f>
        <v>0</v>
      </c>
      <c r="AA11" s="12">
        <f>VLOOKUP($H11,'[2]2023_06'!$D:$AD,'[2]2023_06'!P$19,FALSE)</f>
        <v>0</v>
      </c>
      <c r="AB11" s="12">
        <f>VLOOKUP($H11,'[2]2023_06'!$D:$AD,'[2]2023_06'!Q$19,FALSE)</f>
        <v>511.47</v>
      </c>
      <c r="AC11">
        <f t="shared" si="2"/>
        <v>511.47</v>
      </c>
      <c r="AD11">
        <f t="shared" si="3"/>
        <v>0</v>
      </c>
    </row>
    <row r="12" spans="1:30" ht="15" customHeight="1" x14ac:dyDescent="0.25">
      <c r="A12" s="9" t="str">
        <f t="shared" si="0"/>
        <v>H011 2023 Junho</v>
      </c>
      <c r="B12" s="9" t="str">
        <f>VLOOKUP(H12,[1]Auxiliar_referencia!E:F,2,FALSE)</f>
        <v>Medidor faturado pela UFSC</v>
      </c>
      <c r="C12" s="9">
        <v>2023</v>
      </c>
      <c r="D12" s="9" t="s">
        <v>125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VLOOKUP($H12,'[2]2023_06'!$D:$AD,'[2]2023_06'!Z$19,FALSE)</f>
        <v>1</v>
      </c>
      <c r="M12" s="12">
        <f>VLOOKUP($H12,'[2]2023_06'!$D:$AD,'[2]2023_06'!AA$19,FALSE)</f>
        <v>0</v>
      </c>
      <c r="N12" s="12">
        <f>VLOOKUP($H12,'[2]2023_06'!$D:$AD,'[2]2023_06'!AB$19,FALSE)</f>
        <v>0</v>
      </c>
      <c r="O12" s="12">
        <f>VLOOKUP($H12,'[2]2023_06'!$D:$AD,'[2]2023_06'!AC$19,FALSE)</f>
        <v>0</v>
      </c>
      <c r="P12" s="12">
        <f>VLOOKUP($H12,'[2]2023_06'!$D:$AD,'[2]2023_06'!AD$19,FALSE)</f>
        <v>1</v>
      </c>
      <c r="Q12" s="13">
        <f>VLOOKUP(H12,'2023_05'!H:R,11,FALSE)</f>
        <v>40817</v>
      </c>
      <c r="R12" s="14">
        <f>VLOOKUP($H12,'[2]2023_06'!$D:$AD,'[2]2023_06'!J$19,FALSE)</f>
        <v>41163</v>
      </c>
      <c r="S12" s="15">
        <f t="shared" si="1"/>
        <v>346</v>
      </c>
      <c r="T12" s="12">
        <f>VLOOKUP($H12,'[2]2023_06'!$D:$AD,'[2]2023_06'!K$19,FALSE)</f>
        <v>346</v>
      </c>
      <c r="U12" s="16" t="str">
        <f>VLOOKUP($H12,'[2]2023_06'!$D:$AD,'[2]2023_06'!T$19,FALSE)</f>
        <v>LIDO</v>
      </c>
      <c r="V12" s="17" t="str">
        <f>VLOOKUP($H12,'[2]2023_06'!$D:$AD,'[2]2023_06'!U$19,FALSE)</f>
        <v>OK</v>
      </c>
      <c r="W12" s="12">
        <f>VLOOKUP($H12,'[2]2023_06'!$D:$AD,'[2]2023_06'!L$19,FALSE)</f>
        <v>4955.32</v>
      </c>
      <c r="X12" s="12">
        <f>VLOOKUP($H12,'[2]2023_06'!$D:$AD,'[2]2023_06'!M$19,FALSE)</f>
        <v>0</v>
      </c>
      <c r="Y12" s="18">
        <f>VLOOKUP($H12,'[2]2023_06'!$D:$AD,'[2]2023_06'!N$19,FALSE)</f>
        <v>-468.28</v>
      </c>
      <c r="Z12" s="12">
        <f>VLOOKUP($H12,'[2]2023_06'!$D:$AD,'[2]2023_06'!O$19,FALSE)</f>
        <v>0</v>
      </c>
      <c r="AA12" s="12">
        <f>VLOOKUP($H12,'[2]2023_06'!$D:$AD,'[2]2023_06'!P$19,FALSE)</f>
        <v>0</v>
      </c>
      <c r="AB12" s="12">
        <f>VLOOKUP($H12,'[2]2023_06'!$D:$AD,'[2]2023_06'!Q$19,FALSE)</f>
        <v>4487.04</v>
      </c>
      <c r="AC12">
        <f t="shared" si="2"/>
        <v>4487.04</v>
      </c>
      <c r="AD12">
        <f t="shared" si="3"/>
        <v>0</v>
      </c>
    </row>
    <row r="13" spans="1:30" ht="15" customHeight="1" x14ac:dyDescent="0.25">
      <c r="A13" s="9" t="str">
        <f t="shared" si="0"/>
        <v>H015 2023 Junho</v>
      </c>
      <c r="B13" s="9" t="str">
        <f>VLOOKUP(H13,[1]Auxiliar_referencia!E:F,2,FALSE)</f>
        <v>Medidor faturado pela UFSC</v>
      </c>
      <c r="C13" s="9">
        <v>2023</v>
      </c>
      <c r="D13" s="9" t="s">
        <v>125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VLOOKUP($H13,'[2]2023_06'!$D:$AD,'[2]2023_06'!Z$19,FALSE)</f>
        <v>1</v>
      </c>
      <c r="M13" s="12">
        <f>VLOOKUP($H13,'[2]2023_06'!$D:$AD,'[2]2023_06'!AA$19,FALSE)</f>
        <v>0</v>
      </c>
      <c r="N13" s="12">
        <f>VLOOKUP($H13,'[2]2023_06'!$D:$AD,'[2]2023_06'!AB$19,FALSE)</f>
        <v>0</v>
      </c>
      <c r="O13" s="12">
        <f>VLOOKUP($H13,'[2]2023_06'!$D:$AD,'[2]2023_06'!AC$19,FALSE)</f>
        <v>0</v>
      </c>
      <c r="P13" s="12">
        <f>VLOOKUP($H13,'[2]2023_06'!$D:$AD,'[2]2023_06'!AD$19,FALSE)</f>
        <v>1</v>
      </c>
      <c r="Q13" s="13">
        <f>VLOOKUP(H13,'2023_05'!H:R,11,FALSE)</f>
        <v>210</v>
      </c>
      <c r="R13" s="14">
        <f>VLOOKUP($H13,'[2]2023_06'!$D:$AD,'[2]2023_06'!J$19,FALSE)</f>
        <v>210</v>
      </c>
      <c r="S13" s="15">
        <f t="shared" si="1"/>
        <v>0</v>
      </c>
      <c r="T13" s="12">
        <f>VLOOKUP($H13,'[2]2023_06'!$D:$AD,'[2]2023_06'!K$19,FALSE)</f>
        <v>0</v>
      </c>
      <c r="U13" s="16" t="str">
        <f>VLOOKUP($H13,'[2]2023_06'!$D:$AD,'[2]2023_06'!T$19,FALSE)</f>
        <v>LIDO</v>
      </c>
      <c r="V13" s="17" t="str">
        <f>VLOOKUP($H13,'[2]2023_06'!$D:$AD,'[2]2023_06'!U$19,FALSE)</f>
        <v>HIDRÔMETRO PARADO</v>
      </c>
      <c r="W13" s="12">
        <f>VLOOKUP($H13,'[2]2023_06'!$D:$AD,'[2]2023_06'!L$19,FALSE)</f>
        <v>35.08</v>
      </c>
      <c r="X13" s="12">
        <f>VLOOKUP($H13,'[2]2023_06'!$D:$AD,'[2]2023_06'!M$19,FALSE)</f>
        <v>35.08</v>
      </c>
      <c r="Y13" s="18">
        <f>VLOOKUP($H13,'[2]2023_06'!$D:$AD,'[2]2023_06'!N$19,FALSE)</f>
        <v>-6.63</v>
      </c>
      <c r="Z13" s="12">
        <f>VLOOKUP($H13,'[2]2023_06'!$D:$AD,'[2]2023_06'!O$19,FALSE)</f>
        <v>0</v>
      </c>
      <c r="AA13" s="12">
        <f>VLOOKUP($H13,'[2]2023_06'!$D:$AD,'[2]2023_06'!P$19,FALSE)</f>
        <v>0</v>
      </c>
      <c r="AB13" s="12">
        <f>VLOOKUP($H13,'[2]2023_06'!$D:$AD,'[2]2023_06'!Q$19,FALSE)</f>
        <v>63.53</v>
      </c>
      <c r="AC13">
        <f t="shared" si="2"/>
        <v>63.529999999999994</v>
      </c>
      <c r="AD13">
        <f t="shared" si="3"/>
        <v>0</v>
      </c>
    </row>
    <row r="14" spans="1:30" ht="15" customHeight="1" x14ac:dyDescent="0.25">
      <c r="A14" s="9" t="str">
        <f t="shared" si="0"/>
        <v>H017 2023 Junho</v>
      </c>
      <c r="B14" s="9" t="str">
        <f>VLOOKUP(H14,[1]Auxiliar_referencia!E:F,2,FALSE)</f>
        <v>Medidor faturado pela UFSC</v>
      </c>
      <c r="C14" s="9">
        <v>2023</v>
      </c>
      <c r="D14" s="9" t="s">
        <v>125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VLOOKUP($H14,'[2]2023_06'!$D:$AD,'[2]2023_06'!Z$19,FALSE)</f>
        <v>1</v>
      </c>
      <c r="M14" s="12">
        <f>VLOOKUP($H14,'[2]2023_06'!$D:$AD,'[2]2023_06'!AA$19,FALSE)</f>
        <v>0</v>
      </c>
      <c r="N14" s="12">
        <f>VLOOKUP($H14,'[2]2023_06'!$D:$AD,'[2]2023_06'!AB$19,FALSE)</f>
        <v>0</v>
      </c>
      <c r="O14" s="12">
        <f>VLOOKUP($H14,'[2]2023_06'!$D:$AD,'[2]2023_06'!AC$19,FALSE)</f>
        <v>0</v>
      </c>
      <c r="P14" s="12">
        <f>VLOOKUP($H14,'[2]2023_06'!$D:$AD,'[2]2023_06'!AD$19,FALSE)</f>
        <v>1</v>
      </c>
      <c r="Q14" s="13">
        <f>VLOOKUP(H14,'2023_05'!H:R,11,FALSE)</f>
        <v>1422</v>
      </c>
      <c r="R14" s="14">
        <f>VLOOKUP($H14,'[2]2023_06'!$D:$AD,'[2]2023_06'!J$19,FALSE)</f>
        <v>1833</v>
      </c>
      <c r="S14" s="15">
        <f t="shared" si="1"/>
        <v>411</v>
      </c>
      <c r="T14" s="12">
        <f>VLOOKUP($H14,'[2]2023_06'!$D:$AD,'[2]2023_06'!K$19,FALSE)</f>
        <v>411</v>
      </c>
      <c r="U14" s="16" t="str">
        <f>VLOOKUP($H14,'[2]2023_06'!$D:$AD,'[2]2023_06'!T$19,FALSE)</f>
        <v>LIDO</v>
      </c>
      <c r="V14" s="17" t="str">
        <f>VLOOKUP($H14,'[2]2023_06'!$D:$AD,'[2]2023_06'!U$19,FALSE)</f>
        <v>OK</v>
      </c>
      <c r="W14" s="12">
        <f>VLOOKUP($H14,'[2]2023_06'!$D:$AD,'[2]2023_06'!L$19,FALSE)</f>
        <v>6420.53</v>
      </c>
      <c r="X14" s="12">
        <f>VLOOKUP($H14,'[2]2023_06'!$D:$AD,'[2]2023_06'!M$19,FALSE)</f>
        <v>6420.53</v>
      </c>
      <c r="Y14" s="18">
        <f>VLOOKUP($H14,'[2]2023_06'!$D:$AD,'[2]2023_06'!N$19,FALSE)</f>
        <v>-1213.48</v>
      </c>
      <c r="Z14" s="12">
        <f>VLOOKUP($H14,'[2]2023_06'!$D:$AD,'[2]2023_06'!O$19,FALSE)</f>
        <v>0</v>
      </c>
      <c r="AA14" s="12">
        <f>VLOOKUP($H14,'[2]2023_06'!$D:$AD,'[2]2023_06'!P$19,FALSE)</f>
        <v>0</v>
      </c>
      <c r="AB14" s="12">
        <f>VLOOKUP($H14,'[2]2023_06'!$D:$AD,'[2]2023_06'!Q$19,FALSE)</f>
        <v>11627.58</v>
      </c>
      <c r="AC14">
        <f t="shared" si="2"/>
        <v>11627.58</v>
      </c>
      <c r="AD14">
        <f t="shared" si="3"/>
        <v>0</v>
      </c>
    </row>
    <row r="15" spans="1:30" ht="15" customHeight="1" x14ac:dyDescent="0.25">
      <c r="A15" s="9" t="str">
        <f t="shared" si="0"/>
        <v>H018 2023 Junho</v>
      </c>
      <c r="B15" s="9" t="str">
        <f>VLOOKUP(H15,[1]Auxiliar_referencia!E:F,2,FALSE)</f>
        <v>Medidor faturado pela UFSC</v>
      </c>
      <c r="C15" s="9">
        <v>2023</v>
      </c>
      <c r="D15" s="9" t="s">
        <v>125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VLOOKUP($H15,'[2]2023_06'!$D:$AD,'[2]2023_06'!Z$19,FALSE)</f>
        <v>1</v>
      </c>
      <c r="M15" s="12">
        <f>VLOOKUP($H15,'[2]2023_06'!$D:$AD,'[2]2023_06'!AA$19,FALSE)</f>
        <v>0</v>
      </c>
      <c r="N15" s="12">
        <f>VLOOKUP($H15,'[2]2023_06'!$D:$AD,'[2]2023_06'!AB$19,FALSE)</f>
        <v>0</v>
      </c>
      <c r="O15" s="12">
        <f>VLOOKUP($H15,'[2]2023_06'!$D:$AD,'[2]2023_06'!AC$19,FALSE)</f>
        <v>0</v>
      </c>
      <c r="P15" s="12">
        <f>VLOOKUP($H15,'[2]2023_06'!$D:$AD,'[2]2023_06'!AD$19,FALSE)</f>
        <v>1</v>
      </c>
      <c r="Q15" s="13">
        <f>VLOOKUP(H15,'2023_05'!H:R,11,FALSE)</f>
        <v>4693</v>
      </c>
      <c r="R15" s="14">
        <f>VLOOKUP($H15,'[2]2023_06'!$D:$AD,'[2]2023_06'!J$19,FALSE)</f>
        <v>4719</v>
      </c>
      <c r="S15" s="15">
        <f t="shared" si="1"/>
        <v>26</v>
      </c>
      <c r="T15" s="12">
        <f>VLOOKUP($H15,'[2]2023_06'!$D:$AD,'[2]2023_06'!K$19,FALSE)</f>
        <v>26</v>
      </c>
      <c r="U15" s="16" t="str">
        <f>VLOOKUP($H15,'[2]2023_06'!$D:$AD,'[2]2023_06'!T$19,FALSE)</f>
        <v>LIDO</v>
      </c>
      <c r="V15" s="17" t="str">
        <f>VLOOKUP($H15,'[2]2023_06'!$D:$AD,'[2]2023_06'!U$19,FALSE)</f>
        <v>OK</v>
      </c>
      <c r="W15" s="12">
        <f>VLOOKUP($H15,'[2]2023_06'!$D:$AD,'[2]2023_06'!L$19,FALSE)</f>
        <v>318.52</v>
      </c>
      <c r="X15" s="12">
        <f>VLOOKUP($H15,'[2]2023_06'!$D:$AD,'[2]2023_06'!M$19,FALSE)</f>
        <v>318.52</v>
      </c>
      <c r="Y15" s="18">
        <f>VLOOKUP($H15,'[2]2023_06'!$D:$AD,'[2]2023_06'!N$19,FALSE)</f>
        <v>-60.2</v>
      </c>
      <c r="Z15" s="12">
        <f>VLOOKUP($H15,'[2]2023_06'!$D:$AD,'[2]2023_06'!O$19,FALSE)</f>
        <v>0</v>
      </c>
      <c r="AA15" s="12">
        <f>VLOOKUP($H15,'[2]2023_06'!$D:$AD,'[2]2023_06'!P$19,FALSE)</f>
        <v>0</v>
      </c>
      <c r="AB15" s="12">
        <f>VLOOKUP($H15,'[2]2023_06'!$D:$AD,'[2]2023_06'!Q$19,FALSE)</f>
        <v>576.84</v>
      </c>
      <c r="AC15">
        <f t="shared" si="2"/>
        <v>576.83999999999992</v>
      </c>
      <c r="AD15">
        <f t="shared" si="3"/>
        <v>0</v>
      </c>
    </row>
    <row r="16" spans="1:30" ht="15" customHeight="1" x14ac:dyDescent="0.25">
      <c r="A16" s="9" t="str">
        <f t="shared" si="0"/>
        <v>H019 2023 Junho</v>
      </c>
      <c r="B16" s="9" t="str">
        <f>VLOOKUP(H16,[1]Auxiliar_referencia!E:F,2,FALSE)</f>
        <v>Medidor faturado pela UFSC</v>
      </c>
      <c r="C16" s="9">
        <v>2023</v>
      </c>
      <c r="D16" s="9" t="s">
        <v>125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VLOOKUP($H16,'[2]2023_06'!$D:$AD,'[2]2023_06'!Z$19,FALSE)</f>
        <v>1</v>
      </c>
      <c r="M16" s="12">
        <f>VLOOKUP($H16,'[2]2023_06'!$D:$AD,'[2]2023_06'!AA$19,FALSE)</f>
        <v>0</v>
      </c>
      <c r="N16" s="12">
        <f>VLOOKUP($H16,'[2]2023_06'!$D:$AD,'[2]2023_06'!AB$19,FALSE)</f>
        <v>1</v>
      </c>
      <c r="O16" s="12">
        <f>VLOOKUP($H16,'[2]2023_06'!$D:$AD,'[2]2023_06'!AC$19,FALSE)</f>
        <v>0</v>
      </c>
      <c r="P16" s="12">
        <f>VLOOKUP($H16,'[2]2023_06'!$D:$AD,'[2]2023_06'!AD$19,FALSE)</f>
        <v>2</v>
      </c>
      <c r="Q16" s="13">
        <f>VLOOKUP(H16,'2023_05'!H:R,11,FALSE)</f>
        <v>10912</v>
      </c>
      <c r="R16" s="14">
        <f>VLOOKUP($H16,'[2]2023_06'!$D:$AD,'[2]2023_06'!J$19,FALSE)</f>
        <v>11011</v>
      </c>
      <c r="S16" s="15">
        <f t="shared" si="1"/>
        <v>99</v>
      </c>
      <c r="T16" s="12">
        <f>VLOOKUP($H16,'[2]2023_06'!$D:$AD,'[2]2023_06'!K$19,FALSE)</f>
        <v>99</v>
      </c>
      <c r="U16" s="16" t="str">
        <f>VLOOKUP($H16,'[2]2023_06'!$D:$AD,'[2]2023_06'!T$19,FALSE)</f>
        <v>LIDO/REVISÃO</v>
      </c>
      <c r="V16" s="17" t="str">
        <f>VLOOKUP($H16,'[2]2023_06'!$D:$AD,'[2]2023_06'!U$19,FALSE)</f>
        <v>CONFIRMAÇÃO LEITURA</v>
      </c>
      <c r="W16" s="12">
        <f>VLOOKUP($H16,'[2]2023_06'!$D:$AD,'[2]2023_06'!L$19,FALSE)</f>
        <v>1259.8499999999999</v>
      </c>
      <c r="X16" s="12">
        <f>VLOOKUP($H16,'[2]2023_06'!$D:$AD,'[2]2023_06'!M$19,FALSE)</f>
        <v>1259.8499999999999</v>
      </c>
      <c r="Y16" s="18">
        <f>VLOOKUP($H16,'[2]2023_06'!$D:$AD,'[2]2023_06'!N$19,FALSE)</f>
        <v>-238.12</v>
      </c>
      <c r="Z16" s="12">
        <f>VLOOKUP($H16,'[2]2023_06'!$D:$AD,'[2]2023_06'!O$19,FALSE)</f>
        <v>0</v>
      </c>
      <c r="AA16" s="12">
        <f>VLOOKUP($H16,'[2]2023_06'!$D:$AD,'[2]2023_06'!P$19,FALSE)</f>
        <v>0</v>
      </c>
      <c r="AB16" s="12">
        <f>VLOOKUP($H16,'[2]2023_06'!$D:$AD,'[2]2023_06'!Q$19,FALSE)</f>
        <v>2281.58</v>
      </c>
      <c r="AC16">
        <f t="shared" si="2"/>
        <v>2281.58</v>
      </c>
      <c r="AD16">
        <f t="shared" si="3"/>
        <v>0</v>
      </c>
    </row>
    <row r="17" spans="1:30" ht="15" customHeight="1" x14ac:dyDescent="0.25">
      <c r="A17" s="9" t="str">
        <f t="shared" si="0"/>
        <v>H020 2023 Junho</v>
      </c>
      <c r="B17" s="9" t="str">
        <f>VLOOKUP(H17,[1]Auxiliar_referencia!E:F,2,FALSE)</f>
        <v>Medidor faturado pela UFSC</v>
      </c>
      <c r="C17" s="9">
        <v>2023</v>
      </c>
      <c r="D17" s="9" t="s">
        <v>125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VLOOKUP($H17,'[2]2023_06'!$D:$AD,'[2]2023_06'!Z$19,FALSE)</f>
        <v>1</v>
      </c>
      <c r="M17" s="12">
        <f>VLOOKUP($H17,'[2]2023_06'!$D:$AD,'[2]2023_06'!AA$19,FALSE)</f>
        <v>0</v>
      </c>
      <c r="N17" s="12">
        <f>VLOOKUP($H17,'[2]2023_06'!$D:$AD,'[2]2023_06'!AB$19,FALSE)</f>
        <v>0</v>
      </c>
      <c r="O17" s="12">
        <f>VLOOKUP($H17,'[2]2023_06'!$D:$AD,'[2]2023_06'!AC$19,FALSE)</f>
        <v>0</v>
      </c>
      <c r="P17" s="12">
        <f>VLOOKUP($H17,'[2]2023_06'!$D:$AD,'[2]2023_06'!AD$19,FALSE)</f>
        <v>1</v>
      </c>
      <c r="Q17" s="13">
        <f>VLOOKUP(H17,'2023_05'!H:R,11,FALSE)</f>
        <v>1095</v>
      </c>
      <c r="R17" s="14">
        <f>VLOOKUP($H17,'[2]2023_06'!$D:$AD,'[2]2023_06'!J$19,FALSE)</f>
        <v>1400</v>
      </c>
      <c r="S17" s="15">
        <f t="shared" si="1"/>
        <v>305</v>
      </c>
      <c r="T17" s="12">
        <f>VLOOKUP($H17,'[2]2023_06'!$D:$AD,'[2]2023_06'!K$19,FALSE)</f>
        <v>305</v>
      </c>
      <c r="U17" s="16" t="str">
        <f>VLOOKUP($H17,'[2]2023_06'!$D:$AD,'[2]2023_06'!T$19,FALSE)</f>
        <v>LIDO</v>
      </c>
      <c r="V17" s="17" t="str">
        <f>VLOOKUP($H17,'[2]2023_06'!$D:$AD,'[2]2023_06'!U$19,FALSE)</f>
        <v>ALTO CONSUMO</v>
      </c>
      <c r="W17" s="12">
        <f>VLOOKUP($H17,'[2]2023_06'!$D:$AD,'[2]2023_06'!L$19,FALSE)</f>
        <v>4361.2299999999996</v>
      </c>
      <c r="X17" s="12">
        <f>VLOOKUP($H17,'[2]2023_06'!$D:$AD,'[2]2023_06'!M$19,FALSE)</f>
        <v>4361.2299999999996</v>
      </c>
      <c r="Y17" s="18">
        <f>VLOOKUP($H17,'[2]2023_06'!$D:$AD,'[2]2023_06'!N$19,FALSE)</f>
        <v>-824.27</v>
      </c>
      <c r="Z17" s="12">
        <f>VLOOKUP($H17,'[2]2023_06'!$D:$AD,'[2]2023_06'!O$19,FALSE)</f>
        <v>0</v>
      </c>
      <c r="AA17" s="12">
        <f>VLOOKUP($H17,'[2]2023_06'!$D:$AD,'[2]2023_06'!P$19,FALSE)</f>
        <v>0</v>
      </c>
      <c r="AB17" s="12">
        <f>VLOOKUP($H17,'[2]2023_06'!$D:$AD,'[2]2023_06'!Q$19,FALSE)</f>
        <v>7898.19</v>
      </c>
      <c r="AC17">
        <f t="shared" si="2"/>
        <v>7898.1899999999987</v>
      </c>
      <c r="AD17">
        <f t="shared" si="3"/>
        <v>0</v>
      </c>
    </row>
    <row r="18" spans="1:30" ht="15" customHeight="1" x14ac:dyDescent="0.25">
      <c r="A18" s="9" t="str">
        <f t="shared" si="0"/>
        <v>H021 2023 Junho</v>
      </c>
      <c r="B18" s="9" t="str">
        <f>VLOOKUP(H18,[1]Auxiliar_referencia!E:F,2,FALSE)</f>
        <v>Medidor faturado pela UFSC</v>
      </c>
      <c r="C18" s="9">
        <v>2023</v>
      </c>
      <c r="D18" s="9" t="s">
        <v>125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VLOOKUP($H18,'[2]2023_06'!$D:$AD,'[2]2023_06'!Z$19,FALSE)</f>
        <v>2</v>
      </c>
      <c r="M18" s="12">
        <f>VLOOKUP($H18,'[2]2023_06'!$D:$AD,'[2]2023_06'!AA$19,FALSE)</f>
        <v>0</v>
      </c>
      <c r="N18" s="12">
        <f>VLOOKUP($H18,'[2]2023_06'!$D:$AD,'[2]2023_06'!AB$19,FALSE)</f>
        <v>0</v>
      </c>
      <c r="O18" s="12">
        <f>VLOOKUP($H18,'[2]2023_06'!$D:$AD,'[2]2023_06'!AC$19,FALSE)</f>
        <v>0</v>
      </c>
      <c r="P18" s="12">
        <f>VLOOKUP($H18,'[2]2023_06'!$D:$AD,'[2]2023_06'!AD$19,FALSE)</f>
        <v>2</v>
      </c>
      <c r="Q18" s="13">
        <f>VLOOKUP(H18,'2023_05'!H:R,11,FALSE)</f>
        <v>6434</v>
      </c>
      <c r="R18" s="14">
        <f>VLOOKUP($H18,'[2]2023_06'!$D:$AD,'[2]2023_06'!J$19,FALSE)</f>
        <v>6561</v>
      </c>
      <c r="S18" s="15">
        <f t="shared" si="1"/>
        <v>127</v>
      </c>
      <c r="T18" s="12">
        <f>VLOOKUP($H18,'[2]2023_06'!$D:$AD,'[2]2023_06'!K$19,FALSE)</f>
        <v>127</v>
      </c>
      <c r="U18" s="16" t="str">
        <f>VLOOKUP($H18,'[2]2023_06'!$D:$AD,'[2]2023_06'!T$19,FALSE)</f>
        <v>LIDO</v>
      </c>
      <c r="V18" s="17" t="str">
        <f>VLOOKUP($H18,'[2]2023_06'!$D:$AD,'[2]2023_06'!U$19,FALSE)</f>
        <v>ALTO CONSUMO</v>
      </c>
      <c r="W18" s="12">
        <f>VLOOKUP($H18,'[2]2023_06'!$D:$AD,'[2]2023_06'!L$19,FALSE)</f>
        <v>1723.79</v>
      </c>
      <c r="X18" s="12">
        <f>VLOOKUP($H18,'[2]2023_06'!$D:$AD,'[2]2023_06'!M$19,FALSE)</f>
        <v>1723.79</v>
      </c>
      <c r="Y18" s="18">
        <f>VLOOKUP($H18,'[2]2023_06'!$D:$AD,'[2]2023_06'!N$19,FALSE)</f>
        <v>-1239.03</v>
      </c>
      <c r="Z18" s="12">
        <f>VLOOKUP($H18,'[2]2023_06'!$D:$AD,'[2]2023_06'!O$19,FALSE)</f>
        <v>0</v>
      </c>
      <c r="AA18" s="12">
        <f>VLOOKUP($H18,'[2]2023_06'!$D:$AD,'[2]2023_06'!P$19,FALSE)</f>
        <v>0</v>
      </c>
      <c r="AB18" s="12">
        <f>VLOOKUP($H18,'[2]2023_06'!$D:$AD,'[2]2023_06'!Q$19,FALSE)</f>
        <v>2208.5500000000002</v>
      </c>
      <c r="AC18">
        <f t="shared" si="2"/>
        <v>2208.5500000000002</v>
      </c>
      <c r="AD18">
        <f t="shared" si="3"/>
        <v>0</v>
      </c>
    </row>
    <row r="19" spans="1:30" ht="15" customHeight="1" x14ac:dyDescent="0.25">
      <c r="A19" s="9" t="str">
        <f t="shared" si="0"/>
        <v>H023 2023 Junho</v>
      </c>
      <c r="B19" s="9" t="str">
        <f>VLOOKUP(H19,[1]Auxiliar_referencia!E:F,2,FALSE)</f>
        <v>Medidor faturado pela UFSC</v>
      </c>
      <c r="C19" s="9">
        <v>2023</v>
      </c>
      <c r="D19" s="9" t="s">
        <v>125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VLOOKUP($H19,'[2]2023_06'!$D:$AD,'[2]2023_06'!Z$19,FALSE)</f>
        <v>1</v>
      </c>
      <c r="M19" s="12">
        <f>VLOOKUP($H19,'[2]2023_06'!$D:$AD,'[2]2023_06'!AA$19,FALSE)</f>
        <v>0</v>
      </c>
      <c r="N19" s="12">
        <f>VLOOKUP($H19,'[2]2023_06'!$D:$AD,'[2]2023_06'!AB$19,FALSE)</f>
        <v>0</v>
      </c>
      <c r="O19" s="12">
        <f>VLOOKUP($H19,'[2]2023_06'!$D:$AD,'[2]2023_06'!AC$19,FALSE)</f>
        <v>0</v>
      </c>
      <c r="P19" s="12">
        <f>VLOOKUP($H19,'[2]2023_06'!$D:$AD,'[2]2023_06'!AD$19,FALSE)</f>
        <v>1</v>
      </c>
      <c r="Q19" s="13">
        <f>VLOOKUP(H19,'2023_05'!H:R,11,FALSE)</f>
        <v>15300</v>
      </c>
      <c r="R19" s="14">
        <f>VLOOKUP($H19,'[2]2023_06'!$D:$AD,'[2]2023_06'!J$19,FALSE)</f>
        <v>15665</v>
      </c>
      <c r="S19" s="15">
        <f t="shared" si="1"/>
        <v>365</v>
      </c>
      <c r="T19" s="12">
        <f>VLOOKUP($H19,'[2]2023_06'!$D:$AD,'[2]2023_06'!K$19,FALSE)</f>
        <v>365</v>
      </c>
      <c r="U19" s="16" t="str">
        <f>VLOOKUP($H19,'[2]2023_06'!$D:$AD,'[2]2023_06'!T$19,FALSE)</f>
        <v>LIDO/REVISÃO</v>
      </c>
      <c r="V19" s="17" t="str">
        <f>VLOOKUP($H19,'[2]2023_06'!$D:$AD,'[2]2023_06'!U$19,FALSE)</f>
        <v>ALTO CONSUMO</v>
      </c>
      <c r="W19" s="12">
        <f>VLOOKUP($H19,'[2]2023_06'!$D:$AD,'[2]2023_06'!L$19,FALSE)</f>
        <v>5667.97</v>
      </c>
      <c r="X19" s="12">
        <f>VLOOKUP($H19,'[2]2023_06'!$D:$AD,'[2]2023_06'!M$19,FALSE)</f>
        <v>5667.97</v>
      </c>
      <c r="Y19" s="18">
        <f>VLOOKUP($H19,'[2]2023_06'!$D:$AD,'[2]2023_06'!N$19,FALSE)</f>
        <v>-1071.25</v>
      </c>
      <c r="Z19" s="12">
        <f>VLOOKUP($H19,'[2]2023_06'!$D:$AD,'[2]2023_06'!O$19,FALSE)</f>
        <v>0</v>
      </c>
      <c r="AA19" s="12">
        <f>VLOOKUP($H19,'[2]2023_06'!$D:$AD,'[2]2023_06'!P$19,FALSE)</f>
        <v>0</v>
      </c>
      <c r="AB19" s="12">
        <f>VLOOKUP($H19,'[2]2023_06'!$D:$AD,'[2]2023_06'!Q$19,FALSE)</f>
        <v>10264.69</v>
      </c>
      <c r="AC19">
        <f t="shared" si="2"/>
        <v>10264.69</v>
      </c>
      <c r="AD19">
        <f t="shared" si="3"/>
        <v>0</v>
      </c>
    </row>
    <row r="20" spans="1:30" ht="15" customHeight="1" x14ac:dyDescent="0.25">
      <c r="A20" s="9" t="str">
        <f t="shared" si="0"/>
        <v>H024 2023 Junho</v>
      </c>
      <c r="B20" s="9" t="str">
        <f>VLOOKUP(H20,[1]Auxiliar_referencia!E:F,2,FALSE)</f>
        <v>Medidor faturado pela UFSC</v>
      </c>
      <c r="C20" s="9">
        <v>2023</v>
      </c>
      <c r="D20" s="9" t="s">
        <v>125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VLOOKUP($H20,'[2]2023_06'!$D:$AD,'[2]2023_06'!Z$19,FALSE)</f>
        <v>1</v>
      </c>
      <c r="M20" s="12">
        <f>VLOOKUP($H20,'[2]2023_06'!$D:$AD,'[2]2023_06'!AA$19,FALSE)</f>
        <v>0</v>
      </c>
      <c r="N20" s="12">
        <f>VLOOKUP($H20,'[2]2023_06'!$D:$AD,'[2]2023_06'!AB$19,FALSE)</f>
        <v>1</v>
      </c>
      <c r="O20" s="12">
        <f>VLOOKUP($H20,'[2]2023_06'!$D:$AD,'[2]2023_06'!AC$19,FALSE)</f>
        <v>0</v>
      </c>
      <c r="P20" s="12">
        <f>VLOOKUP($H20,'[2]2023_06'!$D:$AD,'[2]2023_06'!AD$19,FALSE)</f>
        <v>2</v>
      </c>
      <c r="Q20" s="13">
        <f>VLOOKUP(H20,'2023_05'!H:R,11,FALSE)</f>
        <v>24</v>
      </c>
      <c r="R20" s="14">
        <f>VLOOKUP($H20,'[2]2023_06'!$D:$AD,'[2]2023_06'!J$19,FALSE)</f>
        <v>24</v>
      </c>
      <c r="S20" s="15">
        <f t="shared" si="1"/>
        <v>0</v>
      </c>
      <c r="T20" s="12">
        <f>VLOOKUP($H20,'[2]2023_06'!$D:$AD,'[2]2023_06'!K$19,FALSE)</f>
        <v>0</v>
      </c>
      <c r="U20" s="16" t="str">
        <f>VLOOKUP($H20,'[2]2023_06'!$D:$AD,'[2]2023_06'!T$19,FALSE)</f>
        <v>LIDO</v>
      </c>
      <c r="V20" s="17" t="str">
        <f>VLOOKUP($H20,'[2]2023_06'!$D:$AD,'[2]2023_06'!U$19,FALSE)</f>
        <v>HIDRÔMETRO PARADO</v>
      </c>
      <c r="W20" s="12">
        <f>VLOOKUP($H20,'[2]2023_06'!$D:$AD,'[2]2023_06'!L$19,FALSE)</f>
        <v>105.24</v>
      </c>
      <c r="X20" s="12">
        <f>VLOOKUP($H20,'[2]2023_06'!$D:$AD,'[2]2023_06'!M$19,FALSE)</f>
        <v>105.24</v>
      </c>
      <c r="Y20" s="18">
        <f>VLOOKUP($H20,'[2]2023_06'!$D:$AD,'[2]2023_06'!N$19,FALSE)</f>
        <v>-19.88</v>
      </c>
      <c r="Z20" s="12">
        <f>VLOOKUP($H20,'[2]2023_06'!$D:$AD,'[2]2023_06'!O$19,FALSE)</f>
        <v>0</v>
      </c>
      <c r="AA20" s="12">
        <f>VLOOKUP($H20,'[2]2023_06'!$D:$AD,'[2]2023_06'!P$19,FALSE)</f>
        <v>0</v>
      </c>
      <c r="AB20" s="12">
        <f>VLOOKUP($H20,'[2]2023_06'!$D:$AD,'[2]2023_06'!Q$19,FALSE)</f>
        <v>190.6</v>
      </c>
      <c r="AC20">
        <f t="shared" si="2"/>
        <v>190.6</v>
      </c>
      <c r="AD20">
        <f t="shared" si="3"/>
        <v>0</v>
      </c>
    </row>
    <row r="21" spans="1:30" ht="15" customHeight="1" x14ac:dyDescent="0.25">
      <c r="A21" s="9" t="str">
        <f t="shared" si="0"/>
        <v>H025 2023 Junho</v>
      </c>
      <c r="B21" s="9" t="str">
        <f>VLOOKUP(H21,[1]Auxiliar_referencia!E:F,2,FALSE)</f>
        <v>Medidor faturado pela UFSC</v>
      </c>
      <c r="C21" s="9">
        <v>2023</v>
      </c>
      <c r="D21" s="9" t="s">
        <v>125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VLOOKUP($H21,'[2]2023_06'!$D:$AD,'[2]2023_06'!Z$19,FALSE)</f>
        <v>1</v>
      </c>
      <c r="M21" s="12">
        <f>VLOOKUP($H21,'[2]2023_06'!$D:$AD,'[2]2023_06'!AA$19,FALSE)</f>
        <v>0</v>
      </c>
      <c r="N21" s="12">
        <f>VLOOKUP($H21,'[2]2023_06'!$D:$AD,'[2]2023_06'!AB$19,FALSE)</f>
        <v>0</v>
      </c>
      <c r="O21" s="12">
        <f>VLOOKUP($H21,'[2]2023_06'!$D:$AD,'[2]2023_06'!AC$19,FALSE)</f>
        <v>0</v>
      </c>
      <c r="P21" s="12">
        <f>VLOOKUP($H21,'[2]2023_06'!$D:$AD,'[2]2023_06'!AD$19,FALSE)</f>
        <v>1</v>
      </c>
      <c r="Q21" s="13">
        <f>VLOOKUP(H21,'2023_05'!H:R,11,FALSE)</f>
        <v>18651</v>
      </c>
      <c r="R21" s="14">
        <f>VLOOKUP($H21,'[2]2023_06'!$D:$AD,'[2]2023_06'!J$19,FALSE)</f>
        <v>19044</v>
      </c>
      <c r="S21" s="15">
        <f t="shared" si="1"/>
        <v>393</v>
      </c>
      <c r="T21" s="12">
        <f>VLOOKUP($H21,'[2]2023_06'!$D:$AD,'[2]2023_06'!K$19,FALSE)</f>
        <v>393</v>
      </c>
      <c r="U21" s="16" t="str">
        <f>VLOOKUP($H21,'[2]2023_06'!$D:$AD,'[2]2023_06'!T$19,FALSE)</f>
        <v>LIDO</v>
      </c>
      <c r="V21" s="17" t="str">
        <f>VLOOKUP($H21,'[2]2023_06'!$D:$AD,'[2]2023_06'!U$19,FALSE)</f>
        <v>OK</v>
      </c>
      <c r="W21" s="12">
        <f>VLOOKUP($H21,'[2]2023_06'!$D:$AD,'[2]2023_06'!L$19,FALSE)</f>
        <v>5636.35</v>
      </c>
      <c r="X21" s="12">
        <f>VLOOKUP($H21,'[2]2023_06'!$D:$AD,'[2]2023_06'!M$19,FALSE)</f>
        <v>5636.35</v>
      </c>
      <c r="Y21" s="18">
        <f>VLOOKUP($H21,'[2]2023_06'!$D:$AD,'[2]2023_06'!N$19,FALSE)</f>
        <v>-1065.27</v>
      </c>
      <c r="Z21" s="12">
        <f>VLOOKUP($H21,'[2]2023_06'!$D:$AD,'[2]2023_06'!O$19,FALSE)</f>
        <v>0</v>
      </c>
      <c r="AA21" s="12">
        <f>VLOOKUP($H21,'[2]2023_06'!$D:$AD,'[2]2023_06'!P$19,FALSE)</f>
        <v>0</v>
      </c>
      <c r="AB21" s="12">
        <f>VLOOKUP($H21,'[2]2023_06'!$D:$AD,'[2]2023_06'!Q$19,FALSE)</f>
        <v>10207.43</v>
      </c>
      <c r="AC21">
        <f t="shared" si="2"/>
        <v>10207.43</v>
      </c>
      <c r="AD21">
        <f t="shared" si="3"/>
        <v>0</v>
      </c>
    </row>
    <row r="22" spans="1:30" ht="15" customHeight="1" x14ac:dyDescent="0.25">
      <c r="A22" s="9" t="str">
        <f t="shared" si="0"/>
        <v>H026 2023 Junho</v>
      </c>
      <c r="B22" s="9" t="str">
        <f>VLOOKUP(H22,[1]Auxiliar_referencia!E:F,2,FALSE)</f>
        <v>Medidor faturado pela UFSC</v>
      </c>
      <c r="C22" s="9">
        <v>2023</v>
      </c>
      <c r="D22" s="9" t="s">
        <v>125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VLOOKUP($H22,'[2]2023_06'!$D:$AD,'[2]2023_06'!Z$19,FALSE)</f>
        <v>1</v>
      </c>
      <c r="M22" s="12">
        <f>VLOOKUP($H22,'[2]2023_06'!$D:$AD,'[2]2023_06'!AA$19,FALSE)</f>
        <v>0</v>
      </c>
      <c r="N22" s="12">
        <f>VLOOKUP($H22,'[2]2023_06'!$D:$AD,'[2]2023_06'!AB$19,FALSE)</f>
        <v>0</v>
      </c>
      <c r="O22" s="12">
        <f>VLOOKUP($H22,'[2]2023_06'!$D:$AD,'[2]2023_06'!AC$19,FALSE)</f>
        <v>0</v>
      </c>
      <c r="P22" s="12">
        <f>VLOOKUP($H22,'[2]2023_06'!$D:$AD,'[2]2023_06'!AD$19,FALSE)</f>
        <v>1</v>
      </c>
      <c r="Q22" s="13">
        <f>VLOOKUP(H22,'2023_05'!H:R,11,FALSE)</f>
        <v>2693</v>
      </c>
      <c r="R22" s="14">
        <f>VLOOKUP($H22,'[2]2023_06'!$D:$AD,'[2]2023_06'!J$19,FALSE)</f>
        <v>2716</v>
      </c>
      <c r="S22" s="15">
        <f t="shared" si="1"/>
        <v>23</v>
      </c>
      <c r="T22" s="12">
        <f>VLOOKUP($H22,'[2]2023_06'!$D:$AD,'[2]2023_06'!K$19,FALSE)</f>
        <v>23</v>
      </c>
      <c r="U22" s="16" t="str">
        <f>VLOOKUP($H22,'[2]2023_06'!$D:$AD,'[2]2023_06'!T$19,FALSE)</f>
        <v>LIDO</v>
      </c>
      <c r="V22" s="17" t="str">
        <f>VLOOKUP($H22,'[2]2023_06'!$D:$AD,'[2]2023_06'!U$19,FALSE)</f>
        <v>OK</v>
      </c>
      <c r="W22" s="12">
        <f>VLOOKUP($H22,'[2]2023_06'!$D:$AD,'[2]2023_06'!L$19,FALSE)</f>
        <v>275.05</v>
      </c>
      <c r="X22" s="12">
        <f>VLOOKUP($H22,'[2]2023_06'!$D:$AD,'[2]2023_06'!M$19,FALSE)</f>
        <v>275.05</v>
      </c>
      <c r="Y22" s="18">
        <f>VLOOKUP($H22,'[2]2023_06'!$D:$AD,'[2]2023_06'!N$19,FALSE)</f>
        <v>-51.98</v>
      </c>
      <c r="Z22" s="12">
        <f>VLOOKUP($H22,'[2]2023_06'!$D:$AD,'[2]2023_06'!O$19,FALSE)</f>
        <v>0</v>
      </c>
      <c r="AA22" s="12">
        <f>VLOOKUP($H22,'[2]2023_06'!$D:$AD,'[2]2023_06'!P$19,FALSE)</f>
        <v>0</v>
      </c>
      <c r="AB22" s="12">
        <f>VLOOKUP($H22,'[2]2023_06'!$D:$AD,'[2]2023_06'!Q$19,FALSE)</f>
        <v>498.12</v>
      </c>
      <c r="AC22">
        <f t="shared" si="2"/>
        <v>498.12</v>
      </c>
      <c r="AD22">
        <f t="shared" si="3"/>
        <v>0</v>
      </c>
    </row>
    <row r="23" spans="1:30" ht="15" customHeight="1" x14ac:dyDescent="0.25">
      <c r="A23" s="9" t="str">
        <f t="shared" si="0"/>
        <v>H027 2023 Junho</v>
      </c>
      <c r="B23" s="9" t="str">
        <f>VLOOKUP(H23,[1]Auxiliar_referencia!E:F,2,FALSE)</f>
        <v>Medidor faturado pela UFSC</v>
      </c>
      <c r="C23" s="9">
        <v>2023</v>
      </c>
      <c r="D23" s="9" t="s">
        <v>125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VLOOKUP($H23,'[2]2023_06'!$D:$AD,'[2]2023_06'!Z$19,FALSE)</f>
        <v>1</v>
      </c>
      <c r="M23" s="12">
        <f>VLOOKUP($H23,'[2]2023_06'!$D:$AD,'[2]2023_06'!AA$19,FALSE)</f>
        <v>0</v>
      </c>
      <c r="N23" s="12">
        <f>VLOOKUP($H23,'[2]2023_06'!$D:$AD,'[2]2023_06'!AB$19,FALSE)</f>
        <v>0</v>
      </c>
      <c r="O23" s="12">
        <f>VLOOKUP($H23,'[2]2023_06'!$D:$AD,'[2]2023_06'!AC$19,FALSE)</f>
        <v>0</v>
      </c>
      <c r="P23" s="12">
        <f>VLOOKUP($H23,'[2]2023_06'!$D:$AD,'[2]2023_06'!AD$19,FALSE)</f>
        <v>1</v>
      </c>
      <c r="Q23" s="13">
        <f>VLOOKUP(H23,'2023_05'!H:R,11,FALSE)</f>
        <v>62760</v>
      </c>
      <c r="R23" s="14">
        <f>VLOOKUP($H23,'[2]2023_06'!$D:$AD,'[2]2023_06'!J$19,FALSE)</f>
        <v>63277</v>
      </c>
      <c r="S23" s="15">
        <f t="shared" si="1"/>
        <v>517</v>
      </c>
      <c r="T23" s="12">
        <f>VLOOKUP($H23,'[2]2023_06'!$D:$AD,'[2]2023_06'!K$19,FALSE)</f>
        <v>517</v>
      </c>
      <c r="U23" s="16" t="str">
        <f>VLOOKUP($H23,'[2]2023_06'!$D:$AD,'[2]2023_06'!T$19,FALSE)</f>
        <v>MÉDIO</v>
      </c>
      <c r="V23" s="17" t="str">
        <f>VLOOKUP($H23,'[2]2023_06'!$D:$AD,'[2]2023_06'!U$19,FALSE)</f>
        <v>ELIMINE A ANORMALIDADE COSNTRUINDO ABRIGO</v>
      </c>
      <c r="W23" s="12">
        <f>VLOOKUP($H23,'[2]2023_06'!$D:$AD,'[2]2023_06'!L$19,FALSE)</f>
        <v>7433.11</v>
      </c>
      <c r="X23" s="12">
        <f>VLOOKUP($H23,'[2]2023_06'!$D:$AD,'[2]2023_06'!M$19,FALSE)</f>
        <v>7433.11</v>
      </c>
      <c r="Y23" s="18">
        <f>VLOOKUP($H23,'[2]2023_06'!$D:$AD,'[2]2023_06'!N$19,FALSE)</f>
        <v>-1404.86</v>
      </c>
      <c r="Z23" s="12">
        <f>VLOOKUP($H23,'[2]2023_06'!$D:$AD,'[2]2023_06'!O$19,FALSE)</f>
        <v>0</v>
      </c>
      <c r="AA23" s="12">
        <f>VLOOKUP($H23,'[2]2023_06'!$D:$AD,'[2]2023_06'!P$19,FALSE)</f>
        <v>0</v>
      </c>
      <c r="AB23" s="12">
        <f>VLOOKUP($H23,'[2]2023_06'!$D:$AD,'[2]2023_06'!Q$19,FALSE)</f>
        <v>13461.36</v>
      </c>
      <c r="AC23">
        <f t="shared" si="2"/>
        <v>13461.359999999999</v>
      </c>
      <c r="AD23">
        <f t="shared" si="3"/>
        <v>0</v>
      </c>
    </row>
    <row r="24" spans="1:30" ht="15" customHeight="1" x14ac:dyDescent="0.25">
      <c r="A24" s="9" t="str">
        <f t="shared" si="0"/>
        <v>H028 2023 Junho</v>
      </c>
      <c r="B24" s="9" t="str">
        <f>VLOOKUP(H24,[1]Auxiliar_referencia!E:F,2,FALSE)</f>
        <v>Medidor faturado pela UFSC</v>
      </c>
      <c r="C24" s="9">
        <v>2023</v>
      </c>
      <c r="D24" s="9" t="s">
        <v>125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VLOOKUP($H24,'[2]2023_06'!$D:$AD,'[2]2023_06'!Z$19,FALSE)</f>
        <v>1</v>
      </c>
      <c r="M24" s="12">
        <f>VLOOKUP($H24,'[2]2023_06'!$D:$AD,'[2]2023_06'!AA$19,FALSE)</f>
        <v>0</v>
      </c>
      <c r="N24" s="12">
        <f>VLOOKUP($H24,'[2]2023_06'!$D:$AD,'[2]2023_06'!AB$19,FALSE)</f>
        <v>0</v>
      </c>
      <c r="O24" s="12">
        <f>VLOOKUP($H24,'[2]2023_06'!$D:$AD,'[2]2023_06'!AC$19,FALSE)</f>
        <v>0</v>
      </c>
      <c r="P24" s="12">
        <f>VLOOKUP($H24,'[2]2023_06'!$D:$AD,'[2]2023_06'!AD$19,FALSE)</f>
        <v>1</v>
      </c>
      <c r="Q24" s="13">
        <f>VLOOKUP(H24,'2023_05'!H:R,11,FALSE)</f>
        <v>1500</v>
      </c>
      <c r="R24" s="14">
        <f>VLOOKUP($H24,'[2]2023_06'!$D:$AD,'[2]2023_06'!J$19,FALSE)</f>
        <v>1539</v>
      </c>
      <c r="S24" s="15">
        <f t="shared" si="1"/>
        <v>39</v>
      </c>
      <c r="T24" s="12">
        <f>VLOOKUP($H24,'[2]2023_06'!$D:$AD,'[2]2023_06'!K$19,FALSE)</f>
        <v>39</v>
      </c>
      <c r="U24" s="16" t="str">
        <f>VLOOKUP($H24,'[2]2023_06'!$D:$AD,'[2]2023_06'!T$19,FALSE)</f>
        <v>MÉDIO</v>
      </c>
      <c r="V24" s="17" t="str">
        <f>VLOOKUP($H24,'[2]2023_06'!$D:$AD,'[2]2023_06'!U$19,FALSE)</f>
        <v>ELIMINE A ANORMALIDADE COSNTRUINDO ABRIGO</v>
      </c>
      <c r="W24" s="12">
        <f>VLOOKUP($H24,'[2]2023_06'!$D:$AD,'[2]2023_06'!L$19,FALSE)</f>
        <v>506.89</v>
      </c>
      <c r="X24" s="12">
        <f>VLOOKUP($H24,'[2]2023_06'!$D:$AD,'[2]2023_06'!M$19,FALSE)</f>
        <v>506.89</v>
      </c>
      <c r="Y24" s="18">
        <f>VLOOKUP($H24,'[2]2023_06'!$D:$AD,'[2]2023_06'!N$19,FALSE)</f>
        <v>-95.8</v>
      </c>
      <c r="Z24" s="12">
        <f>VLOOKUP($H24,'[2]2023_06'!$D:$AD,'[2]2023_06'!O$19,FALSE)</f>
        <v>0</v>
      </c>
      <c r="AA24" s="12">
        <f>VLOOKUP($H24,'[2]2023_06'!$D:$AD,'[2]2023_06'!P$19,FALSE)</f>
        <v>0</v>
      </c>
      <c r="AB24" s="12">
        <f>VLOOKUP($H24,'[2]2023_06'!$D:$AD,'[2]2023_06'!Q$19,FALSE)</f>
        <v>917.98</v>
      </c>
      <c r="AC24">
        <f t="shared" si="2"/>
        <v>917.98</v>
      </c>
      <c r="AD24">
        <f t="shared" si="3"/>
        <v>0</v>
      </c>
    </row>
    <row r="25" spans="1:30" ht="15" customHeight="1" x14ac:dyDescent="0.25">
      <c r="A25" s="9" t="str">
        <f t="shared" si="0"/>
        <v>H029 2023 Junho</v>
      </c>
      <c r="B25" s="9" t="str">
        <f>VLOOKUP(H25,[1]Auxiliar_referencia!E:F,2,FALSE)</f>
        <v>Medidor faturado pela UFSC</v>
      </c>
      <c r="C25" s="9">
        <v>2023</v>
      </c>
      <c r="D25" s="9" t="s">
        <v>125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VLOOKUP($H25,'[2]2023_06'!$D:$AD,'[2]2023_06'!Z$19,FALSE)</f>
        <v>1</v>
      </c>
      <c r="M25" s="12">
        <f>VLOOKUP($H25,'[2]2023_06'!$D:$AD,'[2]2023_06'!AA$19,FALSE)</f>
        <v>0</v>
      </c>
      <c r="N25" s="12">
        <f>VLOOKUP($H25,'[2]2023_06'!$D:$AD,'[2]2023_06'!AB$19,FALSE)</f>
        <v>0</v>
      </c>
      <c r="O25" s="12">
        <f>VLOOKUP($H25,'[2]2023_06'!$D:$AD,'[2]2023_06'!AC$19,FALSE)</f>
        <v>0</v>
      </c>
      <c r="P25" s="12">
        <f>VLOOKUP($H25,'[2]2023_06'!$D:$AD,'[2]2023_06'!AD$19,FALSE)</f>
        <v>1</v>
      </c>
      <c r="Q25" s="13">
        <f>VLOOKUP(H25,'2023_05'!H:R,11,FALSE)</f>
        <v>237</v>
      </c>
      <c r="R25" s="14">
        <f>VLOOKUP($H25,'[2]2023_06'!$D:$AD,'[2]2023_06'!J$19,FALSE)</f>
        <v>242</v>
      </c>
      <c r="S25" s="15">
        <f t="shared" si="1"/>
        <v>5</v>
      </c>
      <c r="T25" s="12">
        <f>VLOOKUP($H25,'[2]2023_06'!$D:$AD,'[2]2023_06'!K$19,FALSE)</f>
        <v>5</v>
      </c>
      <c r="U25" s="16" t="str">
        <f>VLOOKUP($H25,'[2]2023_06'!$D:$AD,'[2]2023_06'!T$19,FALSE)</f>
        <v>LIDO</v>
      </c>
      <c r="V25" s="17" t="str">
        <f>VLOOKUP($H25,'[2]2023_06'!$D:$AD,'[2]2023_06'!U$19,FALSE)</f>
        <v>ALTO CONSUMO</v>
      </c>
      <c r="W25" s="12">
        <f>VLOOKUP($H25,'[2]2023_06'!$D:$AD,'[2]2023_06'!L$19,FALSE)</f>
        <v>60.88</v>
      </c>
      <c r="X25" s="12">
        <f>VLOOKUP($H25,'[2]2023_06'!$D:$AD,'[2]2023_06'!M$19,FALSE)</f>
        <v>60.88</v>
      </c>
      <c r="Y25" s="18">
        <f>VLOOKUP($H25,'[2]2023_06'!$D:$AD,'[2]2023_06'!N$19,FALSE)</f>
        <v>-11.5</v>
      </c>
      <c r="Z25" s="12">
        <f>VLOOKUP($H25,'[2]2023_06'!$D:$AD,'[2]2023_06'!O$19,FALSE)</f>
        <v>0</v>
      </c>
      <c r="AA25" s="12">
        <f>VLOOKUP($H25,'[2]2023_06'!$D:$AD,'[2]2023_06'!P$19,FALSE)</f>
        <v>0</v>
      </c>
      <c r="AB25" s="12">
        <f>VLOOKUP($H25,'[2]2023_06'!$D:$AD,'[2]2023_06'!Q$19,FALSE)</f>
        <v>110.26</v>
      </c>
      <c r="AC25">
        <f t="shared" si="2"/>
        <v>110.26</v>
      </c>
      <c r="AD25">
        <f t="shared" si="3"/>
        <v>0</v>
      </c>
    </row>
    <row r="26" spans="1:30" ht="15" customHeight="1" x14ac:dyDescent="0.25">
      <c r="A26" s="9" t="str">
        <f t="shared" si="0"/>
        <v>H030 2023 Junho</v>
      </c>
      <c r="B26" s="9" t="str">
        <f>VLOOKUP(H26,[1]Auxiliar_referencia!E:F,2,FALSE)</f>
        <v>Medidor faturado pela UFSC</v>
      </c>
      <c r="C26" s="9">
        <v>2023</v>
      </c>
      <c r="D26" s="9" t="s">
        <v>125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VLOOKUP($H26,'[2]2023_06'!$D:$AD,'[2]2023_06'!Z$19,FALSE)</f>
        <v>0</v>
      </c>
      <c r="M26" s="12">
        <f>VLOOKUP($H26,'[2]2023_06'!$D:$AD,'[2]2023_06'!AA$19,FALSE)</f>
        <v>30</v>
      </c>
      <c r="N26" s="12">
        <f>VLOOKUP($H26,'[2]2023_06'!$D:$AD,'[2]2023_06'!AB$19,FALSE)</f>
        <v>0</v>
      </c>
      <c r="O26" s="12">
        <f>VLOOKUP($H26,'[2]2023_06'!$D:$AD,'[2]2023_06'!AC$19,FALSE)</f>
        <v>0</v>
      </c>
      <c r="P26" s="12">
        <f>VLOOKUP($H26,'[2]2023_06'!$D:$AD,'[2]2023_06'!AD$19,FALSE)</f>
        <v>30</v>
      </c>
      <c r="Q26" s="13">
        <f>VLOOKUP(H26,'2023_05'!H:R,11,FALSE)</f>
        <v>7450</v>
      </c>
      <c r="R26" s="14">
        <f>VLOOKUP($H26,'[2]2023_06'!$D:$AD,'[2]2023_06'!J$19,FALSE)</f>
        <v>9388</v>
      </c>
      <c r="S26" s="15">
        <f t="shared" si="1"/>
        <v>1938</v>
      </c>
      <c r="T26" s="12">
        <f>VLOOKUP($H26,'[2]2023_06'!$D:$AD,'[2]2023_06'!K$19,FALSE)</f>
        <v>1938</v>
      </c>
      <c r="U26" s="16" t="str">
        <f>VLOOKUP($H26,'[2]2023_06'!$D:$AD,'[2]2023_06'!T$19,FALSE)</f>
        <v>LIDO/REVISÃO</v>
      </c>
      <c r="V26" s="17" t="str">
        <f>VLOOKUP($H26,'[2]2023_06'!$D:$AD,'[2]2023_06'!U$19,FALSE)</f>
        <v>ALTO CONSUMO</v>
      </c>
      <c r="W26" s="12">
        <f>VLOOKUP($H26,'[2]2023_06'!$D:$AD,'[2]2023_06'!L$19,FALSE)</f>
        <v>25481.64</v>
      </c>
      <c r="X26" s="12">
        <f>VLOOKUP($H26,'[2]2023_06'!$D:$AD,'[2]2023_06'!M$19,FALSE)</f>
        <v>25481.64</v>
      </c>
      <c r="Y26" s="18">
        <f>VLOOKUP($H26,'[2]2023_06'!$D:$AD,'[2]2023_06'!N$19,FALSE)</f>
        <v>-4816.03</v>
      </c>
      <c r="Z26" s="12">
        <f>VLOOKUP($H26,'[2]2023_06'!$D:$AD,'[2]2023_06'!O$19,FALSE)</f>
        <v>0</v>
      </c>
      <c r="AA26" s="12">
        <f>VLOOKUP($H26,'[2]2023_06'!$D:$AD,'[2]2023_06'!P$19,FALSE)</f>
        <v>0</v>
      </c>
      <c r="AB26" s="12">
        <f>VLOOKUP($H26,'[2]2023_06'!$D:$AD,'[2]2023_06'!Q$19,FALSE)</f>
        <v>46147.25</v>
      </c>
      <c r="AC26">
        <f t="shared" si="2"/>
        <v>46147.25</v>
      </c>
      <c r="AD26">
        <f t="shared" si="3"/>
        <v>0</v>
      </c>
    </row>
    <row r="27" spans="1:30" ht="15" customHeight="1" x14ac:dyDescent="0.25">
      <c r="A27" s="9" t="str">
        <f t="shared" si="0"/>
        <v>H032 2023 Junho</v>
      </c>
      <c r="B27" s="9" t="str">
        <f>VLOOKUP(H27,[1]Auxiliar_referencia!E:F,2,FALSE)</f>
        <v>Medidor faturado pela UFSC</v>
      </c>
      <c r="C27" s="9">
        <v>2023</v>
      </c>
      <c r="D27" s="9" t="s">
        <v>125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VLOOKUP($H27,'[2]2023_06'!$D:$AD,'[2]2023_06'!Z$19,FALSE)</f>
        <v>1</v>
      </c>
      <c r="M27" s="12">
        <f>VLOOKUP($H27,'[2]2023_06'!$D:$AD,'[2]2023_06'!AA$19,FALSE)</f>
        <v>0</v>
      </c>
      <c r="N27" s="12">
        <f>VLOOKUP($H27,'[2]2023_06'!$D:$AD,'[2]2023_06'!AB$19,FALSE)</f>
        <v>0</v>
      </c>
      <c r="O27" s="12">
        <f>VLOOKUP($H27,'[2]2023_06'!$D:$AD,'[2]2023_06'!AC$19,FALSE)</f>
        <v>0</v>
      </c>
      <c r="P27" s="12">
        <f>VLOOKUP($H27,'[2]2023_06'!$D:$AD,'[2]2023_06'!AD$19,FALSE)</f>
        <v>1</v>
      </c>
      <c r="Q27" s="13">
        <f>VLOOKUP(H27,'2023_05'!H:R,11,FALSE)</f>
        <v>31232</v>
      </c>
      <c r="R27" s="14">
        <f>VLOOKUP($H27,'[2]2023_06'!$D:$AD,'[2]2023_06'!J$19,FALSE)</f>
        <v>31818</v>
      </c>
      <c r="S27" s="15">
        <f t="shared" si="1"/>
        <v>586</v>
      </c>
      <c r="T27" s="12">
        <f>VLOOKUP($H27,'[2]2023_06'!$D:$AD,'[2]2023_06'!K$19,FALSE)</f>
        <v>586</v>
      </c>
      <c r="U27" s="16" t="str">
        <f>VLOOKUP($H27,'[2]2023_06'!$D:$AD,'[2]2023_06'!T$19,FALSE)</f>
        <v>LIDO/REVISÃO</v>
      </c>
      <c r="V27" s="17" t="str">
        <f>VLOOKUP($H27,'[2]2023_06'!$D:$AD,'[2]2023_06'!U$19,FALSE)</f>
        <v>CONFIRMAÇÃO LEITURA</v>
      </c>
      <c r="W27" s="12">
        <f>VLOOKUP($H27,'[2]2023_06'!$D:$AD,'[2]2023_06'!L$19,FALSE)</f>
        <v>8432.92</v>
      </c>
      <c r="X27" s="12">
        <f>VLOOKUP($H27,'[2]2023_06'!$D:$AD,'[2]2023_06'!M$19,FALSE)</f>
        <v>8432.92</v>
      </c>
      <c r="Y27" s="18">
        <f>VLOOKUP($H27,'[2]2023_06'!$D:$AD,'[2]2023_06'!N$19,FALSE)</f>
        <v>-1593.83</v>
      </c>
      <c r="Z27" s="12">
        <f>VLOOKUP($H27,'[2]2023_06'!$D:$AD,'[2]2023_06'!O$19,FALSE)</f>
        <v>0</v>
      </c>
      <c r="AA27" s="12">
        <f>VLOOKUP($H27,'[2]2023_06'!$D:$AD,'[2]2023_06'!P$19,FALSE)</f>
        <v>0</v>
      </c>
      <c r="AB27" s="12">
        <f>VLOOKUP($H27,'[2]2023_06'!$D:$AD,'[2]2023_06'!Q$19,FALSE)</f>
        <v>15272.01</v>
      </c>
      <c r="AC27">
        <f t="shared" si="2"/>
        <v>15272.01</v>
      </c>
      <c r="AD27">
        <f t="shared" si="3"/>
        <v>0</v>
      </c>
    </row>
    <row r="28" spans="1:30" ht="15" customHeight="1" x14ac:dyDescent="0.25">
      <c r="A28" s="9" t="str">
        <f t="shared" si="0"/>
        <v>H033 2023 Junho</v>
      </c>
      <c r="B28" s="9" t="str">
        <f>VLOOKUP(H28,[1]Auxiliar_referencia!E:F,2,FALSE)</f>
        <v>Medidor faturado pela UFSC</v>
      </c>
      <c r="C28" s="9">
        <v>2023</v>
      </c>
      <c r="D28" s="9" t="s">
        <v>125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VLOOKUP($H28,'[2]2023_06'!$D:$AD,'[2]2023_06'!Z$19,FALSE)</f>
        <v>1</v>
      </c>
      <c r="M28" s="12">
        <f>VLOOKUP($H28,'[2]2023_06'!$D:$AD,'[2]2023_06'!AA$19,FALSE)</f>
        <v>0</v>
      </c>
      <c r="N28" s="12">
        <f>VLOOKUP($H28,'[2]2023_06'!$D:$AD,'[2]2023_06'!AB$19,FALSE)</f>
        <v>1</v>
      </c>
      <c r="O28" s="12">
        <f>VLOOKUP($H28,'[2]2023_06'!$D:$AD,'[2]2023_06'!AC$19,FALSE)</f>
        <v>0</v>
      </c>
      <c r="P28" s="12">
        <f>VLOOKUP($H28,'[2]2023_06'!$D:$AD,'[2]2023_06'!AD$19,FALSE)</f>
        <v>2</v>
      </c>
      <c r="Q28" s="13">
        <f>VLOOKUP(H28,'2023_05'!H:R,11,FALSE)</f>
        <v>2365</v>
      </c>
      <c r="R28" s="14">
        <f>VLOOKUP($H28,'[2]2023_06'!$D:$AD,'[2]2023_06'!J$19,FALSE)</f>
        <v>2566</v>
      </c>
      <c r="S28" s="15">
        <f t="shared" si="1"/>
        <v>201</v>
      </c>
      <c r="T28" s="12">
        <f>VLOOKUP($H28,'[2]2023_06'!$D:$AD,'[2]2023_06'!K$19,FALSE)</f>
        <v>201</v>
      </c>
      <c r="U28" s="16" t="str">
        <f>VLOOKUP($H28,'[2]2023_06'!$D:$AD,'[2]2023_06'!T$19,FALSE)</f>
        <v>LIDO</v>
      </c>
      <c r="V28" s="17" t="str">
        <f>VLOOKUP($H28,'[2]2023_06'!$D:$AD,'[2]2023_06'!U$19,FALSE)</f>
        <v>ALTO CONSUMO</v>
      </c>
      <c r="W28" s="12">
        <f>VLOOKUP($H28,'[2]2023_06'!$D:$AD,'[2]2023_06'!L$19,FALSE)</f>
        <v>2984.93</v>
      </c>
      <c r="X28" s="12">
        <f>VLOOKUP($H28,'[2]2023_06'!$D:$AD,'[2]2023_06'!M$19,FALSE)</f>
        <v>2984.93</v>
      </c>
      <c r="Y28" s="18">
        <f>VLOOKUP($H28,'[2]2023_06'!$D:$AD,'[2]2023_06'!N$19,FALSE)</f>
        <v>-564.15</v>
      </c>
      <c r="Z28" s="12">
        <f>VLOOKUP($H28,'[2]2023_06'!$D:$AD,'[2]2023_06'!O$19,FALSE)</f>
        <v>0</v>
      </c>
      <c r="AA28" s="12">
        <f>VLOOKUP($H28,'[2]2023_06'!$D:$AD,'[2]2023_06'!P$19,FALSE)</f>
        <v>0</v>
      </c>
      <c r="AB28" s="12">
        <f>VLOOKUP($H28,'[2]2023_06'!$D:$AD,'[2]2023_06'!Q$19,FALSE)</f>
        <v>5405.71</v>
      </c>
      <c r="AC28">
        <f t="shared" si="2"/>
        <v>5405.71</v>
      </c>
      <c r="AD28">
        <f t="shared" si="3"/>
        <v>0</v>
      </c>
    </row>
    <row r="29" spans="1:30" ht="15" customHeight="1" x14ac:dyDescent="0.25">
      <c r="A29" s="9" t="str">
        <f t="shared" si="0"/>
        <v>H034 2023 Junho</v>
      </c>
      <c r="B29" s="9" t="str">
        <f>VLOOKUP(H29,[1]Auxiliar_referencia!E:F,2,FALSE)</f>
        <v>Medidor faturado pela UFSC</v>
      </c>
      <c r="C29" s="9">
        <v>2023</v>
      </c>
      <c r="D29" s="9" t="s">
        <v>125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VLOOKUP($H29,'[2]2023_06'!$D:$AD,'[2]2023_06'!Z$19,FALSE)</f>
        <v>1</v>
      </c>
      <c r="M29" s="12">
        <f>VLOOKUP($H29,'[2]2023_06'!$D:$AD,'[2]2023_06'!AA$19,FALSE)</f>
        <v>0</v>
      </c>
      <c r="N29" s="12">
        <f>VLOOKUP($H29,'[2]2023_06'!$D:$AD,'[2]2023_06'!AB$19,FALSE)</f>
        <v>0</v>
      </c>
      <c r="O29" s="12">
        <f>VLOOKUP($H29,'[2]2023_06'!$D:$AD,'[2]2023_06'!AC$19,FALSE)</f>
        <v>0</v>
      </c>
      <c r="P29" s="12">
        <f>VLOOKUP($H29,'[2]2023_06'!$D:$AD,'[2]2023_06'!AD$19,FALSE)</f>
        <v>1</v>
      </c>
      <c r="Q29" s="13">
        <f>VLOOKUP(H29,'2023_05'!H:R,11,FALSE)</f>
        <v>3199</v>
      </c>
      <c r="R29" s="14">
        <f>VLOOKUP($H29,'[2]2023_06'!$D:$AD,'[2]2023_06'!J$19,FALSE)</f>
        <v>3596</v>
      </c>
      <c r="S29" s="15">
        <f t="shared" si="1"/>
        <v>397</v>
      </c>
      <c r="T29" s="12">
        <f>VLOOKUP($H29,'[2]2023_06'!$D:$AD,'[2]2023_06'!K$19,FALSE)</f>
        <v>397</v>
      </c>
      <c r="U29" s="16" t="str">
        <f>VLOOKUP($H29,'[2]2023_06'!$D:$AD,'[2]2023_06'!T$19,FALSE)</f>
        <v>LIDO/REVISÃO</v>
      </c>
      <c r="V29" s="17" t="str">
        <f>VLOOKUP($H29,'[2]2023_06'!$D:$AD,'[2]2023_06'!U$19,FALSE)</f>
        <v>ALTO CONSUMO</v>
      </c>
      <c r="W29" s="12">
        <f>VLOOKUP($H29,'[2]2023_06'!$D:$AD,'[2]2023_06'!L$19,FALSE)</f>
        <v>5694.31</v>
      </c>
      <c r="X29" s="12">
        <f>VLOOKUP($H29,'[2]2023_06'!$D:$AD,'[2]2023_06'!M$19,FALSE)</f>
        <v>5694.31</v>
      </c>
      <c r="Y29" s="18">
        <f>VLOOKUP($H29,'[2]2023_06'!$D:$AD,'[2]2023_06'!N$19,FALSE)</f>
        <v>-1076.23</v>
      </c>
      <c r="Z29" s="12">
        <f>VLOOKUP($H29,'[2]2023_06'!$D:$AD,'[2]2023_06'!O$19,FALSE)</f>
        <v>0</v>
      </c>
      <c r="AA29" s="12">
        <f>VLOOKUP($H29,'[2]2023_06'!$D:$AD,'[2]2023_06'!P$19,FALSE)</f>
        <v>0</v>
      </c>
      <c r="AB29" s="12">
        <f>VLOOKUP($H29,'[2]2023_06'!$D:$AD,'[2]2023_06'!Q$19,FALSE)</f>
        <v>10312.39</v>
      </c>
      <c r="AC29">
        <f t="shared" si="2"/>
        <v>10312.390000000001</v>
      </c>
      <c r="AD29">
        <f t="shared" si="3"/>
        <v>0</v>
      </c>
    </row>
    <row r="30" spans="1:30" ht="15" customHeight="1" x14ac:dyDescent="0.25">
      <c r="A30" s="9" t="str">
        <f t="shared" si="0"/>
        <v>H035 2023 Junho</v>
      </c>
      <c r="B30" s="9" t="str">
        <f>VLOOKUP(H30,[1]Auxiliar_referencia!E:F,2,FALSE)</f>
        <v>Medidor faturado pela UFSC</v>
      </c>
      <c r="C30" s="9">
        <v>2023</v>
      </c>
      <c r="D30" s="9" t="s">
        <v>125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VLOOKUP($H30,'[2]2023_06'!$D:$AD,'[2]2023_06'!Z$19,FALSE)</f>
        <v>1</v>
      </c>
      <c r="M30" s="12">
        <f>VLOOKUP($H30,'[2]2023_06'!$D:$AD,'[2]2023_06'!AA$19,FALSE)</f>
        <v>0</v>
      </c>
      <c r="N30" s="12">
        <f>VLOOKUP($H30,'[2]2023_06'!$D:$AD,'[2]2023_06'!AB$19,FALSE)</f>
        <v>0</v>
      </c>
      <c r="O30" s="12">
        <f>VLOOKUP($H30,'[2]2023_06'!$D:$AD,'[2]2023_06'!AC$19,FALSE)</f>
        <v>0</v>
      </c>
      <c r="P30" s="12">
        <f>VLOOKUP($H30,'[2]2023_06'!$D:$AD,'[2]2023_06'!AD$19,FALSE)</f>
        <v>1</v>
      </c>
      <c r="Q30" s="13">
        <f>VLOOKUP(H30,'2023_05'!H:R,11,FALSE)</f>
        <v>291</v>
      </c>
      <c r="R30" s="14">
        <f>VLOOKUP($H30,'[2]2023_06'!$D:$AD,'[2]2023_06'!J$19,FALSE)</f>
        <v>303</v>
      </c>
      <c r="S30" s="15">
        <f t="shared" si="1"/>
        <v>12</v>
      </c>
      <c r="T30" s="12">
        <f>VLOOKUP($H30,'[2]2023_06'!$D:$AD,'[2]2023_06'!K$19,FALSE)</f>
        <v>12</v>
      </c>
      <c r="U30" s="16" t="str">
        <f>VLOOKUP($H30,'[2]2023_06'!$D:$AD,'[2]2023_06'!T$19,FALSE)</f>
        <v>LIDO</v>
      </c>
      <c r="V30" s="17" t="str">
        <f>VLOOKUP($H30,'[2]2023_06'!$D:$AD,'[2]2023_06'!U$19,FALSE)</f>
        <v>OK</v>
      </c>
      <c r="W30" s="12">
        <f>VLOOKUP($H30,'[2]2023_06'!$D:$AD,'[2]2023_06'!L$19,FALSE)</f>
        <v>115.66</v>
      </c>
      <c r="X30" s="12">
        <f>VLOOKUP($H30,'[2]2023_06'!$D:$AD,'[2]2023_06'!M$19,FALSE)</f>
        <v>115.66</v>
      </c>
      <c r="Y30" s="18">
        <f>VLOOKUP($H30,'[2]2023_06'!$D:$AD,'[2]2023_06'!N$19,FALSE)</f>
        <v>-21.85</v>
      </c>
      <c r="Z30" s="12">
        <f>VLOOKUP($H30,'[2]2023_06'!$D:$AD,'[2]2023_06'!O$19,FALSE)</f>
        <v>0</v>
      </c>
      <c r="AA30" s="12">
        <f>VLOOKUP($H30,'[2]2023_06'!$D:$AD,'[2]2023_06'!P$19,FALSE)</f>
        <v>0</v>
      </c>
      <c r="AB30" s="12">
        <f>VLOOKUP($H30,'[2]2023_06'!$D:$AD,'[2]2023_06'!Q$19,FALSE)</f>
        <v>209.47</v>
      </c>
      <c r="AC30">
        <f t="shared" si="2"/>
        <v>209.47</v>
      </c>
      <c r="AD30">
        <f t="shared" si="3"/>
        <v>0</v>
      </c>
    </row>
    <row r="31" spans="1:30" ht="15" customHeight="1" x14ac:dyDescent="0.25">
      <c r="A31" s="9" t="str">
        <f t="shared" si="0"/>
        <v>H037 2023 Junho</v>
      </c>
      <c r="B31" s="9" t="str">
        <f>VLOOKUP(H31,[1]Auxiliar_referencia!E:F,2,FALSE)</f>
        <v>Medidor faturado pela UFSC</v>
      </c>
      <c r="C31" s="9">
        <v>2023</v>
      </c>
      <c r="D31" s="9" t="s">
        <v>125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VLOOKUP($H31,'[2]2023_06'!$D:$AD,'[2]2023_06'!Z$19,FALSE)</f>
        <v>1</v>
      </c>
      <c r="M31" s="12">
        <f>VLOOKUP($H31,'[2]2023_06'!$D:$AD,'[2]2023_06'!AA$19,FALSE)</f>
        <v>0</v>
      </c>
      <c r="N31" s="12">
        <f>VLOOKUP($H31,'[2]2023_06'!$D:$AD,'[2]2023_06'!AB$19,FALSE)</f>
        <v>0</v>
      </c>
      <c r="O31" s="12">
        <f>VLOOKUP($H31,'[2]2023_06'!$D:$AD,'[2]2023_06'!AC$19,FALSE)</f>
        <v>1</v>
      </c>
      <c r="P31" s="12">
        <f>VLOOKUP($H31,'[2]2023_06'!$D:$AD,'[2]2023_06'!AD$19,FALSE)</f>
        <v>2</v>
      </c>
      <c r="Q31" s="13">
        <f>VLOOKUP(H31,'2023_05'!H:R,11,FALSE)</f>
        <v>1930</v>
      </c>
      <c r="R31" s="14">
        <f>VLOOKUP($H31,'[2]2023_06'!$D:$AD,'[2]2023_06'!J$19,FALSE)</f>
        <v>2063</v>
      </c>
      <c r="S31" s="15">
        <f t="shared" si="1"/>
        <v>133</v>
      </c>
      <c r="T31" s="12">
        <f>VLOOKUP($H31,'[2]2023_06'!$D:$AD,'[2]2023_06'!K$19,FALSE)</f>
        <v>133</v>
      </c>
      <c r="U31" s="16" t="str">
        <f>VLOOKUP($H31,'[2]2023_06'!$D:$AD,'[2]2023_06'!T$19,FALSE)</f>
        <v>LIDO</v>
      </c>
      <c r="V31" s="17" t="str">
        <f>VLOOKUP($H31,'[2]2023_06'!$D:$AD,'[2]2023_06'!U$19,FALSE)</f>
        <v>ALTO CONSUMO</v>
      </c>
      <c r="W31" s="12">
        <f>VLOOKUP($H31,'[2]2023_06'!$D:$AD,'[2]2023_06'!L$19,FALSE)</f>
        <v>1868.95</v>
      </c>
      <c r="X31" s="12">
        <f>VLOOKUP($H31,'[2]2023_06'!$D:$AD,'[2]2023_06'!M$19,FALSE)</f>
        <v>1868.95</v>
      </c>
      <c r="Y31" s="18">
        <f>VLOOKUP($H31,'[2]2023_06'!$D:$AD,'[2]2023_06'!N$19,FALSE)</f>
        <v>-353.24</v>
      </c>
      <c r="Z31" s="12">
        <f>VLOOKUP($H31,'[2]2023_06'!$D:$AD,'[2]2023_06'!O$19,FALSE)</f>
        <v>0</v>
      </c>
      <c r="AA31" s="12">
        <f>VLOOKUP($H31,'[2]2023_06'!$D:$AD,'[2]2023_06'!P$19,FALSE)</f>
        <v>0</v>
      </c>
      <c r="AB31" s="12">
        <f>VLOOKUP($H31,'[2]2023_06'!$D:$AD,'[2]2023_06'!Q$19,FALSE)</f>
        <v>3384.66</v>
      </c>
      <c r="AC31">
        <f t="shared" si="2"/>
        <v>3384.66</v>
      </c>
      <c r="AD31">
        <f t="shared" si="3"/>
        <v>0</v>
      </c>
    </row>
    <row r="32" spans="1:30" ht="15" customHeight="1" x14ac:dyDescent="0.25">
      <c r="A32" s="9" t="str">
        <f t="shared" si="0"/>
        <v>H038 2023 Junho</v>
      </c>
      <c r="B32" s="9" t="str">
        <f>VLOOKUP(H32,[1]Auxiliar_referencia!E:F,2,FALSE)</f>
        <v>Medidor faturado pela UFSC</v>
      </c>
      <c r="C32" s="9">
        <v>2023</v>
      </c>
      <c r="D32" s="9" t="s">
        <v>125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VLOOKUP($H32,'[2]2023_06'!$D:$AD,'[2]2023_06'!Z$19,FALSE)</f>
        <v>1</v>
      </c>
      <c r="M32" s="12">
        <f>VLOOKUP($H32,'[2]2023_06'!$D:$AD,'[2]2023_06'!AA$19,FALSE)</f>
        <v>0</v>
      </c>
      <c r="N32" s="12">
        <f>VLOOKUP($H32,'[2]2023_06'!$D:$AD,'[2]2023_06'!AB$19,FALSE)</f>
        <v>0</v>
      </c>
      <c r="O32" s="12">
        <f>VLOOKUP($H32,'[2]2023_06'!$D:$AD,'[2]2023_06'!AC$19,FALSE)</f>
        <v>0</v>
      </c>
      <c r="P32" s="12">
        <f>VLOOKUP($H32,'[2]2023_06'!$D:$AD,'[2]2023_06'!AD$19,FALSE)</f>
        <v>1</v>
      </c>
      <c r="Q32" s="13">
        <f>VLOOKUP(H32,'2023_05'!H:R,11,FALSE)</f>
        <v>602</v>
      </c>
      <c r="R32" s="14">
        <f>VLOOKUP($H32,'[2]2023_06'!$D:$AD,'[2]2023_06'!J$19,FALSE)</f>
        <v>7137</v>
      </c>
      <c r="S32" s="15">
        <f t="shared" si="1"/>
        <v>6535</v>
      </c>
      <c r="T32" s="12">
        <f>VLOOKUP($H32,'[2]2023_06'!$D:$AD,'[2]2023_06'!K$19,FALSE)</f>
        <v>249</v>
      </c>
      <c r="U32" s="16" t="str">
        <f>VLOOKUP($H32,'[2]2023_06'!$D:$AD,'[2]2023_06'!T$19,FALSE)</f>
        <v>LIDO/REVISÃO</v>
      </c>
      <c r="V32" s="17" t="str">
        <f>VLOOKUP($H32,'[2]2023_06'!$D:$AD,'[2]2023_06'!U$19,FALSE)</f>
        <v>CONFIRMAÇÃO LEITURA</v>
      </c>
      <c r="W32" s="12">
        <f>VLOOKUP($H32,'[2]2023_06'!$D:$AD,'[2]2023_06'!L$19,FALSE)</f>
        <v>3549.79</v>
      </c>
      <c r="X32" s="12">
        <f>VLOOKUP($H32,'[2]2023_06'!$D:$AD,'[2]2023_06'!M$19,FALSE)</f>
        <v>3549.79</v>
      </c>
      <c r="Y32" s="18">
        <f>VLOOKUP($H32,'[2]2023_06'!$D:$AD,'[2]2023_06'!N$19,FALSE)</f>
        <v>-670.92</v>
      </c>
      <c r="Z32" s="12">
        <f>VLOOKUP($H32,'[2]2023_06'!$D:$AD,'[2]2023_06'!O$19,FALSE)</f>
        <v>0</v>
      </c>
      <c r="AA32" s="12">
        <f>VLOOKUP($H32,'[2]2023_06'!$D:$AD,'[2]2023_06'!P$19,FALSE)</f>
        <v>0</v>
      </c>
      <c r="AB32" s="12">
        <f>VLOOKUP($H32,'[2]2023_06'!$D:$AD,'[2]2023_06'!Q$19,FALSE)</f>
        <v>6428.66</v>
      </c>
      <c r="AC32">
        <f t="shared" si="2"/>
        <v>6428.66</v>
      </c>
      <c r="AD32">
        <f t="shared" si="3"/>
        <v>0</v>
      </c>
    </row>
    <row r="33" spans="1:30" x14ac:dyDescent="0.25">
      <c r="A33" s="9" t="str">
        <f t="shared" si="0"/>
        <v>H040 2023 Junho</v>
      </c>
      <c r="B33" s="9" t="str">
        <f>VLOOKUP(H33,[1]Auxiliar_referencia!E:F,2,FALSE)</f>
        <v>Medidor faturado pela UFSC</v>
      </c>
      <c r="C33" s="9">
        <v>2023</v>
      </c>
      <c r="D33" s="9" t="s">
        <v>125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VLOOKUP($H33,'[2]2023_06'!$D:$AD,'[2]2023_06'!Z$19,FALSE)</f>
        <v>1</v>
      </c>
      <c r="M33" s="12">
        <f>VLOOKUP($H33,'[2]2023_06'!$D:$AD,'[2]2023_06'!AA$19,FALSE)</f>
        <v>0</v>
      </c>
      <c r="N33" s="12">
        <f>VLOOKUP($H33,'[2]2023_06'!$D:$AD,'[2]2023_06'!AB$19,FALSE)</f>
        <v>0</v>
      </c>
      <c r="O33" s="12">
        <f>VLOOKUP($H33,'[2]2023_06'!$D:$AD,'[2]2023_06'!AC$19,FALSE)</f>
        <v>0</v>
      </c>
      <c r="P33" s="12">
        <f>VLOOKUP($H33,'[2]2023_06'!$D:$AD,'[2]2023_06'!AD$19,FALSE)</f>
        <v>1</v>
      </c>
      <c r="Q33" s="13">
        <f>VLOOKUP(H33,'2023_05'!H:R,11,FALSE)</f>
        <v>46491</v>
      </c>
      <c r="R33" s="14">
        <f>VLOOKUP($H33,'[2]2023_06'!$D:$AD,'[2]2023_06'!J$19,FALSE)</f>
        <v>46654</v>
      </c>
      <c r="S33" s="15">
        <f t="shared" si="1"/>
        <v>163</v>
      </c>
      <c r="T33" s="12">
        <f>VLOOKUP($H33,'[2]2023_06'!$D:$AD,'[2]2023_06'!K$19,FALSE)</f>
        <v>163</v>
      </c>
      <c r="U33" s="16" t="str">
        <f>VLOOKUP($H33,'[2]2023_06'!$D:$AD,'[2]2023_06'!T$19,FALSE)</f>
        <v>LIDO/REVISÃO</v>
      </c>
      <c r="V33" s="17" t="str">
        <f>VLOOKUP($H33,'[2]2023_06'!$D:$AD,'[2]2023_06'!U$19,FALSE)</f>
        <v>CONFIRMAÇÃO LEITURA</v>
      </c>
      <c r="W33" s="12">
        <f>VLOOKUP($H33,'[2]2023_06'!$D:$AD,'[2]2023_06'!L$19,FALSE)</f>
        <v>2245.44</v>
      </c>
      <c r="X33" s="12">
        <f>VLOOKUP($H33,'[2]2023_06'!$D:$AD,'[2]2023_06'!M$19,FALSE)</f>
        <v>2245.44</v>
      </c>
      <c r="Y33" s="18">
        <f>VLOOKUP($H33,'[2]2023_06'!$D:$AD,'[2]2023_06'!N$19,FALSE)</f>
        <v>-424.39</v>
      </c>
      <c r="Z33" s="12">
        <f>VLOOKUP($H33,'[2]2023_06'!$D:$AD,'[2]2023_06'!O$19,FALSE)</f>
        <v>0</v>
      </c>
      <c r="AA33" s="12">
        <f>VLOOKUP($H33,'[2]2023_06'!$D:$AD,'[2]2023_06'!P$19,FALSE)</f>
        <v>0</v>
      </c>
      <c r="AB33" s="12">
        <f>VLOOKUP($H33,'[2]2023_06'!$D:$AD,'[2]2023_06'!Q$19,FALSE)</f>
        <v>4066.49</v>
      </c>
      <c r="AC33">
        <f t="shared" si="2"/>
        <v>4066.4900000000002</v>
      </c>
      <c r="AD33">
        <f t="shared" si="3"/>
        <v>0</v>
      </c>
    </row>
    <row r="34" spans="1:30" x14ac:dyDescent="0.25">
      <c r="A34" s="9" t="str">
        <f t="shared" si="0"/>
        <v>H041 2023 Junho</v>
      </c>
      <c r="B34" s="9" t="str">
        <f>VLOOKUP(H34,[1]Auxiliar_referencia!E:F,2,FALSE)</f>
        <v>Medidor faturado pela UFSC</v>
      </c>
      <c r="C34" s="9">
        <v>2023</v>
      </c>
      <c r="D34" s="9" t="s">
        <v>125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VLOOKUP($H34,'[2]2023_06'!$D:$AD,'[2]2023_06'!Z$19,FALSE)</f>
        <v>1</v>
      </c>
      <c r="M34" s="12">
        <f>VLOOKUP($H34,'[2]2023_06'!$D:$AD,'[2]2023_06'!AA$19,FALSE)</f>
        <v>0</v>
      </c>
      <c r="N34" s="12">
        <f>VLOOKUP($H34,'[2]2023_06'!$D:$AD,'[2]2023_06'!AB$19,FALSE)</f>
        <v>1</v>
      </c>
      <c r="O34" s="12">
        <f>VLOOKUP($H34,'[2]2023_06'!$D:$AD,'[2]2023_06'!AC$19,FALSE)</f>
        <v>0</v>
      </c>
      <c r="P34" s="12">
        <f>VLOOKUP($H34,'[2]2023_06'!$D:$AD,'[2]2023_06'!AD$19,FALSE)</f>
        <v>2</v>
      </c>
      <c r="Q34" s="13">
        <f>VLOOKUP(H34,'2023_05'!H:R,11,FALSE)</f>
        <v>15385</v>
      </c>
      <c r="R34" s="14">
        <f>VLOOKUP($H34,'[2]2023_06'!$D:$AD,'[2]2023_06'!J$19,FALSE)</f>
        <v>15627</v>
      </c>
      <c r="S34" s="15">
        <f t="shared" si="1"/>
        <v>242</v>
      </c>
      <c r="T34" s="12">
        <f>VLOOKUP($H34,'[2]2023_06'!$D:$AD,'[2]2023_06'!K$19,FALSE)</f>
        <v>242</v>
      </c>
      <c r="U34" s="16" t="str">
        <f>VLOOKUP($H34,'[2]2023_06'!$D:$AD,'[2]2023_06'!T$19,FALSE)</f>
        <v>LIDO</v>
      </c>
      <c r="V34" s="17" t="str">
        <f>VLOOKUP($H34,'[2]2023_06'!$D:$AD,'[2]2023_06'!U$19,FALSE)</f>
        <v>OK</v>
      </c>
      <c r="W34" s="12">
        <f>VLOOKUP($H34,'[2]2023_06'!$D:$AD,'[2]2023_06'!L$19,FALSE)</f>
        <v>3655.68</v>
      </c>
      <c r="X34" s="12">
        <f>VLOOKUP($H34,'[2]2023_06'!$D:$AD,'[2]2023_06'!M$19,FALSE)</f>
        <v>3655.68</v>
      </c>
      <c r="Y34" s="18">
        <f>VLOOKUP($H34,'[2]2023_06'!$D:$AD,'[2]2023_06'!N$19,FALSE)</f>
        <v>-690.92</v>
      </c>
      <c r="Z34" s="12">
        <f>VLOOKUP($H34,'[2]2023_06'!$D:$AD,'[2]2023_06'!O$19,FALSE)</f>
        <v>0</v>
      </c>
      <c r="AA34" s="12">
        <f>VLOOKUP($H34,'[2]2023_06'!$D:$AD,'[2]2023_06'!P$19,FALSE)</f>
        <v>0</v>
      </c>
      <c r="AB34" s="12">
        <f>VLOOKUP($H34,'[2]2023_06'!$D:$AD,'[2]2023_06'!Q$19,FALSE)</f>
        <v>6620.44</v>
      </c>
      <c r="AC34">
        <f t="shared" si="2"/>
        <v>6620.44</v>
      </c>
      <c r="AD34">
        <f t="shared" si="3"/>
        <v>0</v>
      </c>
    </row>
    <row r="35" spans="1:30" x14ac:dyDescent="0.25">
      <c r="A35" s="9" t="str">
        <f t="shared" si="0"/>
        <v>H042 2023 Junho</v>
      </c>
      <c r="B35" s="9" t="str">
        <f>VLOOKUP(H35,[1]Auxiliar_referencia!E:F,2,FALSE)</f>
        <v>Medidor faturado pela UFSC</v>
      </c>
      <c r="C35" s="9">
        <v>2023</v>
      </c>
      <c r="D35" s="9" t="s">
        <v>125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VLOOKUP($H35,'[2]2023_06'!$D:$AD,'[2]2023_06'!Z$19,FALSE)</f>
        <v>1</v>
      </c>
      <c r="M35" s="12">
        <f>VLOOKUP($H35,'[2]2023_06'!$D:$AD,'[2]2023_06'!AA$19,FALSE)</f>
        <v>0</v>
      </c>
      <c r="N35" s="12">
        <f>VLOOKUP($H35,'[2]2023_06'!$D:$AD,'[2]2023_06'!AB$19,FALSE)</f>
        <v>0</v>
      </c>
      <c r="O35" s="12">
        <f>VLOOKUP($H35,'[2]2023_06'!$D:$AD,'[2]2023_06'!AC$19,FALSE)</f>
        <v>0</v>
      </c>
      <c r="P35" s="12">
        <f>VLOOKUP($H35,'[2]2023_06'!$D:$AD,'[2]2023_06'!AD$19,FALSE)</f>
        <v>1</v>
      </c>
      <c r="Q35" s="13">
        <f>VLOOKUP(H35,'2023_05'!H:R,11,FALSE)</f>
        <v>9288</v>
      </c>
      <c r="R35" s="14">
        <f>VLOOKUP($H35,'[2]2023_06'!$D:$AD,'[2]2023_06'!J$19,FALSE)</f>
        <v>9288</v>
      </c>
      <c r="S35" s="15">
        <f t="shared" si="1"/>
        <v>0</v>
      </c>
      <c r="T35" s="12">
        <f>VLOOKUP($H35,'[2]2023_06'!$D:$AD,'[2]2023_06'!K$19,FALSE)</f>
        <v>0</v>
      </c>
      <c r="U35" s="16" t="str">
        <f>VLOOKUP($H35,'[2]2023_06'!$D:$AD,'[2]2023_06'!T$19,FALSE)</f>
        <v>LIDO</v>
      </c>
      <c r="V35" s="17" t="str">
        <f>VLOOKUP($H35,'[2]2023_06'!$D:$AD,'[2]2023_06'!U$19,FALSE)</f>
        <v>HIDRÔMETRO PARADO</v>
      </c>
      <c r="W35" s="12">
        <f>VLOOKUP($H35,'[2]2023_06'!$D:$AD,'[2]2023_06'!L$19,FALSE)</f>
        <v>35.08</v>
      </c>
      <c r="X35" s="12">
        <f>VLOOKUP($H35,'[2]2023_06'!$D:$AD,'[2]2023_06'!M$19,FALSE)</f>
        <v>35.08</v>
      </c>
      <c r="Y35" s="18">
        <f>VLOOKUP($H35,'[2]2023_06'!$D:$AD,'[2]2023_06'!N$19,FALSE)</f>
        <v>-6.63</v>
      </c>
      <c r="Z35" s="12">
        <f>VLOOKUP($H35,'[2]2023_06'!$D:$AD,'[2]2023_06'!O$19,FALSE)</f>
        <v>0</v>
      </c>
      <c r="AA35" s="12">
        <f>VLOOKUP($H35,'[2]2023_06'!$D:$AD,'[2]2023_06'!P$19,FALSE)</f>
        <v>0</v>
      </c>
      <c r="AB35" s="12">
        <f>VLOOKUP($H35,'[2]2023_06'!$D:$AD,'[2]2023_06'!Q$19,FALSE)</f>
        <v>63.53</v>
      </c>
      <c r="AC35">
        <f t="shared" si="2"/>
        <v>63.529999999999994</v>
      </c>
      <c r="AD35">
        <f t="shared" si="3"/>
        <v>0</v>
      </c>
    </row>
    <row r="36" spans="1:30" x14ac:dyDescent="0.25">
      <c r="A36" s="9" t="str">
        <f t="shared" si="0"/>
        <v>H043 2023 Junho</v>
      </c>
      <c r="B36" s="9" t="str">
        <f>VLOOKUP(H36,[1]Auxiliar_referencia!E:F,2,FALSE)</f>
        <v>Medidor faturado pela UFSC</v>
      </c>
      <c r="C36" s="9">
        <v>2023</v>
      </c>
      <c r="D36" s="9" t="s">
        <v>125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VLOOKUP($H36,'[2]2023_06'!$D:$AD,'[2]2023_06'!Z$19,FALSE)</f>
        <v>1</v>
      </c>
      <c r="M36" s="12">
        <f>VLOOKUP($H36,'[2]2023_06'!$D:$AD,'[2]2023_06'!AA$19,FALSE)</f>
        <v>0</v>
      </c>
      <c r="N36" s="12">
        <f>VLOOKUP($H36,'[2]2023_06'!$D:$AD,'[2]2023_06'!AB$19,FALSE)</f>
        <v>0</v>
      </c>
      <c r="O36" s="12">
        <f>VLOOKUP($H36,'[2]2023_06'!$D:$AD,'[2]2023_06'!AC$19,FALSE)</f>
        <v>0</v>
      </c>
      <c r="P36" s="12">
        <f>VLOOKUP($H36,'[2]2023_06'!$D:$AD,'[2]2023_06'!AD$19,FALSE)</f>
        <v>1</v>
      </c>
      <c r="Q36" s="13">
        <f>VLOOKUP(H36,'2023_05'!H:R,11,FALSE)</f>
        <v>44</v>
      </c>
      <c r="R36" s="14">
        <f>VLOOKUP($H36,'[2]2023_06'!$D:$AD,'[2]2023_06'!J$19,FALSE)</f>
        <v>48</v>
      </c>
      <c r="S36" s="15">
        <f t="shared" si="1"/>
        <v>4</v>
      </c>
      <c r="T36" s="12">
        <f>VLOOKUP($H36,'[2]2023_06'!$D:$AD,'[2]2023_06'!K$19,FALSE)</f>
        <v>4</v>
      </c>
      <c r="U36" s="16" t="str">
        <f>VLOOKUP($H36,'[2]2023_06'!$D:$AD,'[2]2023_06'!T$19,FALSE)</f>
        <v>LIDO</v>
      </c>
      <c r="V36" s="17" t="str">
        <f>VLOOKUP($H36,'[2]2023_06'!$D:$AD,'[2]2023_06'!U$19,FALSE)</f>
        <v>ALTO CONSUMO</v>
      </c>
      <c r="W36" s="12">
        <f>VLOOKUP($H36,'[2]2023_06'!$D:$AD,'[2]2023_06'!L$19,FALSE)</f>
        <v>55.72</v>
      </c>
      <c r="X36" s="12">
        <f>VLOOKUP($H36,'[2]2023_06'!$D:$AD,'[2]2023_06'!M$19,FALSE)</f>
        <v>55.72</v>
      </c>
      <c r="Y36" s="18">
        <f>VLOOKUP($H36,'[2]2023_06'!$D:$AD,'[2]2023_06'!N$19,FALSE)</f>
        <v>-10.52</v>
      </c>
      <c r="Z36" s="12">
        <f>VLOOKUP($H36,'[2]2023_06'!$D:$AD,'[2]2023_06'!O$19,FALSE)</f>
        <v>0</v>
      </c>
      <c r="AA36" s="12">
        <f>VLOOKUP($H36,'[2]2023_06'!$D:$AD,'[2]2023_06'!P$19,FALSE)</f>
        <v>0</v>
      </c>
      <c r="AB36" s="12">
        <f>VLOOKUP($H36,'[2]2023_06'!$D:$AD,'[2]2023_06'!Q$19,FALSE)</f>
        <v>100.92</v>
      </c>
      <c r="AC36">
        <f t="shared" si="2"/>
        <v>100.92</v>
      </c>
      <c r="AD36">
        <f t="shared" si="3"/>
        <v>0</v>
      </c>
    </row>
    <row r="37" spans="1:30" x14ac:dyDescent="0.25">
      <c r="A37" s="9" t="str">
        <f t="shared" si="0"/>
        <v>H044 2023 Junho</v>
      </c>
      <c r="B37" s="9" t="str">
        <f>VLOOKUP(H37,[1]Auxiliar_referencia!E:F,2,FALSE)</f>
        <v>Medidor faturado pela UFSC</v>
      </c>
      <c r="C37" s="9">
        <v>2023</v>
      </c>
      <c r="D37" s="9" t="s">
        <v>125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VLOOKUP($H37,'[2]2023_06'!$D:$AD,'[2]2023_06'!Z$19,FALSE)</f>
        <v>1</v>
      </c>
      <c r="M37" s="12">
        <f>VLOOKUP($H37,'[2]2023_06'!$D:$AD,'[2]2023_06'!AA$19,FALSE)</f>
        <v>0</v>
      </c>
      <c r="N37" s="12">
        <f>VLOOKUP($H37,'[2]2023_06'!$D:$AD,'[2]2023_06'!AB$19,FALSE)</f>
        <v>0</v>
      </c>
      <c r="O37" s="12">
        <f>VLOOKUP($H37,'[2]2023_06'!$D:$AD,'[2]2023_06'!AC$19,FALSE)</f>
        <v>0</v>
      </c>
      <c r="P37" s="12">
        <f>VLOOKUP($H37,'[2]2023_06'!$D:$AD,'[2]2023_06'!AD$19,FALSE)</f>
        <v>1</v>
      </c>
      <c r="Q37" s="13">
        <f>VLOOKUP(H37,'2023_05'!H:R,11,FALSE)</f>
        <v>134</v>
      </c>
      <c r="R37" s="14">
        <f>VLOOKUP($H37,'[2]2023_06'!$D:$AD,'[2]2023_06'!J$19,FALSE)</f>
        <v>188</v>
      </c>
      <c r="S37" s="15">
        <f t="shared" si="1"/>
        <v>54</v>
      </c>
      <c r="T37" s="12">
        <f>VLOOKUP($H37,'[2]2023_06'!$D:$AD,'[2]2023_06'!K$19,FALSE)</f>
        <v>54</v>
      </c>
      <c r="U37" s="16" t="str">
        <f>VLOOKUP($H37,'[2]2023_06'!$D:$AD,'[2]2023_06'!T$19,FALSE)</f>
        <v>LIDO</v>
      </c>
      <c r="V37" s="17" t="str">
        <f>VLOOKUP($H37,'[2]2023_06'!$D:$AD,'[2]2023_06'!U$19,FALSE)</f>
        <v>ALTO CONSUMO</v>
      </c>
      <c r="W37" s="12">
        <f>VLOOKUP($H37,'[2]2023_06'!$D:$AD,'[2]2023_06'!L$19,FALSE)</f>
        <v>724.24</v>
      </c>
      <c r="X37" s="12">
        <f>VLOOKUP($H37,'[2]2023_06'!$D:$AD,'[2]2023_06'!M$19,FALSE)</f>
        <v>724.24</v>
      </c>
      <c r="Y37" s="18">
        <f>VLOOKUP($H37,'[2]2023_06'!$D:$AD,'[2]2023_06'!N$19,FALSE)</f>
        <v>-136.88</v>
      </c>
      <c r="Z37" s="12">
        <f>VLOOKUP($H37,'[2]2023_06'!$D:$AD,'[2]2023_06'!O$19,FALSE)</f>
        <v>0</v>
      </c>
      <c r="AA37" s="12">
        <f>VLOOKUP($H37,'[2]2023_06'!$D:$AD,'[2]2023_06'!P$19,FALSE)</f>
        <v>0</v>
      </c>
      <c r="AB37" s="12">
        <f>VLOOKUP($H37,'[2]2023_06'!$D:$AD,'[2]2023_06'!Q$19,FALSE)</f>
        <v>1311.6</v>
      </c>
      <c r="AC37">
        <f t="shared" si="2"/>
        <v>1311.6</v>
      </c>
      <c r="AD37">
        <f t="shared" si="3"/>
        <v>0</v>
      </c>
    </row>
    <row r="38" spans="1:30" x14ac:dyDescent="0.25">
      <c r="A38" s="9" t="str">
        <f t="shared" si="0"/>
        <v>H045 2023 Junho</v>
      </c>
      <c r="B38" s="9" t="str">
        <f>VLOOKUP(H38,[1]Auxiliar_referencia!E:F,2,FALSE)</f>
        <v>Medidor faturado pela UFSC</v>
      </c>
      <c r="C38" s="9">
        <v>2023</v>
      </c>
      <c r="D38" s="9" t="s">
        <v>125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VLOOKUP($H38,'[2]2023_06'!$D:$AD,'[2]2023_06'!Z$19,FALSE)</f>
        <v>1</v>
      </c>
      <c r="M38" s="12">
        <f>VLOOKUP($H38,'[2]2023_06'!$D:$AD,'[2]2023_06'!AA$19,FALSE)</f>
        <v>0</v>
      </c>
      <c r="N38" s="12">
        <f>VLOOKUP($H38,'[2]2023_06'!$D:$AD,'[2]2023_06'!AB$19,FALSE)</f>
        <v>0</v>
      </c>
      <c r="O38" s="12">
        <f>VLOOKUP($H38,'[2]2023_06'!$D:$AD,'[2]2023_06'!AC$19,FALSE)</f>
        <v>0</v>
      </c>
      <c r="P38" s="12">
        <f>VLOOKUP($H38,'[2]2023_06'!$D:$AD,'[2]2023_06'!AD$19,FALSE)</f>
        <v>1</v>
      </c>
      <c r="Q38" s="13">
        <f>VLOOKUP(H38,'2023_05'!H:R,11,FALSE)</f>
        <v>808</v>
      </c>
      <c r="R38" s="14">
        <f>VLOOKUP($H38,'[2]2023_06'!$D:$AD,'[2]2023_06'!J$19,FALSE)</f>
        <v>1070</v>
      </c>
      <c r="S38" s="15">
        <f t="shared" si="1"/>
        <v>262</v>
      </c>
      <c r="T38" s="12">
        <f>VLOOKUP($H38,'[2]2023_06'!$D:$AD,'[2]2023_06'!K$19,FALSE)</f>
        <v>262</v>
      </c>
      <c r="U38" s="16" t="str">
        <f>VLOOKUP($H38,'[2]2023_06'!$D:$AD,'[2]2023_06'!T$19,FALSE)</f>
        <v>LIDO/REVISÃO</v>
      </c>
      <c r="V38" s="17" t="str">
        <f>VLOOKUP($H38,'[2]2023_06'!$D:$AD,'[2]2023_06'!U$19,FALSE)</f>
        <v>ALTO CONSUMO</v>
      </c>
      <c r="W38" s="12">
        <f>VLOOKUP($H38,'[2]2023_06'!$D:$AD,'[2]2023_06'!L$19,FALSE)</f>
        <v>3738.16</v>
      </c>
      <c r="X38" s="12">
        <f>VLOOKUP($H38,'[2]2023_06'!$D:$AD,'[2]2023_06'!M$19,FALSE)</f>
        <v>3738.16</v>
      </c>
      <c r="Y38" s="18">
        <f>VLOOKUP($H38,'[2]2023_06'!$D:$AD,'[2]2023_06'!N$19,FALSE)</f>
        <v>-706.51</v>
      </c>
      <c r="Z38" s="12">
        <f>VLOOKUP($H38,'[2]2023_06'!$D:$AD,'[2]2023_06'!O$19,FALSE)</f>
        <v>0</v>
      </c>
      <c r="AA38" s="12">
        <f>VLOOKUP($H38,'[2]2023_06'!$D:$AD,'[2]2023_06'!P$19,FALSE)</f>
        <v>0</v>
      </c>
      <c r="AB38" s="12">
        <f>VLOOKUP($H38,'[2]2023_06'!$D:$AD,'[2]2023_06'!Q$19,FALSE)</f>
        <v>6769.81</v>
      </c>
      <c r="AC38">
        <f t="shared" si="2"/>
        <v>6769.8099999999995</v>
      </c>
      <c r="AD38">
        <f t="shared" si="3"/>
        <v>0</v>
      </c>
    </row>
    <row r="39" spans="1:30" x14ac:dyDescent="0.25">
      <c r="A39" s="9" t="str">
        <f t="shared" si="0"/>
        <v>H046 2023 Junho</v>
      </c>
      <c r="B39" s="9" t="str">
        <f>VLOOKUP(H39,[1]Auxiliar_referencia!E:F,2,FALSE)</f>
        <v>Medidor faturado pela UFSC</v>
      </c>
      <c r="C39" s="9">
        <v>2023</v>
      </c>
      <c r="D39" s="9" t="s">
        <v>125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VLOOKUP($H39,'[2]2023_06'!$D:$AD,'[2]2023_06'!Z$19,FALSE)</f>
        <v>1</v>
      </c>
      <c r="M39" s="12">
        <f>VLOOKUP($H39,'[2]2023_06'!$D:$AD,'[2]2023_06'!AA$19,FALSE)</f>
        <v>0</v>
      </c>
      <c r="N39" s="12">
        <f>VLOOKUP($H39,'[2]2023_06'!$D:$AD,'[2]2023_06'!AB$19,FALSE)</f>
        <v>0</v>
      </c>
      <c r="O39" s="12">
        <f>VLOOKUP($H39,'[2]2023_06'!$D:$AD,'[2]2023_06'!AC$19,FALSE)</f>
        <v>0</v>
      </c>
      <c r="P39" s="12">
        <f>VLOOKUP($H39,'[2]2023_06'!$D:$AD,'[2]2023_06'!AD$19,FALSE)</f>
        <v>1</v>
      </c>
      <c r="Q39" s="13">
        <f>VLOOKUP(H39,'2023_05'!H:R,11,FALSE)</f>
        <v>624</v>
      </c>
      <c r="R39" s="14">
        <f>VLOOKUP($H39,'[2]2023_06'!$D:$AD,'[2]2023_06'!J$19,FALSE)</f>
        <v>754</v>
      </c>
      <c r="S39" s="15">
        <f t="shared" si="1"/>
        <v>130</v>
      </c>
      <c r="T39" s="12">
        <f>VLOOKUP($H39,'[2]2023_06'!$D:$AD,'[2]2023_06'!K$19,FALSE)</f>
        <v>130</v>
      </c>
      <c r="U39" s="16" t="str">
        <f>VLOOKUP($H39,'[2]2023_06'!$D:$AD,'[2]2023_06'!T$19,FALSE)</f>
        <v>LIDO</v>
      </c>
      <c r="V39" s="17" t="str">
        <f>VLOOKUP($H39,'[2]2023_06'!$D:$AD,'[2]2023_06'!U$19,FALSE)</f>
        <v>ALTO CONSUMO</v>
      </c>
      <c r="W39" s="12">
        <f>VLOOKUP($H39,'[2]2023_06'!$D:$AD,'[2]2023_06'!L$19,FALSE)</f>
        <v>1825.48</v>
      </c>
      <c r="X39" s="12">
        <f>VLOOKUP($H39,'[2]2023_06'!$D:$AD,'[2]2023_06'!M$19,FALSE)</f>
        <v>1825.48</v>
      </c>
      <c r="Y39" s="18">
        <f>VLOOKUP($H39,'[2]2023_06'!$D:$AD,'[2]2023_06'!N$19,FALSE)</f>
        <v>-345.02</v>
      </c>
      <c r="Z39" s="12">
        <f>VLOOKUP($H39,'[2]2023_06'!$D:$AD,'[2]2023_06'!O$19,FALSE)</f>
        <v>0</v>
      </c>
      <c r="AA39" s="12">
        <f>VLOOKUP($H39,'[2]2023_06'!$D:$AD,'[2]2023_06'!P$19,FALSE)</f>
        <v>0</v>
      </c>
      <c r="AB39" s="12">
        <f>VLOOKUP($H39,'[2]2023_06'!$D:$AD,'[2]2023_06'!Q$19,FALSE)</f>
        <v>3305.94</v>
      </c>
      <c r="AC39">
        <f t="shared" si="2"/>
        <v>3305.94</v>
      </c>
      <c r="AD39">
        <f t="shared" si="3"/>
        <v>0</v>
      </c>
    </row>
    <row r="40" spans="1:30" x14ac:dyDescent="0.25">
      <c r="A40" s="9" t="str">
        <f t="shared" si="0"/>
        <v>H047 2023 Junho</v>
      </c>
      <c r="B40" s="9" t="str">
        <f>VLOOKUP(H40,[1]Auxiliar_referencia!E:F,2,FALSE)</f>
        <v>Medidor faturado pela UFSC</v>
      </c>
      <c r="C40" s="9">
        <v>2023</v>
      </c>
      <c r="D40" s="9" t="s">
        <v>125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VLOOKUP($H40,'[2]2023_06'!$D:$AD,'[2]2023_06'!Z$19,FALSE)</f>
        <v>1</v>
      </c>
      <c r="M40" s="12">
        <f>VLOOKUP($H40,'[2]2023_06'!$D:$AD,'[2]2023_06'!AA$19,FALSE)</f>
        <v>0</v>
      </c>
      <c r="N40" s="12">
        <f>VLOOKUP($H40,'[2]2023_06'!$D:$AD,'[2]2023_06'!AB$19,FALSE)</f>
        <v>0</v>
      </c>
      <c r="O40" s="12">
        <f>VLOOKUP($H40,'[2]2023_06'!$D:$AD,'[2]2023_06'!AC$19,FALSE)</f>
        <v>0</v>
      </c>
      <c r="P40" s="12">
        <f>VLOOKUP($H40,'[2]2023_06'!$D:$AD,'[2]2023_06'!AD$19,FALSE)</f>
        <v>1</v>
      </c>
      <c r="Q40" s="13">
        <f>VLOOKUP(H40,'2023_05'!H:R,11,FALSE)</f>
        <v>15612</v>
      </c>
      <c r="R40" s="14">
        <f>VLOOKUP($H40,'[2]2023_06'!$D:$AD,'[2]2023_06'!J$19,FALSE)</f>
        <v>16012</v>
      </c>
      <c r="S40" s="15">
        <f t="shared" si="1"/>
        <v>400</v>
      </c>
      <c r="T40" s="12">
        <f>VLOOKUP($H40,'[2]2023_06'!$D:$AD,'[2]2023_06'!K$19,FALSE)</f>
        <v>400</v>
      </c>
      <c r="U40" s="16" t="str">
        <f>VLOOKUP($H40,'[2]2023_06'!$D:$AD,'[2]2023_06'!T$19,FALSE)</f>
        <v>LIDO</v>
      </c>
      <c r="V40" s="17" t="str">
        <f>VLOOKUP($H40,'[2]2023_06'!$D:$AD,'[2]2023_06'!U$19,FALSE)</f>
        <v>ALTO CONSUMO</v>
      </c>
      <c r="W40" s="12">
        <f>VLOOKUP($H40,'[2]2023_06'!$D:$AD,'[2]2023_06'!L$19,FALSE)</f>
        <v>5737.78</v>
      </c>
      <c r="X40" s="12">
        <f>VLOOKUP($H40,'[2]2023_06'!$D:$AD,'[2]2023_06'!M$19,FALSE)</f>
        <v>5737.78</v>
      </c>
      <c r="Y40" s="18">
        <f>VLOOKUP($H40,'[2]2023_06'!$D:$AD,'[2]2023_06'!N$19,FALSE)</f>
        <v>-1084.45</v>
      </c>
      <c r="Z40" s="12">
        <f>VLOOKUP($H40,'[2]2023_06'!$D:$AD,'[2]2023_06'!O$19,FALSE)</f>
        <v>0</v>
      </c>
      <c r="AA40" s="12">
        <f>VLOOKUP($H40,'[2]2023_06'!$D:$AD,'[2]2023_06'!P$19,FALSE)</f>
        <v>0</v>
      </c>
      <c r="AB40" s="12">
        <f>VLOOKUP($H40,'[2]2023_06'!$D:$AD,'[2]2023_06'!Q$19,FALSE)</f>
        <v>10391.11</v>
      </c>
      <c r="AC40">
        <f t="shared" si="2"/>
        <v>10391.109999999999</v>
      </c>
      <c r="AD40">
        <f t="shared" si="3"/>
        <v>0</v>
      </c>
    </row>
    <row r="41" spans="1:30" x14ac:dyDescent="0.25">
      <c r="A41" s="9" t="str">
        <f t="shared" si="0"/>
        <v>H048 2023 Junho</v>
      </c>
      <c r="B41" s="9" t="str">
        <f>VLOOKUP(H41,[1]Auxiliar_referencia!E:F,2,FALSE)</f>
        <v>Medidor faturado pela UFSC</v>
      </c>
      <c r="C41" s="9">
        <v>2023</v>
      </c>
      <c r="D41" s="9" t="s">
        <v>125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VLOOKUP($H41,'[2]2023_06'!$D:$AD,'[2]2023_06'!Z$19,FALSE)</f>
        <v>1</v>
      </c>
      <c r="M41" s="12">
        <f>VLOOKUP($H41,'[2]2023_06'!$D:$AD,'[2]2023_06'!AA$19,FALSE)</f>
        <v>0</v>
      </c>
      <c r="N41" s="12">
        <f>VLOOKUP($H41,'[2]2023_06'!$D:$AD,'[2]2023_06'!AB$19,FALSE)</f>
        <v>0</v>
      </c>
      <c r="O41" s="12">
        <f>VLOOKUP($H41,'[2]2023_06'!$D:$AD,'[2]2023_06'!AC$19,FALSE)</f>
        <v>0</v>
      </c>
      <c r="P41" s="12">
        <f>VLOOKUP($H41,'[2]2023_06'!$D:$AD,'[2]2023_06'!AD$19,FALSE)</f>
        <v>1</v>
      </c>
      <c r="Q41" s="13">
        <f>VLOOKUP(H41,'2023_05'!H:R,11,FALSE)</f>
        <v>31633</v>
      </c>
      <c r="R41" s="14">
        <f>VLOOKUP($H41,'[2]2023_06'!$D:$AD,'[2]2023_06'!J$19,FALSE)</f>
        <v>32473</v>
      </c>
      <c r="S41" s="15">
        <f t="shared" si="1"/>
        <v>840</v>
      </c>
      <c r="T41" s="12">
        <f>VLOOKUP($H41,'[2]2023_06'!$D:$AD,'[2]2023_06'!K$19,FALSE)</f>
        <v>840</v>
      </c>
      <c r="U41" s="16" t="str">
        <f>VLOOKUP($H41,'[2]2023_06'!$D:$AD,'[2]2023_06'!T$19,FALSE)</f>
        <v>LIDO/REVISÃO</v>
      </c>
      <c r="V41" s="17" t="str">
        <f>VLOOKUP($H41,'[2]2023_06'!$D:$AD,'[2]2023_06'!U$19,FALSE)</f>
        <v>ALTO CONSUMO</v>
      </c>
      <c r="W41" s="12">
        <f>VLOOKUP($H41,'[2]2023_06'!$D:$AD,'[2]2023_06'!L$19,FALSE)</f>
        <v>12113.38</v>
      </c>
      <c r="X41" s="12">
        <f>VLOOKUP($H41,'[2]2023_06'!$D:$AD,'[2]2023_06'!M$19,FALSE)</f>
        <v>12113.38</v>
      </c>
      <c r="Y41" s="18">
        <f>VLOOKUP($H41,'[2]2023_06'!$D:$AD,'[2]2023_06'!N$19,FALSE)</f>
        <v>-2289.42</v>
      </c>
      <c r="Z41" s="12">
        <f>VLOOKUP($H41,'[2]2023_06'!$D:$AD,'[2]2023_06'!O$19,FALSE)</f>
        <v>0</v>
      </c>
      <c r="AA41" s="12">
        <f>VLOOKUP($H41,'[2]2023_06'!$D:$AD,'[2]2023_06'!P$19,FALSE)</f>
        <v>0</v>
      </c>
      <c r="AB41" s="12">
        <f>VLOOKUP($H41,'[2]2023_06'!$D:$AD,'[2]2023_06'!Q$19,FALSE)</f>
        <v>21937.34</v>
      </c>
      <c r="AC41">
        <f t="shared" si="2"/>
        <v>21937.339999999997</v>
      </c>
      <c r="AD41">
        <f t="shared" si="3"/>
        <v>0</v>
      </c>
    </row>
    <row r="42" spans="1:30" x14ac:dyDescent="0.25">
      <c r="A42" s="9" t="str">
        <f t="shared" si="0"/>
        <v>H049 2023 Junho</v>
      </c>
      <c r="B42" s="9" t="str">
        <f>VLOOKUP(H42,[1]Auxiliar_referencia!E:F,2,FALSE)</f>
        <v>Medidor faturado pela UFSC</v>
      </c>
      <c r="C42" s="9">
        <v>2023</v>
      </c>
      <c r="D42" s="9" t="s">
        <v>125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VLOOKUP($H42,'[2]2023_06'!$D:$AD,'[2]2023_06'!Z$19,FALSE)</f>
        <v>1</v>
      </c>
      <c r="M42" s="12">
        <f>VLOOKUP($H42,'[2]2023_06'!$D:$AD,'[2]2023_06'!AA$19,FALSE)</f>
        <v>0</v>
      </c>
      <c r="N42" s="12">
        <f>VLOOKUP($H42,'[2]2023_06'!$D:$AD,'[2]2023_06'!AB$19,FALSE)</f>
        <v>0</v>
      </c>
      <c r="O42" s="12">
        <f>VLOOKUP($H42,'[2]2023_06'!$D:$AD,'[2]2023_06'!AC$19,FALSE)</f>
        <v>0</v>
      </c>
      <c r="P42" s="12">
        <f>VLOOKUP($H42,'[2]2023_06'!$D:$AD,'[2]2023_06'!AD$19,FALSE)</f>
        <v>1</v>
      </c>
      <c r="Q42" s="13">
        <f>VLOOKUP(H42,'2023_05'!H:R,11,FALSE)</f>
        <v>1602</v>
      </c>
      <c r="R42" s="14">
        <f>VLOOKUP($H42,'[2]2023_06'!$D:$AD,'[2]2023_06'!J$19,FALSE)</f>
        <v>1750</v>
      </c>
      <c r="S42" s="15">
        <f t="shared" si="1"/>
        <v>148</v>
      </c>
      <c r="T42" s="12">
        <f>VLOOKUP($H42,'[2]2023_06'!$D:$AD,'[2]2023_06'!K$19,FALSE)</f>
        <v>148</v>
      </c>
      <c r="U42" s="16" t="str">
        <f>VLOOKUP($H42,'[2]2023_06'!$D:$AD,'[2]2023_06'!T$19,FALSE)</f>
        <v>MÉDIO</v>
      </c>
      <c r="V42" s="17" t="str">
        <f>VLOOKUP($H42,'[2]2023_06'!$D:$AD,'[2]2023_06'!U$19,FALSE)</f>
        <v>ELIMINE A ANORMALIDADE COSNTRUINDO ABRIGO</v>
      </c>
      <c r="W42" s="12">
        <f>VLOOKUP($H42,'[2]2023_06'!$D:$AD,'[2]2023_06'!L$19,FALSE)</f>
        <v>2086.3000000000002</v>
      </c>
      <c r="X42" s="12">
        <f>VLOOKUP($H42,'[2]2023_06'!$D:$AD,'[2]2023_06'!M$19,FALSE)</f>
        <v>2086.3000000000002</v>
      </c>
      <c r="Y42" s="18">
        <f>VLOOKUP($H42,'[2]2023_06'!$D:$AD,'[2]2023_06'!N$19,FALSE)</f>
        <v>-394.31</v>
      </c>
      <c r="Z42" s="12">
        <f>VLOOKUP($H42,'[2]2023_06'!$D:$AD,'[2]2023_06'!O$19,FALSE)</f>
        <v>0</v>
      </c>
      <c r="AA42" s="12">
        <f>VLOOKUP($H42,'[2]2023_06'!$D:$AD,'[2]2023_06'!P$19,FALSE)</f>
        <v>0</v>
      </c>
      <c r="AB42" s="12">
        <f>VLOOKUP($H42,'[2]2023_06'!$D:$AD,'[2]2023_06'!Q$19,FALSE)</f>
        <v>3778.29</v>
      </c>
      <c r="AC42">
        <f t="shared" si="2"/>
        <v>3778.2900000000004</v>
      </c>
      <c r="AD42">
        <f t="shared" si="3"/>
        <v>0</v>
      </c>
    </row>
    <row r="43" spans="1:30" x14ac:dyDescent="0.25">
      <c r="A43" s="9" t="str">
        <f t="shared" si="0"/>
        <v>H050 2023 Junho</v>
      </c>
      <c r="B43" s="9" t="str">
        <f>VLOOKUP(H43,[1]Auxiliar_referencia!E:F,2,FALSE)</f>
        <v>Medidor faturado pela UFSC</v>
      </c>
      <c r="C43" s="9">
        <v>2023</v>
      </c>
      <c r="D43" s="9" t="s">
        <v>125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VLOOKUP($H43,'[2]2023_06'!$D:$AD,'[2]2023_06'!Z$19,FALSE)</f>
        <v>1</v>
      </c>
      <c r="M43" s="12">
        <f>VLOOKUP($H43,'[2]2023_06'!$D:$AD,'[2]2023_06'!AA$19,FALSE)</f>
        <v>0</v>
      </c>
      <c r="N43" s="12">
        <f>VLOOKUP($H43,'[2]2023_06'!$D:$AD,'[2]2023_06'!AB$19,FALSE)</f>
        <v>0</v>
      </c>
      <c r="O43" s="12">
        <f>VLOOKUP($H43,'[2]2023_06'!$D:$AD,'[2]2023_06'!AC$19,FALSE)</f>
        <v>0</v>
      </c>
      <c r="P43" s="12">
        <f>VLOOKUP($H43,'[2]2023_06'!$D:$AD,'[2]2023_06'!AD$19,FALSE)</f>
        <v>1</v>
      </c>
      <c r="Q43" s="13">
        <f>VLOOKUP(H43,'2023_05'!H:R,11,FALSE)</f>
        <v>5550</v>
      </c>
      <c r="R43" s="14">
        <f>VLOOKUP($H43,'[2]2023_06'!$D:$AD,'[2]2023_06'!J$19,FALSE)</f>
        <v>5666</v>
      </c>
      <c r="S43" s="15">
        <f t="shared" si="1"/>
        <v>116</v>
      </c>
      <c r="T43" s="12">
        <f>VLOOKUP($H43,'[2]2023_06'!$D:$AD,'[2]2023_06'!K$19,FALSE)</f>
        <v>116</v>
      </c>
      <c r="U43" s="16" t="str">
        <f>VLOOKUP($H43,'[2]2023_06'!$D:$AD,'[2]2023_06'!T$19,FALSE)</f>
        <v>LIDO/REVISÃO</v>
      </c>
      <c r="V43" s="17" t="str">
        <f>VLOOKUP($H43,'[2]2023_06'!$D:$AD,'[2]2023_06'!U$19,FALSE)</f>
        <v>ELIMINE A ANORMALIDADE COSNTRUINDO ABRIGO</v>
      </c>
      <c r="W43" s="12">
        <f>VLOOKUP($H43,'[2]2023_06'!$D:$AD,'[2]2023_06'!L$19,FALSE)</f>
        <v>1622.62</v>
      </c>
      <c r="X43" s="12">
        <f>VLOOKUP($H43,'[2]2023_06'!$D:$AD,'[2]2023_06'!M$19,FALSE)</f>
        <v>1622.62</v>
      </c>
      <c r="Y43" s="18">
        <f>VLOOKUP($H43,'[2]2023_06'!$D:$AD,'[2]2023_06'!N$19,FALSE)</f>
        <v>-306.67</v>
      </c>
      <c r="Z43" s="12">
        <f>VLOOKUP($H43,'[2]2023_06'!$D:$AD,'[2]2023_06'!O$19,FALSE)</f>
        <v>0</v>
      </c>
      <c r="AA43" s="12">
        <f>VLOOKUP($H43,'[2]2023_06'!$D:$AD,'[2]2023_06'!P$19,FALSE)</f>
        <v>0</v>
      </c>
      <c r="AB43" s="12">
        <f>VLOOKUP($H43,'[2]2023_06'!$D:$AD,'[2]2023_06'!Q$19,FALSE)</f>
        <v>2938.57</v>
      </c>
      <c r="AC43">
        <f t="shared" si="2"/>
        <v>2938.5699999999997</v>
      </c>
      <c r="AD43">
        <f t="shared" si="3"/>
        <v>0</v>
      </c>
    </row>
    <row r="44" spans="1:30" x14ac:dyDescent="0.25">
      <c r="A44" s="9" t="str">
        <f t="shared" si="0"/>
        <v>H051 2023 Junho</v>
      </c>
      <c r="B44" s="9" t="str">
        <f>VLOOKUP(H44,[1]Auxiliar_referencia!E:F,2,FALSE)</f>
        <v>Medidor faturado pela UFSC</v>
      </c>
      <c r="C44" s="9">
        <v>2023</v>
      </c>
      <c r="D44" s="9" t="s">
        <v>125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VLOOKUP($H44,'[2]2023_06'!$D:$AD,'[2]2023_06'!Z$19,FALSE)</f>
        <v>1</v>
      </c>
      <c r="M44" s="12">
        <f>VLOOKUP($H44,'[2]2023_06'!$D:$AD,'[2]2023_06'!AA$19,FALSE)</f>
        <v>0</v>
      </c>
      <c r="N44" s="12">
        <f>VLOOKUP($H44,'[2]2023_06'!$D:$AD,'[2]2023_06'!AB$19,FALSE)</f>
        <v>4</v>
      </c>
      <c r="O44" s="12">
        <f>VLOOKUP($H44,'[2]2023_06'!$D:$AD,'[2]2023_06'!AC$19,FALSE)</f>
        <v>0</v>
      </c>
      <c r="P44" s="12">
        <f>VLOOKUP($H44,'[2]2023_06'!$D:$AD,'[2]2023_06'!AD$19,FALSE)</f>
        <v>5</v>
      </c>
      <c r="Q44" s="13">
        <f>VLOOKUP(H44,'2023_05'!H:R,11,FALSE)</f>
        <v>517</v>
      </c>
      <c r="R44" s="14">
        <f>VLOOKUP($H44,'[2]2023_06'!$D:$AD,'[2]2023_06'!J$19,FALSE)</f>
        <v>524</v>
      </c>
      <c r="S44" s="15">
        <f t="shared" si="1"/>
        <v>7</v>
      </c>
      <c r="T44" s="12">
        <f>VLOOKUP($H44,'[2]2023_06'!$D:$AD,'[2]2023_06'!K$19,FALSE)</f>
        <v>7</v>
      </c>
      <c r="U44" s="16" t="str">
        <f>VLOOKUP($H44,'[2]2023_06'!$D:$AD,'[2]2023_06'!T$19,FALSE)</f>
        <v>LIDO</v>
      </c>
      <c r="V44" s="17" t="str">
        <f>VLOOKUP($H44,'[2]2023_06'!$D:$AD,'[2]2023_06'!U$19,FALSE)</f>
        <v>OK</v>
      </c>
      <c r="W44" s="12">
        <f>VLOOKUP($H44,'[2]2023_06'!$D:$AD,'[2]2023_06'!L$19,FALSE)</f>
        <v>211.52</v>
      </c>
      <c r="X44" s="12">
        <f>VLOOKUP($H44,'[2]2023_06'!$D:$AD,'[2]2023_06'!M$19,FALSE)</f>
        <v>211.52</v>
      </c>
      <c r="Y44" s="18">
        <f>VLOOKUP($H44,'[2]2023_06'!$D:$AD,'[2]2023_06'!N$19,FALSE)</f>
        <v>-39.979999999999997</v>
      </c>
      <c r="Z44" s="12">
        <f>VLOOKUP($H44,'[2]2023_06'!$D:$AD,'[2]2023_06'!O$19,FALSE)</f>
        <v>0</v>
      </c>
      <c r="AA44" s="12">
        <f>VLOOKUP($H44,'[2]2023_06'!$D:$AD,'[2]2023_06'!P$19,FALSE)</f>
        <v>0</v>
      </c>
      <c r="AB44" s="12">
        <f>VLOOKUP($H44,'[2]2023_06'!$D:$AD,'[2]2023_06'!Q$19,FALSE)</f>
        <v>383.06</v>
      </c>
      <c r="AC44">
        <f t="shared" si="2"/>
        <v>383.06</v>
      </c>
      <c r="AD44">
        <f t="shared" si="3"/>
        <v>0</v>
      </c>
    </row>
    <row r="45" spans="1:30" x14ac:dyDescent="0.25">
      <c r="A45" s="9" t="str">
        <f t="shared" si="0"/>
        <v>H053 2023 Junho</v>
      </c>
      <c r="B45" s="9" t="str">
        <f>VLOOKUP(H45,[1]Auxiliar_referencia!E:F,2,FALSE)</f>
        <v>Medidor faturado pela UFSC</v>
      </c>
      <c r="C45" s="9">
        <v>2023</v>
      </c>
      <c r="D45" s="9" t="s">
        <v>125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VLOOKUP($H45,'[2]2023_06'!$D:$AD,'[2]2023_06'!Z$19,FALSE)</f>
        <v>1</v>
      </c>
      <c r="M45" s="12">
        <f>VLOOKUP($H45,'[2]2023_06'!$D:$AD,'[2]2023_06'!AA$19,FALSE)</f>
        <v>0</v>
      </c>
      <c r="N45" s="12">
        <f>VLOOKUP($H45,'[2]2023_06'!$D:$AD,'[2]2023_06'!AB$19,FALSE)</f>
        <v>0</v>
      </c>
      <c r="O45" s="12">
        <f>VLOOKUP($H45,'[2]2023_06'!$D:$AD,'[2]2023_06'!AC$19,FALSE)</f>
        <v>0</v>
      </c>
      <c r="P45" s="12">
        <f>VLOOKUP($H45,'[2]2023_06'!$D:$AD,'[2]2023_06'!AD$19,FALSE)</f>
        <v>1</v>
      </c>
      <c r="Q45" s="13">
        <f>VLOOKUP(H45,'2023_05'!H:R,11,FALSE)</f>
        <v>22055</v>
      </c>
      <c r="R45" s="14">
        <f>VLOOKUP($H45,'[2]2023_06'!$D:$AD,'[2]2023_06'!J$19,FALSE)</f>
        <v>23782</v>
      </c>
      <c r="S45" s="15">
        <f t="shared" si="1"/>
        <v>1727</v>
      </c>
      <c r="T45" s="12">
        <f>VLOOKUP($H45,'[2]2023_06'!$D:$AD,'[2]2023_06'!K$19,FALSE)</f>
        <v>1727</v>
      </c>
      <c r="U45" s="16" t="str">
        <f>VLOOKUP($H45,'[2]2023_06'!$D:$AD,'[2]2023_06'!T$19,FALSE)</f>
        <v>LIDO/REVISÃO</v>
      </c>
      <c r="V45" s="17" t="str">
        <f>VLOOKUP($H45,'[2]2023_06'!$D:$AD,'[2]2023_06'!U$19,FALSE)</f>
        <v>ALTO CONSUMO</v>
      </c>
      <c r="W45" s="12">
        <f>VLOOKUP($H45,'[2]2023_06'!$D:$AD,'[2]2023_06'!L$19,FALSE)</f>
        <v>24966.01</v>
      </c>
      <c r="X45" s="12">
        <f>VLOOKUP($H45,'[2]2023_06'!$D:$AD,'[2]2023_06'!M$19,FALSE)</f>
        <v>24966.01</v>
      </c>
      <c r="Y45" s="18">
        <f>VLOOKUP($H45,'[2]2023_06'!$D:$AD,'[2]2023_06'!N$19,FALSE)</f>
        <v>-4718.58</v>
      </c>
      <c r="Z45" s="12">
        <f>VLOOKUP($H45,'[2]2023_06'!$D:$AD,'[2]2023_06'!O$19,FALSE)</f>
        <v>0</v>
      </c>
      <c r="AA45" s="12">
        <f>VLOOKUP($H45,'[2]2023_06'!$D:$AD,'[2]2023_06'!P$19,FALSE)</f>
        <v>0</v>
      </c>
      <c r="AB45" s="12">
        <f>VLOOKUP($H45,'[2]2023_06'!$D:$AD,'[2]2023_06'!Q$19,FALSE)</f>
        <v>45213.440000000002</v>
      </c>
      <c r="AC45">
        <f t="shared" si="2"/>
        <v>45213.439999999995</v>
      </c>
      <c r="AD45">
        <f t="shared" si="3"/>
        <v>0</v>
      </c>
    </row>
    <row r="46" spans="1:30" x14ac:dyDescent="0.25">
      <c r="A46" s="9" t="str">
        <f t="shared" si="0"/>
        <v>H054 2023 Junho</v>
      </c>
      <c r="B46" s="9" t="str">
        <f>VLOOKUP(H46,[1]Auxiliar_referencia!E:F,2,FALSE)</f>
        <v>Medidor faturado pela UFSC</v>
      </c>
      <c r="C46" s="9">
        <v>2023</v>
      </c>
      <c r="D46" s="9" t="s">
        <v>125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VLOOKUP($H46,'[2]2023_06'!$D:$AD,'[2]2023_06'!Z$19,FALSE)</f>
        <v>1</v>
      </c>
      <c r="M46" s="12">
        <f>VLOOKUP($H46,'[2]2023_06'!$D:$AD,'[2]2023_06'!AA$19,FALSE)</f>
        <v>0</v>
      </c>
      <c r="N46" s="12">
        <f>VLOOKUP($H46,'[2]2023_06'!$D:$AD,'[2]2023_06'!AB$19,FALSE)</f>
        <v>0</v>
      </c>
      <c r="O46" s="12">
        <f>VLOOKUP($H46,'[2]2023_06'!$D:$AD,'[2]2023_06'!AC$19,FALSE)</f>
        <v>0</v>
      </c>
      <c r="P46" s="12">
        <f>VLOOKUP($H46,'[2]2023_06'!$D:$AD,'[2]2023_06'!AD$19,FALSE)</f>
        <v>1</v>
      </c>
      <c r="Q46" s="13">
        <f>VLOOKUP(H46,'2023_05'!H:R,11,FALSE)</f>
        <v>2869</v>
      </c>
      <c r="R46" s="14">
        <f>VLOOKUP($H46,'[2]2023_06'!$D:$AD,'[2]2023_06'!J$19,FALSE)</f>
        <v>3214</v>
      </c>
      <c r="S46" s="15">
        <f t="shared" si="1"/>
        <v>345</v>
      </c>
      <c r="T46" s="12">
        <f>VLOOKUP($H46,'[2]2023_06'!$D:$AD,'[2]2023_06'!K$19,FALSE)</f>
        <v>345</v>
      </c>
      <c r="U46" s="16" t="str">
        <f>VLOOKUP($H46,'[2]2023_06'!$D:$AD,'[2]2023_06'!T$19,FALSE)</f>
        <v>LIDO/REVISÃO</v>
      </c>
      <c r="V46" s="17" t="str">
        <f>VLOOKUP($H46,'[2]2023_06'!$D:$AD,'[2]2023_06'!U$19,FALSE)</f>
        <v>ALTO CONSUMO</v>
      </c>
      <c r="W46" s="12">
        <f>VLOOKUP($H46,'[2]2023_06'!$D:$AD,'[2]2023_06'!L$19,FALSE)</f>
        <v>4940.83</v>
      </c>
      <c r="X46" s="12">
        <f>VLOOKUP($H46,'[2]2023_06'!$D:$AD,'[2]2023_06'!M$19,FALSE)</f>
        <v>4940.83</v>
      </c>
      <c r="Y46" s="18">
        <f>VLOOKUP($H46,'[2]2023_06'!$D:$AD,'[2]2023_06'!N$19,FALSE)</f>
        <v>-933.82</v>
      </c>
      <c r="Z46" s="12">
        <f>VLOOKUP($H46,'[2]2023_06'!$D:$AD,'[2]2023_06'!O$19,FALSE)</f>
        <v>0</v>
      </c>
      <c r="AA46" s="12">
        <f>VLOOKUP($H46,'[2]2023_06'!$D:$AD,'[2]2023_06'!P$19,FALSE)</f>
        <v>0</v>
      </c>
      <c r="AB46" s="12">
        <f>VLOOKUP($H46,'[2]2023_06'!$D:$AD,'[2]2023_06'!Q$19,FALSE)</f>
        <v>8947.84</v>
      </c>
      <c r="AC46">
        <f t="shared" si="2"/>
        <v>8947.84</v>
      </c>
      <c r="AD46">
        <f t="shared" si="3"/>
        <v>0</v>
      </c>
    </row>
    <row r="47" spans="1:30" x14ac:dyDescent="0.25">
      <c r="A47" s="9" t="str">
        <f t="shared" si="0"/>
        <v>H055 2023 Junho</v>
      </c>
      <c r="B47" s="9" t="str">
        <f>VLOOKUP(H47,[1]Auxiliar_referencia!E:F,2,FALSE)</f>
        <v>Medidor faturado pela UFSC</v>
      </c>
      <c r="C47" s="9">
        <v>2023</v>
      </c>
      <c r="D47" s="9" t="s">
        <v>125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VLOOKUP($H47,'[2]2023_06'!$D:$AD,'[2]2023_06'!Z$19,FALSE)</f>
        <v>1</v>
      </c>
      <c r="M47" s="12">
        <f>VLOOKUP($H47,'[2]2023_06'!$D:$AD,'[2]2023_06'!AA$19,FALSE)</f>
        <v>0</v>
      </c>
      <c r="N47" s="12">
        <f>VLOOKUP($H47,'[2]2023_06'!$D:$AD,'[2]2023_06'!AB$19,FALSE)</f>
        <v>1</v>
      </c>
      <c r="O47" s="12">
        <f>VLOOKUP($H47,'[2]2023_06'!$D:$AD,'[2]2023_06'!AC$19,FALSE)</f>
        <v>0</v>
      </c>
      <c r="P47" s="12">
        <f>VLOOKUP($H47,'[2]2023_06'!$D:$AD,'[2]2023_06'!AD$19,FALSE)</f>
        <v>2</v>
      </c>
      <c r="Q47" s="13">
        <f>VLOOKUP(H47,'2023_05'!H:R,11,FALSE)</f>
        <v>33032</v>
      </c>
      <c r="R47" s="14">
        <f>VLOOKUP($H47,'[2]2023_06'!$D:$AD,'[2]2023_06'!J$19,FALSE)</f>
        <v>34350</v>
      </c>
      <c r="S47" s="15">
        <f t="shared" si="1"/>
        <v>1318</v>
      </c>
      <c r="T47" s="12">
        <f>VLOOKUP($H47,'[2]2023_06'!$D:$AD,'[2]2023_06'!K$19,FALSE)</f>
        <v>1318</v>
      </c>
      <c r="U47" s="16" t="str">
        <f>VLOOKUP($H47,'[2]2023_06'!$D:$AD,'[2]2023_06'!T$19,FALSE)</f>
        <v>LIDO/REVISÃO</v>
      </c>
      <c r="V47" s="17" t="str">
        <f>VLOOKUP($H47,'[2]2023_06'!$D:$AD,'[2]2023_06'!U$19,FALSE)</f>
        <v>ALTO CONSUMO</v>
      </c>
      <c r="W47" s="12">
        <f>VLOOKUP($H47,'[2]2023_06'!$D:$AD,'[2]2023_06'!L$19,FALSE)</f>
        <v>21259.040000000001</v>
      </c>
      <c r="X47" s="12">
        <f>VLOOKUP($H47,'[2]2023_06'!$D:$AD,'[2]2023_06'!M$19,FALSE)</f>
        <v>21259.040000000001</v>
      </c>
      <c r="Y47" s="18">
        <f>VLOOKUP($H47,'[2]2023_06'!$D:$AD,'[2]2023_06'!N$19,FALSE)</f>
        <v>-4017.96</v>
      </c>
      <c r="Z47" s="12">
        <f>VLOOKUP($H47,'[2]2023_06'!$D:$AD,'[2]2023_06'!O$19,FALSE)</f>
        <v>0</v>
      </c>
      <c r="AA47" s="12">
        <f>VLOOKUP($H47,'[2]2023_06'!$D:$AD,'[2]2023_06'!P$19,FALSE)</f>
        <v>0</v>
      </c>
      <c r="AB47" s="12">
        <f>VLOOKUP($H47,'[2]2023_06'!$D:$AD,'[2]2023_06'!Q$19,FALSE)</f>
        <v>38500.120000000003</v>
      </c>
      <c r="AC47">
        <f t="shared" si="2"/>
        <v>38500.120000000003</v>
      </c>
      <c r="AD47">
        <f t="shared" si="3"/>
        <v>0</v>
      </c>
    </row>
    <row r="48" spans="1:30" x14ac:dyDescent="0.25">
      <c r="A48" s="9" t="str">
        <f t="shared" si="0"/>
        <v>H056 2023 Junho</v>
      </c>
      <c r="B48" s="9" t="str">
        <f>VLOOKUP(H48,[1]Auxiliar_referencia!E:F,2,FALSE)</f>
        <v>Medidor faturado pela UFSC</v>
      </c>
      <c r="C48" s="9">
        <v>2023</v>
      </c>
      <c r="D48" s="9" t="s">
        <v>125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VLOOKUP($H48,'[2]2023_06'!$D:$AD,'[2]2023_06'!Z$19,FALSE)</f>
        <v>1</v>
      </c>
      <c r="M48" s="12">
        <f>VLOOKUP($H48,'[2]2023_06'!$D:$AD,'[2]2023_06'!AA$19,FALSE)</f>
        <v>0</v>
      </c>
      <c r="N48" s="12">
        <f>VLOOKUP($H48,'[2]2023_06'!$D:$AD,'[2]2023_06'!AB$19,FALSE)</f>
        <v>1</v>
      </c>
      <c r="O48" s="12">
        <f>VLOOKUP($H48,'[2]2023_06'!$D:$AD,'[2]2023_06'!AC$19,FALSE)</f>
        <v>0</v>
      </c>
      <c r="P48" s="12">
        <f>VLOOKUP($H48,'[2]2023_06'!$D:$AD,'[2]2023_06'!AD$19,FALSE)</f>
        <v>2</v>
      </c>
      <c r="Q48" s="13">
        <f>VLOOKUP(H48,'2023_05'!H:R,11,FALSE)</f>
        <v>99527</v>
      </c>
      <c r="R48" s="14">
        <f>VLOOKUP($H48,'[2]2023_06'!$D:$AD,'[2]2023_06'!J$19,FALSE)</f>
        <v>100844</v>
      </c>
      <c r="S48" s="15">
        <f t="shared" si="1"/>
        <v>1317</v>
      </c>
      <c r="T48" s="12">
        <f>VLOOKUP($H48,'[2]2023_06'!$D:$AD,'[2]2023_06'!K$19,FALSE)</f>
        <v>1317</v>
      </c>
      <c r="U48" s="16" t="str">
        <f>VLOOKUP($H48,'[2]2023_06'!$D:$AD,'[2]2023_06'!T$19,FALSE)</f>
        <v>LIDO</v>
      </c>
      <c r="V48" s="17" t="str">
        <f>VLOOKUP($H48,'[2]2023_06'!$D:$AD,'[2]2023_06'!U$19,FALSE)</f>
        <v>OK</v>
      </c>
      <c r="W48" s="12">
        <f>VLOOKUP($H48,'[2]2023_06'!$D:$AD,'[2]2023_06'!L$19,FALSE)</f>
        <v>21242.69</v>
      </c>
      <c r="X48" s="12">
        <f>VLOOKUP($H48,'[2]2023_06'!$D:$AD,'[2]2023_06'!M$19,FALSE)</f>
        <v>21242.69</v>
      </c>
      <c r="Y48" s="18">
        <f>VLOOKUP($H48,'[2]2023_06'!$D:$AD,'[2]2023_06'!N$19,FALSE)</f>
        <v>-4014.86</v>
      </c>
      <c r="Z48" s="12">
        <f>VLOOKUP($H48,'[2]2023_06'!$D:$AD,'[2]2023_06'!O$19,FALSE)</f>
        <v>0</v>
      </c>
      <c r="AA48" s="12">
        <f>VLOOKUP($H48,'[2]2023_06'!$D:$AD,'[2]2023_06'!P$19,FALSE)</f>
        <v>0</v>
      </c>
      <c r="AB48" s="12">
        <f>VLOOKUP($H48,'[2]2023_06'!$D:$AD,'[2]2023_06'!Q$19,FALSE)</f>
        <v>38470.519999999997</v>
      </c>
      <c r="AC48">
        <f t="shared" si="2"/>
        <v>38470.519999999997</v>
      </c>
      <c r="AD48">
        <f t="shared" si="3"/>
        <v>0</v>
      </c>
    </row>
    <row r="49" spans="1:30" x14ac:dyDescent="0.25">
      <c r="A49" s="9" t="str">
        <f t="shared" si="0"/>
        <v>H057 2023 Junho</v>
      </c>
      <c r="B49" s="9" t="str">
        <f>VLOOKUP(H49,[1]Auxiliar_referencia!E:F,2,FALSE)</f>
        <v>Medidor faturado pela UFSC</v>
      </c>
      <c r="C49" s="9">
        <v>2023</v>
      </c>
      <c r="D49" s="9" t="s">
        <v>125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VLOOKUP($H49,'[2]2023_06'!$D:$AD,'[2]2023_06'!Z$19,FALSE)</f>
        <v>1</v>
      </c>
      <c r="M49" s="12">
        <f>VLOOKUP($H49,'[2]2023_06'!$D:$AD,'[2]2023_06'!AA$19,FALSE)</f>
        <v>0</v>
      </c>
      <c r="N49" s="12">
        <f>VLOOKUP($H49,'[2]2023_06'!$D:$AD,'[2]2023_06'!AB$19,FALSE)</f>
        <v>0</v>
      </c>
      <c r="O49" s="12">
        <f>VLOOKUP($H49,'[2]2023_06'!$D:$AD,'[2]2023_06'!AC$19,FALSE)</f>
        <v>0</v>
      </c>
      <c r="P49" s="12">
        <f>VLOOKUP($H49,'[2]2023_06'!$D:$AD,'[2]2023_06'!AD$19,FALSE)</f>
        <v>1</v>
      </c>
      <c r="Q49" s="13">
        <f>VLOOKUP(H49,'2023_05'!H:R,11,FALSE)</f>
        <v>1532</v>
      </c>
      <c r="R49" s="14">
        <f>VLOOKUP($H49,'[2]2023_06'!$D:$AD,'[2]2023_06'!J$19,FALSE)</f>
        <v>1552</v>
      </c>
      <c r="S49" s="15">
        <f t="shared" si="1"/>
        <v>20</v>
      </c>
      <c r="T49" s="12">
        <f>VLOOKUP($H49,'[2]2023_06'!$D:$AD,'[2]2023_06'!K$19,FALSE)</f>
        <v>20</v>
      </c>
      <c r="U49" s="16" t="str">
        <f>VLOOKUP($H49,'[2]2023_06'!$D:$AD,'[2]2023_06'!T$19,FALSE)</f>
        <v>LIDO</v>
      </c>
      <c r="V49" s="17" t="str">
        <f>VLOOKUP($H49,'[2]2023_06'!$D:$AD,'[2]2023_06'!U$19,FALSE)</f>
        <v>OK</v>
      </c>
      <c r="W49" s="12">
        <f>VLOOKUP($H49,'[2]2023_06'!$D:$AD,'[2]2023_06'!L$19,FALSE)</f>
        <v>231.58</v>
      </c>
      <c r="X49" s="12">
        <f>VLOOKUP($H49,'[2]2023_06'!$D:$AD,'[2]2023_06'!M$19,FALSE)</f>
        <v>0</v>
      </c>
      <c r="Y49" s="18">
        <f>VLOOKUP($H49,'[2]2023_06'!$D:$AD,'[2]2023_06'!N$19,FALSE)</f>
        <v>-21.9</v>
      </c>
      <c r="Z49" s="12">
        <f>VLOOKUP($H49,'[2]2023_06'!$D:$AD,'[2]2023_06'!O$19,FALSE)</f>
        <v>0</v>
      </c>
      <c r="AA49" s="12">
        <f>VLOOKUP($H49,'[2]2023_06'!$D:$AD,'[2]2023_06'!P$19,FALSE)</f>
        <v>0</v>
      </c>
      <c r="AB49" s="12">
        <f>VLOOKUP($H49,'[2]2023_06'!$D:$AD,'[2]2023_06'!Q$19,FALSE)</f>
        <v>209.68</v>
      </c>
      <c r="AC49">
        <f t="shared" si="2"/>
        <v>209.68</v>
      </c>
      <c r="AD49">
        <f t="shared" si="3"/>
        <v>0</v>
      </c>
    </row>
    <row r="50" spans="1:30" x14ac:dyDescent="0.25">
      <c r="A50" s="9" t="str">
        <f t="shared" si="0"/>
        <v>H058 2023 Junho</v>
      </c>
      <c r="B50" s="9" t="str">
        <f>VLOOKUP(H50,[1]Auxiliar_referencia!E:F,2,FALSE)</f>
        <v>Medidor faturado pela UFSC</v>
      </c>
      <c r="C50" s="9">
        <v>2023</v>
      </c>
      <c r="D50" s="9" t="s">
        <v>125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VLOOKUP($H50,'[2]2023_06'!$D:$AD,'[2]2023_06'!Z$19,FALSE)</f>
        <v>1</v>
      </c>
      <c r="M50" s="12">
        <f>VLOOKUP($H50,'[2]2023_06'!$D:$AD,'[2]2023_06'!AA$19,FALSE)</f>
        <v>0</v>
      </c>
      <c r="N50" s="12">
        <f>VLOOKUP($H50,'[2]2023_06'!$D:$AD,'[2]2023_06'!AB$19,FALSE)</f>
        <v>0</v>
      </c>
      <c r="O50" s="12">
        <f>VLOOKUP($H50,'[2]2023_06'!$D:$AD,'[2]2023_06'!AC$19,FALSE)</f>
        <v>0</v>
      </c>
      <c r="P50" s="12">
        <f>VLOOKUP($H50,'[2]2023_06'!$D:$AD,'[2]2023_06'!AD$19,FALSE)</f>
        <v>1</v>
      </c>
      <c r="Q50" s="13">
        <f>VLOOKUP(H50,'2023_05'!H:R,11,FALSE)</f>
        <v>10798</v>
      </c>
      <c r="R50" s="14">
        <f>VLOOKUP($H50,'[2]2023_06'!$D:$AD,'[2]2023_06'!J$19,FALSE)</f>
        <v>11296</v>
      </c>
      <c r="S50" s="15">
        <f t="shared" si="1"/>
        <v>498</v>
      </c>
      <c r="T50" s="12">
        <f>VLOOKUP($H50,'[2]2023_06'!$D:$AD,'[2]2023_06'!K$19,FALSE)</f>
        <v>498</v>
      </c>
      <c r="U50" s="16" t="str">
        <f>VLOOKUP($H50,'[2]2023_06'!$D:$AD,'[2]2023_06'!T$19,FALSE)</f>
        <v>LIDO</v>
      </c>
      <c r="V50" s="17" t="str">
        <f>VLOOKUP($H50,'[2]2023_06'!$D:$AD,'[2]2023_06'!U$19,FALSE)</f>
        <v>OK</v>
      </c>
      <c r="W50" s="12">
        <f>VLOOKUP($H50,'[2]2023_06'!$D:$AD,'[2]2023_06'!L$19,FALSE)</f>
        <v>7157.8</v>
      </c>
      <c r="X50" s="12">
        <f>VLOOKUP($H50,'[2]2023_06'!$D:$AD,'[2]2023_06'!M$19,FALSE)</f>
        <v>7157.8</v>
      </c>
      <c r="Y50" s="18">
        <f>VLOOKUP($H50,'[2]2023_06'!$D:$AD,'[2]2023_06'!N$19,FALSE)</f>
        <v>-1352.83</v>
      </c>
      <c r="Z50" s="12">
        <f>VLOOKUP($H50,'[2]2023_06'!$D:$AD,'[2]2023_06'!O$19,FALSE)</f>
        <v>0</v>
      </c>
      <c r="AA50" s="12">
        <f>VLOOKUP($H50,'[2]2023_06'!$D:$AD,'[2]2023_06'!P$19,FALSE)</f>
        <v>0</v>
      </c>
      <c r="AB50" s="12">
        <f>VLOOKUP($H50,'[2]2023_06'!$D:$AD,'[2]2023_06'!Q$19,FALSE)</f>
        <v>12962.77</v>
      </c>
      <c r="AC50">
        <f t="shared" si="2"/>
        <v>12962.77</v>
      </c>
      <c r="AD50">
        <f t="shared" si="3"/>
        <v>0</v>
      </c>
    </row>
    <row r="51" spans="1:30" x14ac:dyDescent="0.25">
      <c r="A51" s="9" t="str">
        <f t="shared" si="0"/>
        <v>H059 2023 Junho</v>
      </c>
      <c r="B51" s="9" t="str">
        <f>VLOOKUP(H51,[1]Auxiliar_referencia!E:F,2,FALSE)</f>
        <v>Medidor faturado pela UFSC</v>
      </c>
      <c r="C51" s="9">
        <v>2023</v>
      </c>
      <c r="D51" s="9" t="s">
        <v>125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VLOOKUP($H51,'[2]2023_06'!$D:$AD,'[2]2023_06'!Z$19,FALSE)</f>
        <v>1</v>
      </c>
      <c r="M51" s="12">
        <f>VLOOKUP($H51,'[2]2023_06'!$D:$AD,'[2]2023_06'!AA$19,FALSE)</f>
        <v>0</v>
      </c>
      <c r="N51" s="12">
        <f>VLOOKUP($H51,'[2]2023_06'!$D:$AD,'[2]2023_06'!AB$19,FALSE)</f>
        <v>0</v>
      </c>
      <c r="O51" s="12">
        <f>VLOOKUP($H51,'[2]2023_06'!$D:$AD,'[2]2023_06'!AC$19,FALSE)</f>
        <v>0</v>
      </c>
      <c r="P51" s="12">
        <f>VLOOKUP($H51,'[2]2023_06'!$D:$AD,'[2]2023_06'!AD$19,FALSE)</f>
        <v>1</v>
      </c>
      <c r="Q51" s="13">
        <f>VLOOKUP(H51,'2023_05'!H:R,11,FALSE)</f>
        <v>480</v>
      </c>
      <c r="R51" s="14">
        <f>VLOOKUP($H51,'[2]2023_06'!$D:$AD,'[2]2023_06'!J$19,FALSE)</f>
        <v>492</v>
      </c>
      <c r="S51" s="15">
        <f t="shared" si="1"/>
        <v>12</v>
      </c>
      <c r="T51" s="12">
        <f>VLOOKUP($H51,'[2]2023_06'!$D:$AD,'[2]2023_06'!K$19,FALSE)</f>
        <v>12</v>
      </c>
      <c r="U51" s="16" t="str">
        <f>VLOOKUP($H51,'[2]2023_06'!$D:$AD,'[2]2023_06'!T$19,FALSE)</f>
        <v>LIDO</v>
      </c>
      <c r="V51" s="17" t="str">
        <f>VLOOKUP($H51,'[2]2023_06'!$D:$AD,'[2]2023_06'!U$19,FALSE)</f>
        <v>OK</v>
      </c>
      <c r="W51" s="12">
        <f>VLOOKUP($H51,'[2]2023_06'!$D:$AD,'[2]2023_06'!L$19,FALSE)</f>
        <v>115.66</v>
      </c>
      <c r="X51" s="12">
        <f>VLOOKUP($H51,'[2]2023_06'!$D:$AD,'[2]2023_06'!M$19,FALSE)</f>
        <v>115.66</v>
      </c>
      <c r="Y51" s="18">
        <f>VLOOKUP($H51,'[2]2023_06'!$D:$AD,'[2]2023_06'!N$19,FALSE)</f>
        <v>-21.85</v>
      </c>
      <c r="Z51" s="12">
        <f>VLOOKUP($H51,'[2]2023_06'!$D:$AD,'[2]2023_06'!O$19,FALSE)</f>
        <v>0</v>
      </c>
      <c r="AA51" s="12">
        <f>VLOOKUP($H51,'[2]2023_06'!$D:$AD,'[2]2023_06'!P$19,FALSE)</f>
        <v>0</v>
      </c>
      <c r="AB51" s="12">
        <f>VLOOKUP($H51,'[2]2023_06'!$D:$AD,'[2]2023_06'!Q$19,FALSE)</f>
        <v>209.47</v>
      </c>
      <c r="AC51">
        <f t="shared" si="2"/>
        <v>209.47</v>
      </c>
      <c r="AD51">
        <f t="shared" si="3"/>
        <v>0</v>
      </c>
    </row>
    <row r="52" spans="1:30" x14ac:dyDescent="0.25">
      <c r="A52" s="9" t="str">
        <f t="shared" si="0"/>
        <v>H060 2023 Junho</v>
      </c>
      <c r="B52" s="9" t="str">
        <f>VLOOKUP(H52,[1]Auxiliar_referencia!E:F,2,FALSE)</f>
        <v>Medidor faturado pela UFSC</v>
      </c>
      <c r="C52" s="9">
        <v>2023</v>
      </c>
      <c r="D52" s="9" t="s">
        <v>125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VLOOKUP($H52,'[2]2023_06'!$D:$AD,'[2]2023_06'!Z$19,FALSE)</f>
        <v>1</v>
      </c>
      <c r="M52" s="12">
        <f>VLOOKUP($H52,'[2]2023_06'!$D:$AD,'[2]2023_06'!AA$19,FALSE)</f>
        <v>0</v>
      </c>
      <c r="N52" s="12">
        <f>VLOOKUP($H52,'[2]2023_06'!$D:$AD,'[2]2023_06'!AB$19,FALSE)</f>
        <v>0</v>
      </c>
      <c r="O52" s="12">
        <f>VLOOKUP($H52,'[2]2023_06'!$D:$AD,'[2]2023_06'!AC$19,FALSE)</f>
        <v>0</v>
      </c>
      <c r="P52" s="12">
        <f>VLOOKUP($H52,'[2]2023_06'!$D:$AD,'[2]2023_06'!AD$19,FALSE)</f>
        <v>1</v>
      </c>
      <c r="Q52" s="13">
        <f>VLOOKUP(H52,'2023_05'!H:R,11,FALSE)</f>
        <v>1006</v>
      </c>
      <c r="R52" s="14">
        <f>VLOOKUP($H52,'[2]2023_06'!$D:$AD,'[2]2023_06'!J$19,FALSE)</f>
        <v>1112</v>
      </c>
      <c r="S52" s="15">
        <f t="shared" si="1"/>
        <v>106</v>
      </c>
      <c r="T52" s="12">
        <f>VLOOKUP($H52,'[2]2023_06'!$D:$AD,'[2]2023_06'!K$19,FALSE)</f>
        <v>106</v>
      </c>
      <c r="U52" s="16" t="str">
        <f>VLOOKUP($H52,'[2]2023_06'!$D:$AD,'[2]2023_06'!T$19,FALSE)</f>
        <v>LIDO</v>
      </c>
      <c r="V52" s="17" t="str">
        <f>VLOOKUP($H52,'[2]2023_06'!$D:$AD,'[2]2023_06'!U$19,FALSE)</f>
        <v>OK</v>
      </c>
      <c r="W52" s="12">
        <f>VLOOKUP($H52,'[2]2023_06'!$D:$AD,'[2]2023_06'!L$19,FALSE)</f>
        <v>1477.72</v>
      </c>
      <c r="X52" s="12">
        <f>VLOOKUP($H52,'[2]2023_06'!$D:$AD,'[2]2023_06'!M$19,FALSE)</f>
        <v>1477.72</v>
      </c>
      <c r="Y52" s="18">
        <f>VLOOKUP($H52,'[2]2023_06'!$D:$AD,'[2]2023_06'!N$19,FALSE)</f>
        <v>-279.27999999999997</v>
      </c>
      <c r="Z52" s="12">
        <f>VLOOKUP($H52,'[2]2023_06'!$D:$AD,'[2]2023_06'!O$19,FALSE)</f>
        <v>0</v>
      </c>
      <c r="AA52" s="12">
        <f>VLOOKUP($H52,'[2]2023_06'!$D:$AD,'[2]2023_06'!P$19,FALSE)</f>
        <v>0</v>
      </c>
      <c r="AB52" s="12">
        <f>VLOOKUP($H52,'[2]2023_06'!$D:$AD,'[2]2023_06'!Q$19,FALSE)</f>
        <v>2676.16</v>
      </c>
      <c r="AC52">
        <f t="shared" si="2"/>
        <v>2676.16</v>
      </c>
      <c r="AD52">
        <f t="shared" si="3"/>
        <v>0</v>
      </c>
    </row>
    <row r="53" spans="1:30" x14ac:dyDescent="0.25">
      <c r="A53" s="9" t="str">
        <f t="shared" si="0"/>
        <v>H061 2023 Junho</v>
      </c>
      <c r="B53" s="9" t="str">
        <f>VLOOKUP(H53,[1]Auxiliar_referencia!E:F,2,FALSE)</f>
        <v>Medidor faturado pela UFSC</v>
      </c>
      <c r="C53" s="9">
        <v>2023</v>
      </c>
      <c r="D53" s="9" t="s">
        <v>125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VLOOKUP($H53,'[2]2023_06'!$D:$AD,'[2]2023_06'!Z$19,FALSE)</f>
        <v>1</v>
      </c>
      <c r="M53" s="12">
        <f>VLOOKUP($H53,'[2]2023_06'!$D:$AD,'[2]2023_06'!AA$19,FALSE)</f>
        <v>0</v>
      </c>
      <c r="N53" s="12">
        <f>VLOOKUP($H53,'[2]2023_06'!$D:$AD,'[2]2023_06'!AB$19,FALSE)</f>
        <v>1</v>
      </c>
      <c r="O53" s="12">
        <f>VLOOKUP($H53,'[2]2023_06'!$D:$AD,'[2]2023_06'!AC$19,FALSE)</f>
        <v>0</v>
      </c>
      <c r="P53" s="12">
        <f>VLOOKUP($H53,'[2]2023_06'!$D:$AD,'[2]2023_06'!AD$19,FALSE)</f>
        <v>2</v>
      </c>
      <c r="Q53" s="13">
        <f>VLOOKUP(H53,'2023_05'!H:R,11,FALSE)</f>
        <v>2587</v>
      </c>
      <c r="R53" s="14">
        <f>VLOOKUP($H53,'[2]2023_06'!$D:$AD,'[2]2023_06'!J$19,FALSE)</f>
        <v>2611</v>
      </c>
      <c r="S53" s="15">
        <f t="shared" si="1"/>
        <v>24</v>
      </c>
      <c r="T53" s="12">
        <f>VLOOKUP($H53,'[2]2023_06'!$D:$AD,'[2]2023_06'!K$19,FALSE)</f>
        <v>24</v>
      </c>
      <c r="U53" s="16" t="str">
        <f>VLOOKUP($H53,'[2]2023_06'!$D:$AD,'[2]2023_06'!T$19,FALSE)</f>
        <v>LIDO</v>
      </c>
      <c r="V53" s="17" t="str">
        <f>VLOOKUP($H53,'[2]2023_06'!$D:$AD,'[2]2023_06'!U$19,FALSE)</f>
        <v>OK</v>
      </c>
      <c r="W53" s="12">
        <f>VLOOKUP($H53,'[2]2023_06'!$D:$AD,'[2]2023_06'!L$19,FALSE)</f>
        <v>231.32</v>
      </c>
      <c r="X53" s="12">
        <f>VLOOKUP($H53,'[2]2023_06'!$D:$AD,'[2]2023_06'!M$19,FALSE)</f>
        <v>231.32</v>
      </c>
      <c r="Y53" s="18">
        <f>VLOOKUP($H53,'[2]2023_06'!$D:$AD,'[2]2023_06'!N$19,FALSE)</f>
        <v>-43.73</v>
      </c>
      <c r="Z53" s="12">
        <f>VLOOKUP($H53,'[2]2023_06'!$D:$AD,'[2]2023_06'!O$19,FALSE)</f>
        <v>0</v>
      </c>
      <c r="AA53" s="12">
        <f>VLOOKUP($H53,'[2]2023_06'!$D:$AD,'[2]2023_06'!P$19,FALSE)</f>
        <v>0</v>
      </c>
      <c r="AB53" s="12">
        <f>VLOOKUP($H53,'[2]2023_06'!$D:$AD,'[2]2023_06'!Q$19,FALSE)</f>
        <v>418.91</v>
      </c>
      <c r="AC53">
        <f t="shared" si="2"/>
        <v>418.90999999999997</v>
      </c>
      <c r="AD53">
        <f t="shared" si="3"/>
        <v>0</v>
      </c>
    </row>
    <row r="54" spans="1:30" x14ac:dyDescent="0.25">
      <c r="A54" s="9" t="str">
        <f t="shared" si="0"/>
        <v>H062 2023 Junho</v>
      </c>
      <c r="B54" s="9" t="str">
        <f>VLOOKUP(H54,[1]Auxiliar_referencia!E:F,2,FALSE)</f>
        <v>Medidor faturado pela UFSC</v>
      </c>
      <c r="C54" s="9">
        <v>2023</v>
      </c>
      <c r="D54" s="9" t="s">
        <v>125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VLOOKUP($H54,'[2]2023_06'!$D:$AD,'[2]2023_06'!Z$19,FALSE)</f>
        <v>1</v>
      </c>
      <c r="M54" s="12">
        <f>VLOOKUP($H54,'[2]2023_06'!$D:$AD,'[2]2023_06'!AA$19,FALSE)</f>
        <v>0</v>
      </c>
      <c r="N54" s="12">
        <f>VLOOKUP($H54,'[2]2023_06'!$D:$AD,'[2]2023_06'!AB$19,FALSE)</f>
        <v>0</v>
      </c>
      <c r="O54" s="12">
        <f>VLOOKUP($H54,'[2]2023_06'!$D:$AD,'[2]2023_06'!AC$19,FALSE)</f>
        <v>0</v>
      </c>
      <c r="P54" s="12">
        <f>VLOOKUP($H54,'[2]2023_06'!$D:$AD,'[2]2023_06'!AD$19,FALSE)</f>
        <v>1</v>
      </c>
      <c r="Q54" s="13">
        <f>VLOOKUP(H54,'2023_05'!H:R,11,FALSE)</f>
        <v>10369</v>
      </c>
      <c r="R54" s="14">
        <f>VLOOKUP($H54,'[2]2023_06'!$D:$AD,'[2]2023_06'!J$19,FALSE)</f>
        <v>10716</v>
      </c>
      <c r="S54" s="15">
        <f t="shared" si="1"/>
        <v>347</v>
      </c>
      <c r="T54" s="12">
        <f>VLOOKUP($H54,'[2]2023_06'!$D:$AD,'[2]2023_06'!K$19,FALSE)</f>
        <v>347</v>
      </c>
      <c r="U54" s="16" t="str">
        <f>VLOOKUP($H54,'[2]2023_06'!$D:$AD,'[2]2023_06'!T$19,FALSE)</f>
        <v>LIDO/REVISÃO</v>
      </c>
      <c r="V54" s="17" t="str">
        <f>VLOOKUP($H54,'[2]2023_06'!$D:$AD,'[2]2023_06'!U$19,FALSE)</f>
        <v>CONFIRMAÇÃO LEITURA</v>
      </c>
      <c r="W54" s="12">
        <f>VLOOKUP($H54,'[2]2023_06'!$D:$AD,'[2]2023_06'!L$19,FALSE)</f>
        <v>4969.8100000000004</v>
      </c>
      <c r="X54" s="12">
        <f>VLOOKUP($H54,'[2]2023_06'!$D:$AD,'[2]2023_06'!M$19,FALSE)</f>
        <v>4969.8100000000004</v>
      </c>
      <c r="Y54" s="18">
        <f>VLOOKUP($H54,'[2]2023_06'!$D:$AD,'[2]2023_06'!N$19,FALSE)</f>
        <v>-939.3</v>
      </c>
      <c r="Z54" s="12">
        <f>VLOOKUP($H54,'[2]2023_06'!$D:$AD,'[2]2023_06'!O$19,FALSE)</f>
        <v>0</v>
      </c>
      <c r="AA54" s="12">
        <f>VLOOKUP($H54,'[2]2023_06'!$D:$AD,'[2]2023_06'!P$19,FALSE)</f>
        <v>0</v>
      </c>
      <c r="AB54" s="12">
        <f>VLOOKUP($H54,'[2]2023_06'!$D:$AD,'[2]2023_06'!Q$19,FALSE)</f>
        <v>9000.32</v>
      </c>
      <c r="AC54">
        <f t="shared" si="2"/>
        <v>9000.3200000000015</v>
      </c>
      <c r="AD54">
        <f t="shared" si="3"/>
        <v>0</v>
      </c>
    </row>
    <row r="55" spans="1:30" x14ac:dyDescent="0.25">
      <c r="A55" s="9" t="str">
        <f>H55&amp;" "&amp;C55&amp;" "&amp;D55</f>
        <v>H066 2023 Junho</v>
      </c>
      <c r="B55" s="9" t="str">
        <f>VLOOKUP(H55,[1]Auxiliar_referencia!E:F,2,FALSE)</f>
        <v>Medidor faturado pela UFSC</v>
      </c>
      <c r="C55" s="9">
        <v>2023</v>
      </c>
      <c r="D55" s="9" t="s">
        <v>125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VLOOKUP($H55,'[2]2023_06'!$D:$AD,'[2]2023_06'!Z$19,FALSE)</f>
        <v>1</v>
      </c>
      <c r="M55" s="12">
        <f>VLOOKUP($H55,'[2]2023_06'!$D:$AD,'[2]2023_06'!AA$19,FALSE)</f>
        <v>0</v>
      </c>
      <c r="N55" s="12">
        <f>VLOOKUP($H55,'[2]2023_06'!$D:$AD,'[2]2023_06'!AB$19,FALSE)</f>
        <v>0</v>
      </c>
      <c r="O55" s="12">
        <f>VLOOKUP($H55,'[2]2023_06'!$D:$AD,'[2]2023_06'!AC$19,FALSE)</f>
        <v>0</v>
      </c>
      <c r="P55" s="12">
        <f>VLOOKUP($H55,'[2]2023_06'!$D:$AD,'[2]2023_06'!AD$19,FALSE)</f>
        <v>1</v>
      </c>
      <c r="Q55" s="13">
        <f>VLOOKUP(H55,'2023_05'!H:R,11,FALSE)</f>
        <v>18455</v>
      </c>
      <c r="R55" s="14">
        <f>VLOOKUP($H55,'[2]2023_06'!$D:$AD,'[2]2023_06'!J$19,FALSE)</f>
        <v>19081</v>
      </c>
      <c r="S55" s="15">
        <f t="shared" si="1"/>
        <v>626</v>
      </c>
      <c r="T55" s="12">
        <f>VLOOKUP($H55,'[2]2023_06'!$D:$AD,'[2]2023_06'!K$19,FALSE)</f>
        <v>626</v>
      </c>
      <c r="U55" s="16" t="str">
        <f>VLOOKUP($H55,'[2]2023_06'!$D:$AD,'[2]2023_06'!T$19,FALSE)</f>
        <v>LIDO/REVISÃO</v>
      </c>
      <c r="V55" s="17" t="str">
        <f>VLOOKUP($H55,'[2]2023_06'!$D:$AD,'[2]2023_06'!U$19,FALSE)</f>
        <v>CONFIRMAÇÃO LEITURA</v>
      </c>
      <c r="W55" s="12">
        <f>VLOOKUP($H55,'[2]2023_06'!$D:$AD,'[2]2023_06'!L$19,FALSE)</f>
        <v>9012.52</v>
      </c>
      <c r="X55" s="12">
        <f>VLOOKUP($H55,'[2]2023_06'!$D:$AD,'[2]2023_06'!M$19,FALSE)</f>
        <v>0</v>
      </c>
      <c r="Y55" s="18">
        <f>VLOOKUP($H55,'[2]2023_06'!$D:$AD,'[2]2023_06'!N$19,FALSE)</f>
        <v>-851.69</v>
      </c>
      <c r="Z55" s="12">
        <f>VLOOKUP($H55,'[2]2023_06'!$D:$AD,'[2]2023_06'!O$19,FALSE)</f>
        <v>0</v>
      </c>
      <c r="AA55" s="12">
        <f>VLOOKUP($H55,'[2]2023_06'!$D:$AD,'[2]2023_06'!P$19,FALSE)</f>
        <v>0</v>
      </c>
      <c r="AB55" s="12">
        <f>VLOOKUP($H55,'[2]2023_06'!$D:$AD,'[2]2023_06'!Q$19,FALSE)</f>
        <v>8160.83</v>
      </c>
      <c r="AC55">
        <f t="shared" si="2"/>
        <v>8160.83</v>
      </c>
      <c r="AD55">
        <f t="shared" si="3"/>
        <v>0</v>
      </c>
    </row>
    <row r="56" spans="1:30" x14ac:dyDescent="0.25">
      <c r="A56" s="9" t="str">
        <f t="shared" si="0"/>
        <v>H072 2023 Junho</v>
      </c>
      <c r="B56" s="9" t="str">
        <f>VLOOKUP(H56,[1]Auxiliar_referencia!E:F,2,FALSE)</f>
        <v>Medidor faturado pela UFSC</v>
      </c>
      <c r="C56" s="9">
        <v>2023</v>
      </c>
      <c r="D56" s="9" t="s">
        <v>125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VLOOKUP($H56,'[2]2023_06'!$D:$AD,'[2]2023_06'!Z$19,FALSE)</f>
        <v>1</v>
      </c>
      <c r="M56" s="12">
        <f>VLOOKUP($H56,'[2]2023_06'!$D:$AD,'[2]2023_06'!AA$19,FALSE)</f>
        <v>0</v>
      </c>
      <c r="N56" s="12">
        <f>VLOOKUP($H56,'[2]2023_06'!$D:$AD,'[2]2023_06'!AB$19,FALSE)</f>
        <v>0</v>
      </c>
      <c r="O56" s="12">
        <f>VLOOKUP($H56,'[2]2023_06'!$D:$AD,'[2]2023_06'!AC$19,FALSE)</f>
        <v>0</v>
      </c>
      <c r="P56" s="12">
        <f>VLOOKUP($H56,'[2]2023_06'!$D:$AD,'[2]2023_06'!AD$19,FALSE)</f>
        <v>1</v>
      </c>
      <c r="Q56" s="13">
        <f>VLOOKUP(H56,'2023_05'!H:R,11,FALSE)</f>
        <v>9841</v>
      </c>
      <c r="R56" s="14">
        <f>VLOOKUP($H56,'[2]2023_06'!$D:$AD,'[2]2023_06'!J$19,FALSE)</f>
        <v>812</v>
      </c>
      <c r="S56" s="15">
        <f t="shared" si="1"/>
        <v>-9029</v>
      </c>
      <c r="T56" s="12">
        <f>VLOOKUP($H56,'[2]2023_06'!$D:$AD,'[2]2023_06'!K$19,FALSE)</f>
        <v>971</v>
      </c>
      <c r="U56" s="16" t="str">
        <f>VLOOKUP($H56,'[2]2023_06'!$D:$AD,'[2]2023_06'!T$19,FALSE)</f>
        <v>LIDO/REVISÃO</v>
      </c>
      <c r="V56" s="17" t="str">
        <f>VLOOKUP($H56,'[2]2023_06'!$D:$AD,'[2]2023_06'!U$19,FALSE)</f>
        <v>ALTO CONSUMO</v>
      </c>
      <c r="W56" s="12">
        <f>VLOOKUP($H56,'[2]2023_06'!$D:$AD,'[2]2023_06'!L$19,FALSE)</f>
        <v>14011.57</v>
      </c>
      <c r="X56" s="12">
        <f>VLOOKUP($H56,'[2]2023_06'!$D:$AD,'[2]2023_06'!M$19,FALSE)</f>
        <v>0</v>
      </c>
      <c r="Y56" s="18">
        <f>VLOOKUP($H56,'[2]2023_06'!$D:$AD,'[2]2023_06'!N$19,FALSE)</f>
        <v>-1324.11</v>
      </c>
      <c r="Z56" s="12">
        <f>VLOOKUP($H56,'[2]2023_06'!$D:$AD,'[2]2023_06'!O$19,FALSE)</f>
        <v>0</v>
      </c>
      <c r="AA56" s="12">
        <f>VLOOKUP($H56,'[2]2023_06'!$D:$AD,'[2]2023_06'!P$19,FALSE)</f>
        <v>0</v>
      </c>
      <c r="AB56" s="12">
        <f>VLOOKUP($H56,'[2]2023_06'!$D:$AD,'[2]2023_06'!Q$19,FALSE)</f>
        <v>12687.46</v>
      </c>
      <c r="AC56">
        <f t="shared" si="2"/>
        <v>12687.46</v>
      </c>
      <c r="AD56">
        <f t="shared" si="3"/>
        <v>0</v>
      </c>
    </row>
    <row r="57" spans="1:30" x14ac:dyDescent="0.25">
      <c r="A57" s="9" t="str">
        <f t="shared" si="0"/>
        <v>H073 2023 Junho</v>
      </c>
      <c r="B57" s="9" t="str">
        <f>VLOOKUP(H57,[1]Auxiliar_referencia!E:F,2,FALSE)</f>
        <v>Medidor faturado pela UFSC</v>
      </c>
      <c r="C57" s="9">
        <v>2023</v>
      </c>
      <c r="D57" s="9" t="s">
        <v>125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VLOOKUP($H57,'[2]2023_06'!$D:$AD,'[2]2023_06'!Z$19,FALSE)</f>
        <v>1</v>
      </c>
      <c r="M57" s="12">
        <f>VLOOKUP($H57,'[2]2023_06'!$D:$AD,'[2]2023_06'!AA$19,FALSE)</f>
        <v>0</v>
      </c>
      <c r="N57" s="12">
        <f>VLOOKUP($H57,'[2]2023_06'!$D:$AD,'[2]2023_06'!AB$19,FALSE)</f>
        <v>0</v>
      </c>
      <c r="O57" s="12">
        <f>VLOOKUP($H57,'[2]2023_06'!$D:$AD,'[2]2023_06'!AC$19,FALSE)</f>
        <v>0</v>
      </c>
      <c r="P57" s="12">
        <f>VLOOKUP($H57,'[2]2023_06'!$D:$AD,'[2]2023_06'!AD$19,FALSE)</f>
        <v>1</v>
      </c>
      <c r="Q57" s="13">
        <f>VLOOKUP(H57,'2023_05'!H:R,11,FALSE)</f>
        <v>3231</v>
      </c>
      <c r="R57" s="14">
        <f>VLOOKUP($H57,'[2]2023_06'!$D:$AD,'[2]2023_06'!J$19,FALSE)</f>
        <v>3303</v>
      </c>
      <c r="S57" s="15">
        <f t="shared" si="1"/>
        <v>72</v>
      </c>
      <c r="T57" s="12">
        <f>VLOOKUP($H57,'[2]2023_06'!$D:$AD,'[2]2023_06'!K$19,FALSE)</f>
        <v>72</v>
      </c>
      <c r="U57" s="16" t="str">
        <f>VLOOKUP($H57,'[2]2023_06'!$D:$AD,'[2]2023_06'!T$19,FALSE)</f>
        <v>LIDO</v>
      </c>
      <c r="V57" s="17" t="str">
        <f>VLOOKUP($H57,'[2]2023_06'!$D:$AD,'[2]2023_06'!U$19,FALSE)</f>
        <v>OK</v>
      </c>
      <c r="W57" s="12">
        <f>VLOOKUP($H57,'[2]2023_06'!$D:$AD,'[2]2023_06'!L$19,FALSE)</f>
        <v>985.06</v>
      </c>
      <c r="X57" s="12">
        <f>VLOOKUP($H57,'[2]2023_06'!$D:$AD,'[2]2023_06'!M$19,FALSE)</f>
        <v>0</v>
      </c>
      <c r="Y57" s="18">
        <f>VLOOKUP($H57,'[2]2023_06'!$D:$AD,'[2]2023_06'!N$19,FALSE)</f>
        <v>-93.08</v>
      </c>
      <c r="Z57" s="12">
        <f>VLOOKUP($H57,'[2]2023_06'!$D:$AD,'[2]2023_06'!O$19,FALSE)</f>
        <v>0</v>
      </c>
      <c r="AA57" s="12">
        <f>VLOOKUP($H57,'[2]2023_06'!$D:$AD,'[2]2023_06'!P$19,FALSE)</f>
        <v>0</v>
      </c>
      <c r="AB57" s="12">
        <f>VLOOKUP($H57,'[2]2023_06'!$D:$AD,'[2]2023_06'!Q$19,FALSE)</f>
        <v>891.98</v>
      </c>
      <c r="AC57">
        <f t="shared" si="2"/>
        <v>891.9799999999999</v>
      </c>
      <c r="AD57">
        <f t="shared" si="3"/>
        <v>0</v>
      </c>
    </row>
    <row r="58" spans="1:30" x14ac:dyDescent="0.25">
      <c r="A58" s="9" t="str">
        <f t="shared" si="0"/>
        <v>H074 2023 Junho</v>
      </c>
      <c r="B58" s="9" t="str">
        <f>VLOOKUP(H58,[1]Auxiliar_referencia!E:F,2,FALSE)</f>
        <v>Medidor faturado pela UFSC</v>
      </c>
      <c r="C58" s="9">
        <v>2023</v>
      </c>
      <c r="D58" s="9" t="s">
        <v>125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VLOOKUP($H58,'[2]2023_06'!$D:$AD,'[2]2023_06'!Z$19,FALSE)</f>
        <v>1</v>
      </c>
      <c r="M58" s="12">
        <f>VLOOKUP($H58,'[2]2023_06'!$D:$AD,'[2]2023_06'!AA$19,FALSE)</f>
        <v>0</v>
      </c>
      <c r="N58" s="12">
        <f>VLOOKUP($H58,'[2]2023_06'!$D:$AD,'[2]2023_06'!AB$19,FALSE)</f>
        <v>0</v>
      </c>
      <c r="O58" s="12">
        <f>VLOOKUP($H58,'[2]2023_06'!$D:$AD,'[2]2023_06'!AC$19,FALSE)</f>
        <v>0</v>
      </c>
      <c r="P58" s="12">
        <f>VLOOKUP($H58,'[2]2023_06'!$D:$AD,'[2]2023_06'!AD$19,FALSE)</f>
        <v>1</v>
      </c>
      <c r="Q58" s="13">
        <f>VLOOKUP(H58,'2023_05'!H:R,11,FALSE)</f>
        <v>708</v>
      </c>
      <c r="R58" s="14">
        <f>VLOOKUP($H58,'[2]2023_06'!$D:$AD,'[2]2023_06'!J$19,FALSE)</f>
        <v>1368</v>
      </c>
      <c r="S58" s="15">
        <f t="shared" si="1"/>
        <v>660</v>
      </c>
      <c r="T58" s="12">
        <f>VLOOKUP($H58,'[2]2023_06'!$D:$AD,'[2]2023_06'!K$19,FALSE)</f>
        <v>660</v>
      </c>
      <c r="U58" s="16" t="str">
        <f>VLOOKUP($H58,'[2]2023_06'!$D:$AD,'[2]2023_06'!T$19,FALSE)</f>
        <v>LIDO</v>
      </c>
      <c r="V58" s="17" t="str">
        <f>VLOOKUP($H58,'[2]2023_06'!$D:$AD,'[2]2023_06'!U$19,FALSE)</f>
        <v>OK</v>
      </c>
      <c r="W58" s="12">
        <f>VLOOKUP($H58,'[2]2023_06'!$D:$AD,'[2]2023_06'!L$19,FALSE)</f>
        <v>9505.18</v>
      </c>
      <c r="X58" s="12">
        <f>VLOOKUP($H58,'[2]2023_06'!$D:$AD,'[2]2023_06'!M$19,FALSE)</f>
        <v>0</v>
      </c>
      <c r="Y58" s="18">
        <f>VLOOKUP($H58,'[2]2023_06'!$D:$AD,'[2]2023_06'!N$19,FALSE)</f>
        <v>-898.24</v>
      </c>
      <c r="Z58" s="12">
        <f>VLOOKUP($H58,'[2]2023_06'!$D:$AD,'[2]2023_06'!O$19,FALSE)</f>
        <v>0</v>
      </c>
      <c r="AA58" s="12">
        <f>VLOOKUP($H58,'[2]2023_06'!$D:$AD,'[2]2023_06'!P$19,FALSE)</f>
        <v>0</v>
      </c>
      <c r="AB58" s="12">
        <f>VLOOKUP($H58,'[2]2023_06'!$D:$AD,'[2]2023_06'!Q$19,FALSE)</f>
        <v>8606.94</v>
      </c>
      <c r="AC58">
        <f t="shared" si="2"/>
        <v>8606.94</v>
      </c>
      <c r="AD58">
        <f t="shared" si="3"/>
        <v>0</v>
      </c>
    </row>
    <row r="59" spans="1:30" x14ac:dyDescent="0.25">
      <c r="A59" s="9" t="str">
        <f t="shared" si="0"/>
        <v>H076 2023 Junho</v>
      </c>
      <c r="B59" s="9" t="str">
        <f>VLOOKUP(H59,[1]Auxiliar_referencia!E:F,2,FALSE)</f>
        <v>Medidor faturado pela UFSC</v>
      </c>
      <c r="C59" s="9">
        <v>2023</v>
      </c>
      <c r="D59" s="9" t="s">
        <v>125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VLOOKUP($H59,'[2]2023_06'!$D:$AD,'[2]2023_06'!Z$19,FALSE)</f>
        <v>1</v>
      </c>
      <c r="M59" s="12">
        <f>VLOOKUP($H59,'[2]2023_06'!$D:$AD,'[2]2023_06'!AA$19,FALSE)</f>
        <v>0</v>
      </c>
      <c r="N59" s="12">
        <f>VLOOKUP($H59,'[2]2023_06'!$D:$AD,'[2]2023_06'!AB$19,FALSE)</f>
        <v>0</v>
      </c>
      <c r="O59" s="12">
        <f>VLOOKUP($H59,'[2]2023_06'!$D:$AD,'[2]2023_06'!AC$19,FALSE)</f>
        <v>0</v>
      </c>
      <c r="P59" s="12">
        <f>VLOOKUP($H59,'[2]2023_06'!$D:$AD,'[2]2023_06'!AD$19,FALSE)</f>
        <v>1</v>
      </c>
      <c r="Q59" s="13">
        <f>VLOOKUP(H59,'2023_05'!H:R,11,FALSE)</f>
        <v>940</v>
      </c>
      <c r="R59" s="14">
        <f>VLOOKUP($H59,'[2]2023_06'!$D:$AD,'[2]2023_06'!J$19,FALSE)</f>
        <v>947</v>
      </c>
      <c r="S59" s="15">
        <f t="shared" si="1"/>
        <v>7</v>
      </c>
      <c r="T59" s="12">
        <f>VLOOKUP($H59,'[2]2023_06'!$D:$AD,'[2]2023_06'!K$19,FALSE)</f>
        <v>7</v>
      </c>
      <c r="U59" s="16" t="str">
        <f>VLOOKUP($H59,'[2]2023_06'!$D:$AD,'[2]2023_06'!T$19,FALSE)</f>
        <v>LIDO</v>
      </c>
      <c r="V59" s="17" t="str">
        <f>VLOOKUP($H59,'[2]2023_06'!$D:$AD,'[2]2023_06'!U$19,FALSE)</f>
        <v>OK</v>
      </c>
      <c r="W59" s="12">
        <f>VLOOKUP($H59,'[2]2023_06'!$D:$AD,'[2]2023_06'!L$19,FALSE)</f>
        <v>71.2</v>
      </c>
      <c r="X59" s="12">
        <f>VLOOKUP($H59,'[2]2023_06'!$D:$AD,'[2]2023_06'!M$19,FALSE)</f>
        <v>0</v>
      </c>
      <c r="Y59" s="18">
        <f>VLOOKUP($H59,'[2]2023_06'!$D:$AD,'[2]2023_06'!N$19,FALSE)</f>
        <v>-6.73</v>
      </c>
      <c r="Z59" s="12">
        <f>VLOOKUP($H59,'[2]2023_06'!$D:$AD,'[2]2023_06'!O$19,FALSE)</f>
        <v>0</v>
      </c>
      <c r="AA59" s="12">
        <f>VLOOKUP($H59,'[2]2023_06'!$D:$AD,'[2]2023_06'!P$19,FALSE)</f>
        <v>0</v>
      </c>
      <c r="AB59" s="12">
        <f>VLOOKUP($H59,'[2]2023_06'!$D:$AD,'[2]2023_06'!Q$19,FALSE)</f>
        <v>64.47</v>
      </c>
      <c r="AC59">
        <f t="shared" si="2"/>
        <v>64.47</v>
      </c>
      <c r="AD59">
        <f t="shared" si="3"/>
        <v>0</v>
      </c>
    </row>
    <row r="60" spans="1:30" x14ac:dyDescent="0.25">
      <c r="A60" s="9" t="str">
        <f t="shared" si="0"/>
        <v>H081 2023 Junho</v>
      </c>
      <c r="B60" s="9" t="str">
        <f>VLOOKUP(H60,[1]Auxiliar_referencia!E:F,2,FALSE)</f>
        <v>Medidor faturado pela UFSC</v>
      </c>
      <c r="C60" s="9">
        <v>2023</v>
      </c>
      <c r="D60" s="9" t="s">
        <v>125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VLOOKUP($H60,'[2]2023_06'!$D:$AD,'[2]2023_06'!Z$19,FALSE)</f>
        <v>1</v>
      </c>
      <c r="M60" s="12">
        <f>VLOOKUP($H60,'[2]2023_06'!$D:$AD,'[2]2023_06'!AA$19,FALSE)</f>
        <v>0</v>
      </c>
      <c r="N60" s="12">
        <f>VLOOKUP($H60,'[2]2023_06'!$D:$AD,'[2]2023_06'!AB$19,FALSE)</f>
        <v>0</v>
      </c>
      <c r="O60" s="12">
        <f>VLOOKUP($H60,'[2]2023_06'!$D:$AD,'[2]2023_06'!AC$19,FALSE)</f>
        <v>0</v>
      </c>
      <c r="P60" s="12">
        <f>VLOOKUP($H60,'[2]2023_06'!$D:$AD,'[2]2023_06'!AD$19,FALSE)</f>
        <v>1</v>
      </c>
      <c r="Q60" s="13">
        <f>VLOOKUP(H60,'2023_05'!H:R,11,FALSE)</f>
        <v>1910</v>
      </c>
      <c r="R60" s="14">
        <f>VLOOKUP($H60,'[2]2023_06'!$D:$AD,'[2]2023_06'!J$19,FALSE)</f>
        <v>2017</v>
      </c>
      <c r="S60" s="15">
        <f t="shared" si="1"/>
        <v>107</v>
      </c>
      <c r="T60" s="12">
        <f>VLOOKUP($H60,'[2]2023_06'!$D:$AD,'[2]2023_06'!K$19,FALSE)</f>
        <v>107</v>
      </c>
      <c r="U60" s="16" t="str">
        <f>VLOOKUP($H60,'[2]2023_06'!$D:$AD,'[2]2023_06'!T$19,FALSE)</f>
        <v>LIDO</v>
      </c>
      <c r="V60" s="17" t="str">
        <f>VLOOKUP($H60,'[2]2023_06'!$D:$AD,'[2]2023_06'!U$19,FALSE)</f>
        <v>ALTO CONSUMO</v>
      </c>
      <c r="W60" s="12">
        <f>VLOOKUP($H60,'[2]2023_06'!$D:$AD,'[2]2023_06'!L$19,FALSE)</f>
        <v>1492.21</v>
      </c>
      <c r="X60" s="12">
        <f>VLOOKUP($H60,'[2]2023_06'!$D:$AD,'[2]2023_06'!M$19,FALSE)</f>
        <v>1492.21</v>
      </c>
      <c r="Y60" s="18">
        <f>VLOOKUP($H60,'[2]2023_06'!$D:$AD,'[2]2023_06'!N$19,FALSE)</f>
        <v>-282.02</v>
      </c>
      <c r="Z60" s="12">
        <f>VLOOKUP($H60,'[2]2023_06'!$D:$AD,'[2]2023_06'!O$19,FALSE)</f>
        <v>0</v>
      </c>
      <c r="AA60" s="12">
        <f>VLOOKUP($H60,'[2]2023_06'!$D:$AD,'[2]2023_06'!P$19,FALSE)</f>
        <v>0</v>
      </c>
      <c r="AB60" s="12">
        <f>VLOOKUP($H60,'[2]2023_06'!$D:$AD,'[2]2023_06'!Q$19,FALSE)</f>
        <v>2702.4</v>
      </c>
      <c r="AC60">
        <f t="shared" si="2"/>
        <v>2702.4</v>
      </c>
      <c r="AD60">
        <f t="shared" si="3"/>
        <v>0</v>
      </c>
    </row>
    <row r="61" spans="1:30" x14ac:dyDescent="0.25">
      <c r="A61" s="9" t="str">
        <f t="shared" si="0"/>
        <v>H082 2023 Junho</v>
      </c>
      <c r="B61" s="9" t="str">
        <f>VLOOKUP(H61,[1]Auxiliar_referencia!E:F,2,FALSE)</f>
        <v>Medidor faturado pela UFSC</v>
      </c>
      <c r="C61" s="9">
        <v>2023</v>
      </c>
      <c r="D61" s="9" t="s">
        <v>125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VLOOKUP($H61,'[2]2023_06'!$D:$AD,'[2]2023_06'!Z$19,FALSE)</f>
        <v>1</v>
      </c>
      <c r="M61" s="12">
        <f>VLOOKUP($H61,'[2]2023_06'!$D:$AD,'[2]2023_06'!AA$19,FALSE)</f>
        <v>0</v>
      </c>
      <c r="N61" s="12">
        <f>VLOOKUP($H61,'[2]2023_06'!$D:$AD,'[2]2023_06'!AB$19,FALSE)</f>
        <v>0</v>
      </c>
      <c r="O61" s="12">
        <f>VLOOKUP($H61,'[2]2023_06'!$D:$AD,'[2]2023_06'!AC$19,FALSE)</f>
        <v>0</v>
      </c>
      <c r="P61" s="12">
        <f>VLOOKUP($H61,'[2]2023_06'!$D:$AD,'[2]2023_06'!AD$19,FALSE)</f>
        <v>1</v>
      </c>
      <c r="Q61" s="13">
        <f>VLOOKUP(H61,'2023_05'!H:R,11,FALSE)</f>
        <v>22691</v>
      </c>
      <c r="R61" s="14">
        <f>VLOOKUP($H61,'[2]2023_06'!$D:$AD,'[2]2023_06'!J$19,FALSE)</f>
        <v>23194</v>
      </c>
      <c r="S61" s="15">
        <f t="shared" si="1"/>
        <v>503</v>
      </c>
      <c r="T61" s="12">
        <f>VLOOKUP($H61,'[2]2023_06'!$D:$AD,'[2]2023_06'!K$19,FALSE)</f>
        <v>503</v>
      </c>
      <c r="U61" s="16" t="str">
        <f>VLOOKUP($H61,'[2]2023_06'!$D:$AD,'[2]2023_06'!T$19,FALSE)</f>
        <v>LIDO/REVISÃO</v>
      </c>
      <c r="V61" s="17" t="str">
        <f>VLOOKUP($H61,'[2]2023_06'!$D:$AD,'[2]2023_06'!U$19,FALSE)</f>
        <v>ALTO CONSUMO</v>
      </c>
      <c r="W61" s="12">
        <f>VLOOKUP($H61,'[2]2023_06'!$D:$AD,'[2]2023_06'!L$19,FALSE)</f>
        <v>7230.25</v>
      </c>
      <c r="X61" s="12">
        <f>VLOOKUP($H61,'[2]2023_06'!$D:$AD,'[2]2023_06'!M$19,FALSE)</f>
        <v>0</v>
      </c>
      <c r="Y61" s="18">
        <f>VLOOKUP($H61,'[2]2023_06'!$D:$AD,'[2]2023_06'!N$19,FALSE)</f>
        <v>-683.26</v>
      </c>
      <c r="Z61" s="12">
        <f>VLOOKUP($H61,'[2]2023_06'!$D:$AD,'[2]2023_06'!O$19,FALSE)</f>
        <v>0</v>
      </c>
      <c r="AA61" s="12">
        <f>VLOOKUP($H61,'[2]2023_06'!$D:$AD,'[2]2023_06'!P$19,FALSE)</f>
        <v>0</v>
      </c>
      <c r="AB61" s="12">
        <f>VLOOKUP($H61,'[2]2023_06'!$D:$AD,'[2]2023_06'!Q$19,FALSE)</f>
        <v>6546.99</v>
      </c>
      <c r="AC61">
        <f t="shared" si="2"/>
        <v>6546.99</v>
      </c>
      <c r="AD61">
        <f t="shared" si="3"/>
        <v>0</v>
      </c>
    </row>
    <row r="62" spans="1:30" x14ac:dyDescent="0.25">
      <c r="A62" s="9" t="str">
        <f t="shared" si="0"/>
        <v>H083 2023 Junho</v>
      </c>
      <c r="B62" s="9" t="str">
        <f>VLOOKUP(H62,[1]Auxiliar_referencia!E:F,2,FALSE)</f>
        <v>Medidor faturado pela UFSC</v>
      </c>
      <c r="C62" s="9">
        <v>2023</v>
      </c>
      <c r="D62" s="9" t="s">
        <v>125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VLOOKUP($H62,'[2]2023_06'!$D:$AD,'[2]2023_06'!Z$19,FALSE)</f>
        <v>1</v>
      </c>
      <c r="M62" s="12">
        <f>VLOOKUP($H62,'[2]2023_06'!$D:$AD,'[2]2023_06'!AA$19,FALSE)</f>
        <v>0</v>
      </c>
      <c r="N62" s="12">
        <f>VLOOKUP($H62,'[2]2023_06'!$D:$AD,'[2]2023_06'!AB$19,FALSE)</f>
        <v>0</v>
      </c>
      <c r="O62" s="12">
        <f>VLOOKUP($H62,'[2]2023_06'!$D:$AD,'[2]2023_06'!AC$19,FALSE)</f>
        <v>0</v>
      </c>
      <c r="P62" s="12">
        <f>VLOOKUP($H62,'[2]2023_06'!$D:$AD,'[2]2023_06'!AD$19,FALSE)</f>
        <v>1</v>
      </c>
      <c r="Q62" s="13">
        <f>VLOOKUP(H62,'2023_05'!H:R,11,FALSE)</f>
        <v>422</v>
      </c>
      <c r="R62" s="14">
        <f>VLOOKUP($H62,'[2]2023_06'!$D:$AD,'[2]2023_06'!J$19,FALSE)</f>
        <v>429</v>
      </c>
      <c r="S62" s="15">
        <f t="shared" si="1"/>
        <v>7</v>
      </c>
      <c r="T62" s="12">
        <f>VLOOKUP($H62,'[2]2023_06'!$D:$AD,'[2]2023_06'!K$19,FALSE)</f>
        <v>7</v>
      </c>
      <c r="U62" s="16" t="str">
        <f>VLOOKUP($H62,'[2]2023_06'!$D:$AD,'[2]2023_06'!T$19,FALSE)</f>
        <v>LIDO</v>
      </c>
      <c r="V62" s="17" t="str">
        <f>VLOOKUP($H62,'[2]2023_06'!$D:$AD,'[2]2023_06'!U$19,FALSE)</f>
        <v>OK</v>
      </c>
      <c r="W62" s="12">
        <f>VLOOKUP($H62,'[2]2023_06'!$D:$AD,'[2]2023_06'!L$19,FALSE)</f>
        <v>71.2</v>
      </c>
      <c r="X62" s="12">
        <f>VLOOKUP($H62,'[2]2023_06'!$D:$AD,'[2]2023_06'!M$19,FALSE)</f>
        <v>71.2</v>
      </c>
      <c r="Y62" s="18">
        <f>VLOOKUP($H62,'[2]2023_06'!$D:$AD,'[2]2023_06'!N$19,FALSE)</f>
        <v>-13.46</v>
      </c>
      <c r="Z62" s="12">
        <f>VLOOKUP($H62,'[2]2023_06'!$D:$AD,'[2]2023_06'!O$19,FALSE)</f>
        <v>0</v>
      </c>
      <c r="AA62" s="12">
        <f>VLOOKUP($H62,'[2]2023_06'!$D:$AD,'[2]2023_06'!P$19,FALSE)</f>
        <v>0</v>
      </c>
      <c r="AB62" s="12">
        <f>VLOOKUP($H62,'[2]2023_06'!$D:$AD,'[2]2023_06'!Q$19,FALSE)</f>
        <v>128.94</v>
      </c>
      <c r="AC62">
        <f t="shared" si="2"/>
        <v>128.94</v>
      </c>
      <c r="AD62">
        <f t="shared" si="3"/>
        <v>0</v>
      </c>
    </row>
    <row r="63" spans="1:30" x14ac:dyDescent="0.25">
      <c r="A63" s="9" t="str">
        <f t="shared" si="0"/>
        <v>H084 2023 Junho</v>
      </c>
      <c r="B63" s="9" t="str">
        <f>VLOOKUP(H63,[1]Auxiliar_referencia!E:F,2,FALSE)</f>
        <v>Medidor faturado pela UFSC</v>
      </c>
      <c r="C63" s="9">
        <v>2023</v>
      </c>
      <c r="D63" s="9" t="s">
        <v>125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VLOOKUP($H63,'[2]2023_06'!$D:$AD,'[2]2023_06'!Z$19,FALSE)</f>
        <v>1</v>
      </c>
      <c r="M63" s="12">
        <f>VLOOKUP($H63,'[2]2023_06'!$D:$AD,'[2]2023_06'!AA$19,FALSE)</f>
        <v>0</v>
      </c>
      <c r="N63" s="12">
        <f>VLOOKUP($H63,'[2]2023_06'!$D:$AD,'[2]2023_06'!AB$19,FALSE)</f>
        <v>0</v>
      </c>
      <c r="O63" s="12">
        <f>VLOOKUP($H63,'[2]2023_06'!$D:$AD,'[2]2023_06'!AC$19,FALSE)</f>
        <v>0</v>
      </c>
      <c r="P63" s="12">
        <f>VLOOKUP($H63,'[2]2023_06'!$D:$AD,'[2]2023_06'!AD$19,FALSE)</f>
        <v>1</v>
      </c>
      <c r="Q63" s="13">
        <f>VLOOKUP(H63,'2023_05'!H:R,11,FALSE)</f>
        <v>9334</v>
      </c>
      <c r="R63" s="14">
        <f>VLOOKUP($H63,'[2]2023_06'!$D:$AD,'[2]2023_06'!J$19,FALSE)</f>
        <v>9667</v>
      </c>
      <c r="S63" s="15">
        <f t="shared" si="1"/>
        <v>333</v>
      </c>
      <c r="T63" s="12">
        <f>VLOOKUP($H63,'[2]2023_06'!$D:$AD,'[2]2023_06'!K$19,FALSE)</f>
        <v>333</v>
      </c>
      <c r="U63" s="16" t="str">
        <f>VLOOKUP($H63,'[2]2023_06'!$D:$AD,'[2]2023_06'!T$19,FALSE)</f>
        <v>LIDO</v>
      </c>
      <c r="V63" s="17" t="str">
        <f>VLOOKUP($H63,'[2]2023_06'!$D:$AD,'[2]2023_06'!U$19,FALSE)</f>
        <v>OK</v>
      </c>
      <c r="W63" s="12">
        <f>VLOOKUP($H63,'[2]2023_06'!$D:$AD,'[2]2023_06'!L$19,FALSE)</f>
        <v>4766.95</v>
      </c>
      <c r="X63" s="12">
        <f>VLOOKUP($H63,'[2]2023_06'!$D:$AD,'[2]2023_06'!M$19,FALSE)</f>
        <v>4766.95</v>
      </c>
      <c r="Y63" s="18">
        <f>VLOOKUP($H63,'[2]2023_06'!$D:$AD,'[2]2023_06'!N$19,FALSE)</f>
        <v>-900.96</v>
      </c>
      <c r="Z63" s="12">
        <f>VLOOKUP($H63,'[2]2023_06'!$D:$AD,'[2]2023_06'!O$19,FALSE)</f>
        <v>0</v>
      </c>
      <c r="AA63" s="12">
        <f>VLOOKUP($H63,'[2]2023_06'!$D:$AD,'[2]2023_06'!P$19,FALSE)</f>
        <v>0</v>
      </c>
      <c r="AB63" s="12">
        <f>VLOOKUP($H63,'[2]2023_06'!$D:$AD,'[2]2023_06'!Q$19,FALSE)</f>
        <v>8632.94</v>
      </c>
      <c r="AC63">
        <f t="shared" si="2"/>
        <v>8632.9399999999987</v>
      </c>
      <c r="AD63">
        <f t="shared" si="3"/>
        <v>0</v>
      </c>
    </row>
    <row r="64" spans="1:30" x14ac:dyDescent="0.25">
      <c r="A64" s="9" t="str">
        <f t="shared" si="0"/>
        <v>H085 2023 Junho</v>
      </c>
      <c r="B64" s="9" t="str">
        <f>VLOOKUP(H64,[1]Auxiliar_referencia!E:F,2,FALSE)</f>
        <v>Medidor faturado pela UFSC</v>
      </c>
      <c r="C64" s="9">
        <v>2023</v>
      </c>
      <c r="D64" s="9" t="s">
        <v>125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VLOOKUP($H64,'[2]2023_06'!$D:$AD,'[2]2023_06'!Z$19,FALSE)</f>
        <v>1</v>
      </c>
      <c r="M64" s="12">
        <f>VLOOKUP($H64,'[2]2023_06'!$D:$AD,'[2]2023_06'!AA$19,FALSE)</f>
        <v>0</v>
      </c>
      <c r="N64" s="12">
        <f>VLOOKUP($H64,'[2]2023_06'!$D:$AD,'[2]2023_06'!AB$19,FALSE)</f>
        <v>0</v>
      </c>
      <c r="O64" s="12">
        <f>VLOOKUP($H64,'[2]2023_06'!$D:$AD,'[2]2023_06'!AC$19,FALSE)</f>
        <v>0</v>
      </c>
      <c r="P64" s="12">
        <f>VLOOKUP($H64,'[2]2023_06'!$D:$AD,'[2]2023_06'!AD$19,FALSE)</f>
        <v>1</v>
      </c>
      <c r="Q64" s="13">
        <f>VLOOKUP(H64,'2023_05'!H:R,11,FALSE)</f>
        <v>1350</v>
      </c>
      <c r="R64" s="14">
        <f>VLOOKUP($H64,'[2]2023_06'!$D:$AD,'[2]2023_06'!J$19,FALSE)</f>
        <v>1350</v>
      </c>
      <c r="S64" s="15">
        <f t="shared" si="1"/>
        <v>0</v>
      </c>
      <c r="T64" s="12">
        <f>VLOOKUP($H64,'[2]2023_06'!$D:$AD,'[2]2023_06'!K$19,FALSE)</f>
        <v>0</v>
      </c>
      <c r="U64" s="16" t="str">
        <f>VLOOKUP($H64,'[2]2023_06'!$D:$AD,'[2]2023_06'!T$19,FALSE)</f>
        <v>LIDO</v>
      </c>
      <c r="V64" s="17" t="str">
        <f>VLOOKUP($H64,'[2]2023_06'!$D:$AD,'[2]2023_06'!U$19,FALSE)</f>
        <v>HIDRÔMETRO PARADO</v>
      </c>
      <c r="W64" s="12">
        <f>VLOOKUP($H64,'[2]2023_06'!$D:$AD,'[2]2023_06'!L$19,FALSE)</f>
        <v>35.08</v>
      </c>
      <c r="X64" s="12">
        <f>VLOOKUP($H64,'[2]2023_06'!$D:$AD,'[2]2023_06'!M$19,FALSE)</f>
        <v>0</v>
      </c>
      <c r="Y64" s="18">
        <f>VLOOKUP($H64,'[2]2023_06'!$D:$AD,'[2]2023_06'!N$19,FALSE)</f>
        <v>-3.31</v>
      </c>
      <c r="Z64" s="12">
        <f>VLOOKUP($H64,'[2]2023_06'!$D:$AD,'[2]2023_06'!O$19,FALSE)</f>
        <v>0</v>
      </c>
      <c r="AA64" s="12">
        <f>VLOOKUP($H64,'[2]2023_06'!$D:$AD,'[2]2023_06'!P$19,FALSE)</f>
        <v>0</v>
      </c>
      <c r="AB64" s="12">
        <f>VLOOKUP($H64,'[2]2023_06'!$D:$AD,'[2]2023_06'!Q$19,FALSE)</f>
        <v>31.77</v>
      </c>
      <c r="AC64">
        <f t="shared" si="2"/>
        <v>31.77</v>
      </c>
      <c r="AD64">
        <f t="shared" si="3"/>
        <v>0</v>
      </c>
    </row>
    <row r="65" spans="1:30" x14ac:dyDescent="0.25">
      <c r="A65" s="9" t="str">
        <f t="shared" si="0"/>
        <v>H086 2023 Junho</v>
      </c>
      <c r="B65" s="9" t="str">
        <f>VLOOKUP(H65,[1]Auxiliar_referencia!E:F,2,FALSE)</f>
        <v>Medidor faturado pela UFSC</v>
      </c>
      <c r="C65" s="9">
        <v>2023</v>
      </c>
      <c r="D65" s="9" t="s">
        <v>125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VLOOKUP($H65,'[2]2023_06'!$D:$AD,'[2]2023_06'!Z$19,FALSE)</f>
        <v>1</v>
      </c>
      <c r="M65" s="12">
        <f>VLOOKUP($H65,'[2]2023_06'!$D:$AD,'[2]2023_06'!AA$19,FALSE)</f>
        <v>0</v>
      </c>
      <c r="N65" s="12">
        <f>VLOOKUP($H65,'[2]2023_06'!$D:$AD,'[2]2023_06'!AB$19,FALSE)</f>
        <v>0</v>
      </c>
      <c r="O65" s="12">
        <f>VLOOKUP($H65,'[2]2023_06'!$D:$AD,'[2]2023_06'!AC$19,FALSE)</f>
        <v>0</v>
      </c>
      <c r="P65" s="12">
        <f>VLOOKUP($H65,'[2]2023_06'!$D:$AD,'[2]2023_06'!AD$19,FALSE)</f>
        <v>1</v>
      </c>
      <c r="Q65" s="13">
        <f>VLOOKUP(H65,'2023_05'!H:R,11,FALSE)</f>
        <v>508</v>
      </c>
      <c r="R65" s="14">
        <f>VLOOKUP($H65,'[2]2023_06'!$D:$AD,'[2]2023_06'!J$19,FALSE)</f>
        <v>508</v>
      </c>
      <c r="S65" s="15">
        <f t="shared" si="1"/>
        <v>0</v>
      </c>
      <c r="T65" s="12">
        <f>VLOOKUP($H65,'[2]2023_06'!$D:$AD,'[2]2023_06'!K$19,FALSE)</f>
        <v>0</v>
      </c>
      <c r="U65" s="16" t="str">
        <f>VLOOKUP($H65,'[2]2023_06'!$D:$AD,'[2]2023_06'!T$19,FALSE)</f>
        <v>LIDO</v>
      </c>
      <c r="V65" s="17" t="str">
        <f>VLOOKUP($H65,'[2]2023_06'!$D:$AD,'[2]2023_06'!U$19,FALSE)</f>
        <v>HIDRÔMETRO PARADO</v>
      </c>
      <c r="W65" s="12">
        <f>VLOOKUP($H65,'[2]2023_06'!$D:$AD,'[2]2023_06'!L$19,FALSE)</f>
        <v>35.08</v>
      </c>
      <c r="X65" s="12">
        <f>VLOOKUP($H65,'[2]2023_06'!$D:$AD,'[2]2023_06'!M$19,FALSE)</f>
        <v>0</v>
      </c>
      <c r="Y65" s="18">
        <f>VLOOKUP($H65,'[2]2023_06'!$D:$AD,'[2]2023_06'!N$19,FALSE)</f>
        <v>-3.31</v>
      </c>
      <c r="Z65" s="12">
        <f>VLOOKUP($H65,'[2]2023_06'!$D:$AD,'[2]2023_06'!O$19,FALSE)</f>
        <v>0</v>
      </c>
      <c r="AA65" s="12">
        <f>VLOOKUP($H65,'[2]2023_06'!$D:$AD,'[2]2023_06'!P$19,FALSE)</f>
        <v>0</v>
      </c>
      <c r="AB65" s="12">
        <f>VLOOKUP($H65,'[2]2023_06'!$D:$AD,'[2]2023_06'!Q$19,FALSE)</f>
        <v>31.77</v>
      </c>
      <c r="AC65">
        <f t="shared" si="2"/>
        <v>31.77</v>
      </c>
      <c r="AD65">
        <f t="shared" si="3"/>
        <v>0</v>
      </c>
    </row>
    <row r="66" spans="1:30" x14ac:dyDescent="0.25">
      <c r="A66" s="9" t="str">
        <f t="shared" si="0"/>
        <v>H087 2023 Junho</v>
      </c>
      <c r="B66" s="9" t="str">
        <f>VLOOKUP(H66,[1]Auxiliar_referencia!E:F,2,FALSE)</f>
        <v>Medidor faturado pela UFSC</v>
      </c>
      <c r="C66" s="9">
        <v>2023</v>
      </c>
      <c r="D66" s="9" t="s">
        <v>125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VLOOKUP($H66,'[2]2023_06'!$D:$AD,'[2]2023_06'!Z$19,FALSE)</f>
        <v>1</v>
      </c>
      <c r="M66" s="12">
        <f>VLOOKUP($H66,'[2]2023_06'!$D:$AD,'[2]2023_06'!AA$19,FALSE)</f>
        <v>0</v>
      </c>
      <c r="N66" s="12">
        <f>VLOOKUP($H66,'[2]2023_06'!$D:$AD,'[2]2023_06'!AB$19,FALSE)</f>
        <v>0</v>
      </c>
      <c r="O66" s="12">
        <f>VLOOKUP($H66,'[2]2023_06'!$D:$AD,'[2]2023_06'!AC$19,FALSE)</f>
        <v>0</v>
      </c>
      <c r="P66" s="12">
        <f>VLOOKUP($H66,'[2]2023_06'!$D:$AD,'[2]2023_06'!AD$19,FALSE)</f>
        <v>1</v>
      </c>
      <c r="Q66" s="13">
        <f>VLOOKUP(H66,'2023_05'!H:R,11,FALSE)</f>
        <v>1519</v>
      </c>
      <c r="R66" s="14">
        <f>VLOOKUP($H66,'[2]2023_06'!$D:$AD,'[2]2023_06'!J$19,FALSE)</f>
        <v>1583</v>
      </c>
      <c r="S66" s="15">
        <f t="shared" si="1"/>
        <v>64</v>
      </c>
      <c r="T66" s="12">
        <f>VLOOKUP($H66,'[2]2023_06'!$D:$AD,'[2]2023_06'!K$19,FALSE)</f>
        <v>64</v>
      </c>
      <c r="U66" s="16" t="str">
        <f>VLOOKUP($H66,'[2]2023_06'!$D:$AD,'[2]2023_06'!T$19,FALSE)</f>
        <v>LIDO</v>
      </c>
      <c r="V66" s="17" t="str">
        <f>VLOOKUP($H66,'[2]2023_06'!$D:$AD,'[2]2023_06'!U$19,FALSE)</f>
        <v>ALTO CONSUMO</v>
      </c>
      <c r="W66" s="12">
        <f>VLOOKUP($H66,'[2]2023_06'!$D:$AD,'[2]2023_06'!L$19,FALSE)</f>
        <v>869.14</v>
      </c>
      <c r="X66" s="12">
        <f>VLOOKUP($H66,'[2]2023_06'!$D:$AD,'[2]2023_06'!M$19,FALSE)</f>
        <v>0</v>
      </c>
      <c r="Y66" s="18">
        <f>VLOOKUP($H66,'[2]2023_06'!$D:$AD,'[2]2023_06'!N$19,FALSE)</f>
        <v>-82.13</v>
      </c>
      <c r="Z66" s="12">
        <f>VLOOKUP($H66,'[2]2023_06'!$D:$AD,'[2]2023_06'!O$19,FALSE)</f>
        <v>0</v>
      </c>
      <c r="AA66" s="12">
        <f>VLOOKUP($H66,'[2]2023_06'!$D:$AD,'[2]2023_06'!P$19,FALSE)</f>
        <v>0</v>
      </c>
      <c r="AB66" s="12">
        <f>VLOOKUP($H66,'[2]2023_06'!$D:$AD,'[2]2023_06'!Q$19,FALSE)</f>
        <v>787.01</v>
      </c>
      <c r="AC66">
        <f t="shared" si="2"/>
        <v>787.01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Junho</v>
      </c>
      <c r="B67" s="9" t="str">
        <f>VLOOKUP(H67,[1]Auxiliar_referencia!E:F,2,FALSE)</f>
        <v>Medidor faturado pela UFSC</v>
      </c>
      <c r="C67" s="9">
        <v>2023</v>
      </c>
      <c r="D67" s="9" t="s">
        <v>125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VLOOKUP($H67,'[2]2023_06'!$D:$AD,'[2]2023_06'!Z$19,FALSE)</f>
        <v>1</v>
      </c>
      <c r="M67" s="12">
        <f>VLOOKUP($H67,'[2]2023_06'!$D:$AD,'[2]2023_06'!AA$19,FALSE)</f>
        <v>0</v>
      </c>
      <c r="N67" s="12">
        <f>VLOOKUP($H67,'[2]2023_06'!$D:$AD,'[2]2023_06'!AB$19,FALSE)</f>
        <v>0</v>
      </c>
      <c r="O67" s="12">
        <f>VLOOKUP($H67,'[2]2023_06'!$D:$AD,'[2]2023_06'!AC$19,FALSE)</f>
        <v>0</v>
      </c>
      <c r="P67" s="12">
        <f>VLOOKUP($H67,'[2]2023_06'!$D:$AD,'[2]2023_06'!AD$19,FALSE)</f>
        <v>1</v>
      </c>
      <c r="Q67" s="13">
        <f>VLOOKUP(H67,'2023_05'!H:R,11,FALSE)</f>
        <v>140</v>
      </c>
      <c r="R67" s="14">
        <f>VLOOKUP($H67,'[2]2023_06'!$D:$AD,'[2]2023_06'!J$19,FALSE)</f>
        <v>142</v>
      </c>
      <c r="S67" s="15">
        <f t="shared" ref="S67:S85" si="5">R67-Q67</f>
        <v>2</v>
      </c>
      <c r="T67" s="12">
        <f>VLOOKUP($H67,'[2]2023_06'!$D:$AD,'[2]2023_06'!K$19,FALSE)</f>
        <v>2</v>
      </c>
      <c r="U67" s="16" t="str">
        <f>VLOOKUP($H67,'[2]2023_06'!$D:$AD,'[2]2023_06'!T$19,FALSE)</f>
        <v>LIDO</v>
      </c>
      <c r="V67" s="17" t="str">
        <f>VLOOKUP($H67,'[2]2023_06'!$D:$AD,'[2]2023_06'!U$19,FALSE)</f>
        <v>OK</v>
      </c>
      <c r="W67" s="12">
        <f>VLOOKUP($H67,'[2]2023_06'!$D:$AD,'[2]2023_06'!L$19,FALSE)</f>
        <v>45.4</v>
      </c>
      <c r="X67" s="12">
        <f>VLOOKUP($H67,'[2]2023_06'!$D:$AD,'[2]2023_06'!M$19,FALSE)</f>
        <v>45.4</v>
      </c>
      <c r="Y67" s="18">
        <f>VLOOKUP($H67,'[2]2023_06'!$D:$AD,'[2]2023_06'!N$19,FALSE)</f>
        <v>-8.58</v>
      </c>
      <c r="Z67" s="12">
        <f>VLOOKUP($H67,'[2]2023_06'!$D:$AD,'[2]2023_06'!O$19,FALSE)</f>
        <v>0</v>
      </c>
      <c r="AA67" s="12">
        <f>VLOOKUP($H67,'[2]2023_06'!$D:$AD,'[2]2023_06'!P$19,FALSE)</f>
        <v>0</v>
      </c>
      <c r="AB67" s="12">
        <f>VLOOKUP($H67,'[2]2023_06'!$D:$AD,'[2]2023_06'!Q$19,FALSE)</f>
        <v>82.22</v>
      </c>
      <c r="AC67">
        <f t="shared" ref="AC67:AC85" si="6">W67+X67+Y67+Z67+AA67</f>
        <v>82.22</v>
      </c>
      <c r="AD67">
        <f t="shared" ref="AD67:AD85" si="7">AB67-AC67</f>
        <v>0</v>
      </c>
    </row>
    <row r="68" spans="1:30" x14ac:dyDescent="0.25">
      <c r="A68" s="9" t="str">
        <f t="shared" si="4"/>
        <v>H089 2023 Junho</v>
      </c>
      <c r="B68" s="9" t="str">
        <f>VLOOKUP(H68,[1]Auxiliar_referencia!E:F,2,FALSE)</f>
        <v>Medidor faturado pela UFSC</v>
      </c>
      <c r="C68" s="9">
        <v>2023</v>
      </c>
      <c r="D68" s="9" t="s">
        <v>125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VLOOKUP($H68,'[2]2023_06'!$D:$AD,'[2]2023_06'!Z$19,FALSE)</f>
        <v>1</v>
      </c>
      <c r="M68" s="12">
        <f>VLOOKUP($H68,'[2]2023_06'!$D:$AD,'[2]2023_06'!AA$19,FALSE)</f>
        <v>0</v>
      </c>
      <c r="N68" s="12">
        <f>VLOOKUP($H68,'[2]2023_06'!$D:$AD,'[2]2023_06'!AB$19,FALSE)</f>
        <v>0</v>
      </c>
      <c r="O68" s="12">
        <f>VLOOKUP($H68,'[2]2023_06'!$D:$AD,'[2]2023_06'!AC$19,FALSE)</f>
        <v>0</v>
      </c>
      <c r="P68" s="12">
        <f>VLOOKUP($H68,'[2]2023_06'!$D:$AD,'[2]2023_06'!AD$19,FALSE)</f>
        <v>1</v>
      </c>
      <c r="Q68" s="13">
        <f>VLOOKUP(H68,'2023_05'!H:R,11,FALSE)</f>
        <v>6354</v>
      </c>
      <c r="R68" s="14">
        <f>VLOOKUP($H68,'[2]2023_06'!$D:$AD,'[2]2023_06'!J$19,FALSE)</f>
        <v>6508</v>
      </c>
      <c r="S68" s="15">
        <f t="shared" si="5"/>
        <v>154</v>
      </c>
      <c r="T68" s="12">
        <f>VLOOKUP($H68,'[2]2023_06'!$D:$AD,'[2]2023_06'!K$19,FALSE)</f>
        <v>154</v>
      </c>
      <c r="U68" s="16" t="str">
        <f>VLOOKUP($H68,'[2]2023_06'!$D:$AD,'[2]2023_06'!T$19,FALSE)</f>
        <v>LIDO</v>
      </c>
      <c r="V68" s="17" t="str">
        <f>VLOOKUP($H68,'[2]2023_06'!$D:$AD,'[2]2023_06'!U$19,FALSE)</f>
        <v>OK</v>
      </c>
      <c r="W68" s="12">
        <f>VLOOKUP($H68,'[2]2023_06'!$D:$AD,'[2]2023_06'!L$19,FALSE)</f>
        <v>2173.2399999999998</v>
      </c>
      <c r="X68" s="12">
        <f>VLOOKUP($H68,'[2]2023_06'!$D:$AD,'[2]2023_06'!M$19,FALSE)</f>
        <v>2173.2399999999998</v>
      </c>
      <c r="Y68" s="18">
        <f>VLOOKUP($H68,'[2]2023_06'!$D:$AD,'[2]2023_06'!N$19,FALSE)</f>
        <v>-410.73</v>
      </c>
      <c r="Z68" s="12">
        <f>VLOOKUP($H68,'[2]2023_06'!$D:$AD,'[2]2023_06'!O$19,FALSE)</f>
        <v>0</v>
      </c>
      <c r="AA68" s="12">
        <f>VLOOKUP($H68,'[2]2023_06'!$D:$AD,'[2]2023_06'!P$19,FALSE)</f>
        <v>0</v>
      </c>
      <c r="AB68" s="12">
        <f>VLOOKUP($H68,'[2]2023_06'!$D:$AD,'[2]2023_06'!Q$19,FALSE)</f>
        <v>3935.75</v>
      </c>
      <c r="AC68">
        <f t="shared" si="6"/>
        <v>3935.7499999999995</v>
      </c>
      <c r="AD68">
        <f t="shared" si="7"/>
        <v>0</v>
      </c>
    </row>
    <row r="69" spans="1:30" x14ac:dyDescent="0.25">
      <c r="A69" s="9" t="str">
        <f t="shared" si="4"/>
        <v>H090 2023 Junho</v>
      </c>
      <c r="B69" s="9" t="str">
        <f>VLOOKUP(H69,[1]Auxiliar_referencia!E:F,2,FALSE)</f>
        <v>Medidor faturado pela UFSC</v>
      </c>
      <c r="C69" s="9">
        <v>2023</v>
      </c>
      <c r="D69" s="9" t="s">
        <v>125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VLOOKUP($H69,'[2]2023_06'!$D:$AD,'[2]2023_06'!Z$19,FALSE)</f>
        <v>1</v>
      </c>
      <c r="M69" s="12">
        <f>VLOOKUP($H69,'[2]2023_06'!$D:$AD,'[2]2023_06'!AA$19,FALSE)</f>
        <v>0</v>
      </c>
      <c r="N69" s="12">
        <f>VLOOKUP($H69,'[2]2023_06'!$D:$AD,'[2]2023_06'!AB$19,FALSE)</f>
        <v>0</v>
      </c>
      <c r="O69" s="12">
        <f>VLOOKUP($H69,'[2]2023_06'!$D:$AD,'[2]2023_06'!AC$19,FALSE)</f>
        <v>0</v>
      </c>
      <c r="P69" s="12">
        <f>VLOOKUP($H69,'[2]2023_06'!$D:$AD,'[2]2023_06'!AD$19,FALSE)</f>
        <v>1</v>
      </c>
      <c r="Q69" s="13">
        <f>VLOOKUP(H69,'2023_05'!H:R,11,FALSE)</f>
        <v>302</v>
      </c>
      <c r="R69" s="14">
        <f>VLOOKUP($H69,'[2]2023_06'!$D:$AD,'[2]2023_06'!J$19,FALSE)</f>
        <v>308</v>
      </c>
      <c r="S69" s="15">
        <f t="shared" si="5"/>
        <v>6</v>
      </c>
      <c r="T69" s="12">
        <f>VLOOKUP($H69,'[2]2023_06'!$D:$AD,'[2]2023_06'!K$19,FALSE)</f>
        <v>6</v>
      </c>
      <c r="U69" s="16" t="str">
        <f>VLOOKUP($H69,'[2]2023_06'!$D:$AD,'[2]2023_06'!T$19,FALSE)</f>
        <v>LIDO</v>
      </c>
      <c r="V69" s="17" t="str">
        <f>VLOOKUP($H69,'[2]2023_06'!$D:$AD,'[2]2023_06'!U$19,FALSE)</f>
        <v>OK</v>
      </c>
      <c r="W69" s="12">
        <f>VLOOKUP($H69,'[2]2023_06'!$D:$AD,'[2]2023_06'!L$19,FALSE)</f>
        <v>66.040000000000006</v>
      </c>
      <c r="X69" s="12">
        <f>VLOOKUP($H69,'[2]2023_06'!$D:$AD,'[2]2023_06'!M$19,FALSE)</f>
        <v>66.040000000000006</v>
      </c>
      <c r="Y69" s="18">
        <f>VLOOKUP($H69,'[2]2023_06'!$D:$AD,'[2]2023_06'!N$19,FALSE)</f>
        <v>-12.48</v>
      </c>
      <c r="Z69" s="12">
        <f>VLOOKUP($H69,'[2]2023_06'!$D:$AD,'[2]2023_06'!O$19,FALSE)</f>
        <v>0</v>
      </c>
      <c r="AA69" s="12">
        <f>VLOOKUP($H69,'[2]2023_06'!$D:$AD,'[2]2023_06'!P$19,FALSE)</f>
        <v>0</v>
      </c>
      <c r="AB69" s="12">
        <f>VLOOKUP($H69,'[2]2023_06'!$D:$AD,'[2]2023_06'!Q$19,FALSE)</f>
        <v>119.6</v>
      </c>
      <c r="AC69">
        <f t="shared" si="6"/>
        <v>119.60000000000001</v>
      </c>
      <c r="AD69">
        <f t="shared" si="7"/>
        <v>0</v>
      </c>
    </row>
    <row r="70" spans="1:30" x14ac:dyDescent="0.25">
      <c r="A70" s="9" t="str">
        <f t="shared" si="4"/>
        <v>H106 2023 Junho</v>
      </c>
      <c r="B70" s="9" t="str">
        <f>VLOOKUP(H70,[1]Auxiliar_referencia!E:F,2,FALSE)</f>
        <v>Medidor faturado pela UFSC</v>
      </c>
      <c r="C70" s="9">
        <v>2023</v>
      </c>
      <c r="D70" s="9" t="s">
        <v>125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VLOOKUP($H70,'[2]2023_06'!$D:$AD,'[2]2023_06'!Z$19,FALSE)</f>
        <v>1</v>
      </c>
      <c r="M70" s="12">
        <f>VLOOKUP($H70,'[2]2023_06'!$D:$AD,'[2]2023_06'!AA$19,FALSE)</f>
        <v>0</v>
      </c>
      <c r="N70" s="12">
        <f>VLOOKUP($H70,'[2]2023_06'!$D:$AD,'[2]2023_06'!AB$19,FALSE)</f>
        <v>0</v>
      </c>
      <c r="O70" s="12">
        <f>VLOOKUP($H70,'[2]2023_06'!$D:$AD,'[2]2023_06'!AC$19,FALSE)</f>
        <v>0</v>
      </c>
      <c r="P70" s="12">
        <f>VLOOKUP($H70,'[2]2023_06'!$D:$AD,'[2]2023_06'!AD$19,FALSE)</f>
        <v>1</v>
      </c>
      <c r="Q70" s="13">
        <f>VLOOKUP(H70,'2023_05'!H:R,11,FALSE)</f>
        <v>3492</v>
      </c>
      <c r="R70" s="14">
        <f>VLOOKUP($H70,'[2]2023_06'!$D:$AD,'[2]2023_06'!J$19,FALSE)</f>
        <v>3498</v>
      </c>
      <c r="S70" s="15">
        <f t="shared" si="5"/>
        <v>6</v>
      </c>
      <c r="T70" s="12">
        <f>VLOOKUP($H70,'[2]2023_06'!$D:$AD,'[2]2023_06'!K$19,FALSE)</f>
        <v>6</v>
      </c>
      <c r="U70" s="16" t="str">
        <f>VLOOKUP($H70,'[2]2023_06'!$D:$AD,'[2]2023_06'!T$19,FALSE)</f>
        <v>LIDO</v>
      </c>
      <c r="V70" s="17" t="str">
        <f>VLOOKUP($H70,'[2]2023_06'!$D:$AD,'[2]2023_06'!U$19,FALSE)</f>
        <v>OK</v>
      </c>
      <c r="W70" s="12">
        <f>VLOOKUP($H70,'[2]2023_06'!$D:$AD,'[2]2023_06'!L$19,FALSE)</f>
        <v>66.040000000000006</v>
      </c>
      <c r="X70" s="12">
        <f>VLOOKUP($H70,'[2]2023_06'!$D:$AD,'[2]2023_06'!M$19,FALSE)</f>
        <v>0</v>
      </c>
      <c r="Y70" s="18">
        <f>VLOOKUP($H70,'[2]2023_06'!$D:$AD,'[2]2023_06'!N$19,FALSE)</f>
        <v>-6.24</v>
      </c>
      <c r="Z70" s="12">
        <f>VLOOKUP($H70,'[2]2023_06'!$D:$AD,'[2]2023_06'!O$19,FALSE)</f>
        <v>0</v>
      </c>
      <c r="AA70" s="12">
        <f>VLOOKUP($H70,'[2]2023_06'!$D:$AD,'[2]2023_06'!P$19,FALSE)</f>
        <v>0</v>
      </c>
      <c r="AB70" s="12">
        <f>VLOOKUP($H70,'[2]2023_06'!$D:$AD,'[2]2023_06'!Q$19,FALSE)</f>
        <v>59.8</v>
      </c>
      <c r="AC70">
        <f t="shared" si="6"/>
        <v>59.800000000000004</v>
      </c>
      <c r="AD70">
        <f t="shared" si="7"/>
        <v>0</v>
      </c>
    </row>
    <row r="71" spans="1:30" x14ac:dyDescent="0.25">
      <c r="A71" s="9" t="str">
        <f t="shared" si="4"/>
        <v>H200 2023 Junho</v>
      </c>
      <c r="B71" s="9" t="str">
        <f>VLOOKUP(H71,[1]Auxiliar_referencia!E:F,2,FALSE)</f>
        <v>Medidor faturado pela UFSC</v>
      </c>
      <c r="C71" s="9">
        <v>2023</v>
      </c>
      <c r="D71" s="9" t="s">
        <v>125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VLOOKUP($H71,'[2]2023_06'!$D:$AD,'[2]2023_06'!Z$19,FALSE)</f>
        <v>1</v>
      </c>
      <c r="M71" s="12">
        <f>VLOOKUP($H71,'[2]2023_06'!$D:$AD,'[2]2023_06'!AA$19,FALSE)</f>
        <v>0</v>
      </c>
      <c r="N71" s="12">
        <f>VLOOKUP($H71,'[2]2023_06'!$D:$AD,'[2]2023_06'!AB$19,FALSE)</f>
        <v>0</v>
      </c>
      <c r="O71" s="12">
        <f>VLOOKUP($H71,'[2]2023_06'!$D:$AD,'[2]2023_06'!AC$19,FALSE)</f>
        <v>0</v>
      </c>
      <c r="P71" s="12">
        <f>VLOOKUP($H71,'[2]2023_06'!$D:$AD,'[2]2023_06'!AD$19,FALSE)</f>
        <v>1</v>
      </c>
      <c r="Q71" s="13">
        <f>VLOOKUP(H71,'2023_05'!H:R,11,FALSE)</f>
        <v>1457</v>
      </c>
      <c r="R71" s="14">
        <f>VLOOKUP($H71,'[2]2023_06'!$D:$AD,'[2]2023_06'!J$19,FALSE)</f>
        <v>1542</v>
      </c>
      <c r="S71" s="15">
        <f t="shared" si="5"/>
        <v>85</v>
      </c>
      <c r="T71" s="12">
        <f>VLOOKUP($H71,'[2]2023_06'!$D:$AD,'[2]2023_06'!K$19,FALSE)</f>
        <v>85</v>
      </c>
      <c r="U71" s="16" t="str">
        <f>VLOOKUP($H71,'[2]2023_06'!$D:$AD,'[2]2023_06'!T$19,FALSE)</f>
        <v>LIDO</v>
      </c>
      <c r="V71" s="17" t="str">
        <f>VLOOKUP($H71,'[2]2023_06'!$D:$AD,'[2]2023_06'!U$19,FALSE)</f>
        <v>OK</v>
      </c>
      <c r="W71" s="12">
        <f>VLOOKUP($H71,'[2]2023_06'!$D:$AD,'[2]2023_06'!L$19,FALSE)</f>
        <v>1173.4299999999998</v>
      </c>
      <c r="X71" s="12">
        <f>VLOOKUP($H71,'[2]2023_06'!$D:$AD,'[2]2023_06'!M$19,FALSE)</f>
        <v>0</v>
      </c>
      <c r="Y71" s="18">
        <f>VLOOKUP($H71,'[2]2023_06'!$D:$AD,'[2]2023_06'!N$19,FALSE)</f>
        <v>-110.88000000000001</v>
      </c>
      <c r="Z71" s="12">
        <f>VLOOKUP($H71,'[2]2023_06'!$D:$AD,'[2]2023_06'!O$19,FALSE)</f>
        <v>0</v>
      </c>
      <c r="AA71" s="12">
        <f>VLOOKUP($H71,'[2]2023_06'!$D:$AD,'[2]2023_06'!P$19,FALSE)</f>
        <v>0</v>
      </c>
      <c r="AB71" s="12">
        <f>VLOOKUP($H71,'[2]2023_06'!$D:$AD,'[2]2023_06'!Q$19,FALSE)</f>
        <v>1062.55</v>
      </c>
      <c r="AC71">
        <f t="shared" si="6"/>
        <v>1062.5499999999997</v>
      </c>
      <c r="AD71">
        <f t="shared" si="7"/>
        <v>0</v>
      </c>
    </row>
    <row r="72" spans="1:30" x14ac:dyDescent="0.25">
      <c r="A72" s="9" t="str">
        <f t="shared" si="4"/>
        <v>H300 2023 Junho</v>
      </c>
      <c r="B72" s="9" t="str">
        <f>VLOOKUP(H72,[1]Auxiliar_referencia!E:F,2,FALSE)</f>
        <v>Medidor faturado pela UFSC</v>
      </c>
      <c r="C72" s="9">
        <v>2023</v>
      </c>
      <c r="D72" s="9" t="s">
        <v>125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VLOOKUP($H72,'[2]2023_06'!$D:$AD,'[2]2023_06'!Z$19,FALSE)</f>
        <v>1</v>
      </c>
      <c r="M72" s="12">
        <f>VLOOKUP($H72,'[2]2023_06'!$D:$AD,'[2]2023_06'!AA$19,FALSE)</f>
        <v>0</v>
      </c>
      <c r="N72" s="12">
        <f>VLOOKUP($H72,'[2]2023_06'!$D:$AD,'[2]2023_06'!AB$19,FALSE)</f>
        <v>0</v>
      </c>
      <c r="O72" s="12">
        <f>VLOOKUP($H72,'[2]2023_06'!$D:$AD,'[2]2023_06'!AC$19,FALSE)</f>
        <v>0</v>
      </c>
      <c r="P72" s="12">
        <f>VLOOKUP($H72,'[2]2023_06'!$D:$AD,'[2]2023_06'!AD$19,FALSE)</f>
        <v>1</v>
      </c>
      <c r="Q72" s="13">
        <f>VLOOKUP(H72,'2023_05'!H:R,11,FALSE)</f>
        <v>3685</v>
      </c>
      <c r="R72" s="14">
        <f>VLOOKUP($H72,'[2]2023_06'!$D:$AD,'[2]2023_06'!J$19,FALSE)</f>
        <v>3730</v>
      </c>
      <c r="S72" s="15">
        <f t="shared" si="5"/>
        <v>45</v>
      </c>
      <c r="T72" s="12">
        <f>VLOOKUP($H72,'[2]2023_06'!$D:$AD,'[2]2023_06'!K$19,FALSE)</f>
        <v>45</v>
      </c>
      <c r="U72" s="16" t="str">
        <f>VLOOKUP($H72,'[2]2023_06'!$D:$AD,'[2]2023_06'!T$19,FALSE)</f>
        <v>lido</v>
      </c>
      <c r="V72" s="17" t="str">
        <f>VLOOKUP($H72,'[2]2023_06'!$D:$AD,'[2]2023_06'!U$19,FALSE)</f>
        <v>OK</v>
      </c>
      <c r="W72" s="12">
        <f>VLOOKUP($H72,'[2]2023_06'!$D:$AD,'[2]2023_06'!L$19,FALSE)</f>
        <v>595.51</v>
      </c>
      <c r="X72" s="12">
        <f>VLOOKUP($H72,'[2]2023_06'!$D:$AD,'[2]2023_06'!M$19,FALSE)</f>
        <v>0</v>
      </c>
      <c r="Y72" s="18">
        <f>VLOOKUP($H72,'[2]2023_06'!$D:$AD,'[2]2023_06'!N$19,FALSE)</f>
        <v>0</v>
      </c>
      <c r="Z72" s="12">
        <f>VLOOKUP($H72,'[2]2023_06'!$D:$AD,'[2]2023_06'!O$19,FALSE)</f>
        <v>0</v>
      </c>
      <c r="AA72" s="12">
        <f>VLOOKUP($H72,'[2]2023_06'!$D:$AD,'[2]2023_06'!P$19,FALSE)</f>
        <v>0</v>
      </c>
      <c r="AB72" s="12">
        <f>VLOOKUP($H72,'[2]2023_06'!$D:$AD,'[2]2023_06'!Q$19,FALSE)</f>
        <v>595.51</v>
      </c>
      <c r="AC72">
        <f t="shared" si="6"/>
        <v>595.51</v>
      </c>
      <c r="AD72">
        <f t="shared" si="7"/>
        <v>0</v>
      </c>
    </row>
    <row r="73" spans="1:30" x14ac:dyDescent="0.25">
      <c r="A73" s="9" t="str">
        <f t="shared" si="4"/>
        <v>H401 2023 Junho</v>
      </c>
      <c r="B73" s="9" t="str">
        <f>VLOOKUP(H73,[1]Auxiliar_referencia!E:F,2,FALSE)</f>
        <v>Medidor faturado pela UFSC</v>
      </c>
      <c r="C73" s="9">
        <v>2023</v>
      </c>
      <c r="D73" s="9" t="s">
        <v>125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VLOOKUP($H73,'[2]2023_06'!$D:$AD,'[2]2023_06'!Z$19,FALSE)</f>
        <v>1</v>
      </c>
      <c r="M73" s="12">
        <f>VLOOKUP($H73,'[2]2023_06'!$D:$AD,'[2]2023_06'!AA$19,FALSE)</f>
        <v>0</v>
      </c>
      <c r="N73" s="12">
        <f>VLOOKUP($H73,'[2]2023_06'!$D:$AD,'[2]2023_06'!AB$19,FALSE)</f>
        <v>0</v>
      </c>
      <c r="O73" s="12">
        <f>VLOOKUP($H73,'[2]2023_06'!$D:$AD,'[2]2023_06'!AC$19,FALSE)</f>
        <v>0</v>
      </c>
      <c r="P73" s="12">
        <f>VLOOKUP($H73,'[2]2023_06'!$D:$AD,'[2]2023_06'!AD$19,FALSE)</f>
        <v>1</v>
      </c>
      <c r="Q73" s="13">
        <f>VLOOKUP(H73,'2023_05'!H:R,11,FALSE)</f>
        <v>2288</v>
      </c>
      <c r="R73" s="14">
        <f>VLOOKUP($H73,'[2]2023_06'!$D:$AD,'[2]2023_06'!J$19,FALSE)</f>
        <v>2420</v>
      </c>
      <c r="S73" s="15">
        <f t="shared" si="5"/>
        <v>132</v>
      </c>
      <c r="T73" s="12">
        <f>VLOOKUP($H73,'[2]2023_06'!$D:$AD,'[2]2023_06'!K$19,FALSE)</f>
        <v>132</v>
      </c>
      <c r="U73" s="16" t="str">
        <f>VLOOKUP($H73,'[2]2023_06'!$D:$AD,'[2]2023_06'!T$19,FALSE)</f>
        <v>LIDO</v>
      </c>
      <c r="V73" s="17" t="str">
        <f>VLOOKUP($H73,'[2]2023_06'!$D:$AD,'[2]2023_06'!U$19,FALSE)</f>
        <v>OK</v>
      </c>
      <c r="W73" s="12">
        <f>VLOOKUP($H73,'[2]2023_06'!$D:$AD,'[2]2023_06'!L$19,FALSE)</f>
        <v>969.18</v>
      </c>
      <c r="X73" s="12">
        <f>VLOOKUP($H73,'[2]2023_06'!$D:$AD,'[2]2023_06'!M$19,FALSE)</f>
        <v>1141.68</v>
      </c>
      <c r="Y73" s="18">
        <f>VLOOKUP($H73,'[2]2023_06'!$D:$AD,'[2]2023_06'!N$19,FALSE)</f>
        <v>-107.89</v>
      </c>
      <c r="Z73" s="12">
        <f>VLOOKUP($H73,'[2]2023_06'!$D:$AD,'[2]2023_06'!O$19,FALSE)</f>
        <v>0</v>
      </c>
      <c r="AA73" s="12">
        <f>VLOOKUP($H73,'[2]2023_06'!$D:$AD,'[2]2023_06'!P$19,FALSE)</f>
        <v>0</v>
      </c>
      <c r="AB73" s="12">
        <f>VLOOKUP($H73,'[2]2023_06'!$D:$AD,'[2]2023_06'!Q$19,FALSE)</f>
        <v>2002.97</v>
      </c>
      <c r="AC73">
        <f t="shared" si="6"/>
        <v>2002.97</v>
      </c>
      <c r="AD73">
        <f t="shared" si="7"/>
        <v>0</v>
      </c>
    </row>
    <row r="74" spans="1:30" x14ac:dyDescent="0.25">
      <c r="A74" s="9" t="str">
        <f t="shared" si="4"/>
        <v>H402 2023 Junho</v>
      </c>
      <c r="B74" s="9" t="str">
        <f>VLOOKUP(H74,[1]Auxiliar_referencia!E:F,2,FALSE)</f>
        <v>Medidor faturado pela UFSC</v>
      </c>
      <c r="C74" s="9">
        <v>2023</v>
      </c>
      <c r="D74" s="9" t="s">
        <v>125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VLOOKUP($H74,'[2]2023_06'!$D:$AD,'[2]2023_06'!Z$19,FALSE)</f>
        <v>1</v>
      </c>
      <c r="M74" s="12">
        <f>VLOOKUP($H74,'[2]2023_06'!$D:$AD,'[2]2023_06'!AA$19,FALSE)</f>
        <v>0</v>
      </c>
      <c r="N74" s="12">
        <f>VLOOKUP($H74,'[2]2023_06'!$D:$AD,'[2]2023_06'!AB$19,FALSE)</f>
        <v>0</v>
      </c>
      <c r="O74" s="12">
        <f>VLOOKUP($H74,'[2]2023_06'!$D:$AD,'[2]2023_06'!AC$19,FALSE)</f>
        <v>0</v>
      </c>
      <c r="P74" s="12">
        <f>VLOOKUP($H74,'[2]2023_06'!$D:$AD,'[2]2023_06'!AD$19,FALSE)</f>
        <v>1</v>
      </c>
      <c r="Q74" s="13">
        <f>VLOOKUP(H74,'2023_05'!H:R,11,FALSE)</f>
        <v>1783</v>
      </c>
      <c r="R74" s="14">
        <f>VLOOKUP($H74,'[2]2023_06'!$D:$AD,'[2]2023_06'!J$19,FALSE)</f>
        <v>1820</v>
      </c>
      <c r="S74" s="15">
        <f t="shared" si="5"/>
        <v>37</v>
      </c>
      <c r="T74" s="12">
        <f>VLOOKUP($H74,'[2]2023_06'!$D:$AD,'[2]2023_06'!K$19,FALSE)</f>
        <v>37</v>
      </c>
      <c r="U74" s="16" t="str">
        <f>VLOOKUP($H74,'[2]2023_06'!$D:$AD,'[2]2023_06'!T$19,FALSE)</f>
        <v>LIDO</v>
      </c>
      <c r="V74" s="17" t="str">
        <f>VLOOKUP($H74,'[2]2023_06'!$D:$AD,'[2]2023_06'!U$19,FALSE)</f>
        <v>OK</v>
      </c>
      <c r="W74" s="12">
        <f>VLOOKUP($H74,'[2]2023_06'!$D:$AD,'[2]2023_06'!L$19,FALSE)</f>
        <v>245.28</v>
      </c>
      <c r="X74" s="12">
        <f>VLOOKUP($H74,'[2]2023_06'!$D:$AD,'[2]2023_06'!M$19,FALSE)</f>
        <v>288.67</v>
      </c>
      <c r="Y74" s="18">
        <f>VLOOKUP($H74,'[2]2023_06'!$D:$AD,'[2]2023_06'!N$19,FALSE)</f>
        <v>-27.28</v>
      </c>
      <c r="Z74" s="12">
        <f>VLOOKUP($H74,'[2]2023_06'!$D:$AD,'[2]2023_06'!O$19,FALSE)</f>
        <v>0</v>
      </c>
      <c r="AA74" s="12">
        <f>VLOOKUP($H74,'[2]2023_06'!$D:$AD,'[2]2023_06'!P$19,FALSE)</f>
        <v>0</v>
      </c>
      <c r="AB74" s="12">
        <f>VLOOKUP($H74,'[2]2023_06'!$D:$AD,'[2]2023_06'!Q$19,FALSE)</f>
        <v>506.67</v>
      </c>
      <c r="AC74">
        <f t="shared" si="6"/>
        <v>506.67000000000007</v>
      </c>
      <c r="AD74">
        <f t="shared" si="7"/>
        <v>0</v>
      </c>
    </row>
    <row r="75" spans="1:30" x14ac:dyDescent="0.25">
      <c r="A75" s="9" t="str">
        <f t="shared" si="4"/>
        <v>H014 2023 Junho</v>
      </c>
      <c r="B75" s="9" t="str">
        <f>VLOOKUP(H75,[1]Auxiliar_referencia!E:F,2,FALSE)</f>
        <v>Medidor não faturado pela UFSC</v>
      </c>
      <c r="C75" s="9">
        <v>2023</v>
      </c>
      <c r="D75" s="9" t="s">
        <v>125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VLOOKUP($H75,'[2]2023_06'!$D:$AD,'[2]2023_06'!Z$19,FALSE)</f>
        <v>51</v>
      </c>
      <c r="M75" s="12">
        <f>VLOOKUP($H75,'[2]2023_06'!$D:$AD,'[2]2023_06'!AA$19,FALSE)</f>
        <v>0</v>
      </c>
      <c r="N75" s="12">
        <f>VLOOKUP($H75,'[2]2023_06'!$D:$AD,'[2]2023_06'!AB$19,FALSE)</f>
        <v>6</v>
      </c>
      <c r="O75" s="12">
        <f>VLOOKUP($H75,'[2]2023_06'!$D:$AD,'[2]2023_06'!AC$19,FALSE)</f>
        <v>1</v>
      </c>
      <c r="P75" s="12">
        <f>VLOOKUP($H75,'[2]2023_06'!$D:$AD,'[2]2023_06'!AD$19,FALSE)</f>
        <v>58</v>
      </c>
      <c r="Q75" s="13">
        <f>VLOOKUP(H75,'2023_05'!H:R,11,FALSE)</f>
        <v>122209</v>
      </c>
      <c r="R75" s="14">
        <f>VLOOKUP($H75,'[2]2023_06'!$D:$AD,'[2]2023_06'!J$19,FALSE)</f>
        <v>132388</v>
      </c>
      <c r="S75" s="15">
        <f t="shared" si="5"/>
        <v>10179</v>
      </c>
      <c r="T75" s="12">
        <f>VLOOKUP($H75,'[2]2023_06'!$D:$AD,'[2]2023_06'!K$19,FALSE)</f>
        <v>10179</v>
      </c>
      <c r="U75" s="16" t="str">
        <f>VLOOKUP($H75,'[2]2023_06'!$D:$AD,'[2]2023_06'!T$19,FALSE)</f>
        <v>LIDO/REVISÃO</v>
      </c>
      <c r="V75" s="17" t="str">
        <f>VLOOKUP($H75,'[2]2023_06'!$D:$AD,'[2]2023_06'!U$19,FALSE)</f>
        <v>CONFIRMAÇÃO LEITURA</v>
      </c>
      <c r="W75" s="12">
        <f>VLOOKUP($H75,'[2]2023_06'!$D:$AD,'[2]2023_06'!L$19,FALSE)</f>
        <v>147876.09</v>
      </c>
      <c r="X75" s="12">
        <f>VLOOKUP($H75,'[2]2023_06'!$D:$AD,'[2]2023_06'!M$19,FALSE)</f>
        <v>147876.09</v>
      </c>
      <c r="Y75" s="18">
        <f>VLOOKUP($H75,'[2]2023_06'!$D:$AD,'[2]2023_06'!N$19,FALSE)</f>
        <v>-27948.579999999998</v>
      </c>
      <c r="Z75" s="12">
        <f>VLOOKUP($H75,'[2]2023_06'!$D:$AD,'[2]2023_06'!O$19,FALSE)</f>
        <v>0</v>
      </c>
      <c r="AA75" s="12">
        <f>VLOOKUP($H75,'[2]2023_06'!$D:$AD,'[2]2023_06'!P$19,FALSE)</f>
        <v>0</v>
      </c>
      <c r="AB75" s="12">
        <f>VLOOKUP($H75,'[2]2023_06'!$D:$AD,'[2]2023_06'!Q$19,FALSE)</f>
        <v>267803.59999999998</v>
      </c>
      <c r="AC75">
        <f t="shared" si="6"/>
        <v>267803.59999999998</v>
      </c>
      <c r="AD75">
        <f t="shared" si="7"/>
        <v>0</v>
      </c>
    </row>
    <row r="76" spans="1:30" x14ac:dyDescent="0.25">
      <c r="A76" s="9" t="str">
        <f>H76&amp;" "&amp;C76&amp;" "&amp;D76</f>
        <v>H108 2023 Junho</v>
      </c>
      <c r="B76" s="9" t="str">
        <f>VLOOKUP(H76,[1]Auxiliar_referencia!E:F,2,FALSE)</f>
        <v>Medidor faturado pela UFSC</v>
      </c>
      <c r="C76" s="9">
        <v>2023</v>
      </c>
      <c r="D76" s="9" t="s">
        <v>125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VLOOKUP($H76,'[2]2023_06'!$D:$AD,'[2]2023_06'!Z$19,FALSE)</f>
        <v>0</v>
      </c>
      <c r="M76" s="12">
        <f>VLOOKUP($H76,'[2]2023_06'!$D:$AD,'[2]2023_06'!AA$19,FALSE)</f>
        <v>0</v>
      </c>
      <c r="N76" s="12">
        <f>VLOOKUP($H76,'[2]2023_06'!$D:$AD,'[2]2023_06'!AB$19,FALSE)</f>
        <v>1</v>
      </c>
      <c r="O76" s="12">
        <f>VLOOKUP($H76,'[2]2023_06'!$D:$AD,'[2]2023_06'!AC$19,FALSE)</f>
        <v>0</v>
      </c>
      <c r="P76" s="12">
        <f>VLOOKUP($H76,'[2]2023_06'!$D:$AD,'[2]2023_06'!AD$19,FALSE)</f>
        <v>1</v>
      </c>
      <c r="Q76" s="13">
        <f>VLOOKUP(H76,'2023_05'!H:R,11,FALSE)</f>
        <v>3400.76</v>
      </c>
      <c r="R76" s="14">
        <f>VLOOKUP($H76,'[2]2023_06'!$D:$AD,'[2]2023_06'!J$19,FALSE)</f>
        <v>3471.15</v>
      </c>
      <c r="S76" s="15">
        <f t="shared" si="5"/>
        <v>70.389999999999873</v>
      </c>
      <c r="T76" s="12">
        <f>VLOOKUP($H76,'[2]2023_06'!$D:$AD,'[2]2023_06'!K$19,FALSE)</f>
        <v>70.39</v>
      </c>
      <c r="U76" s="16">
        <f>VLOOKUP($H76,'[2]2023_06'!$D:$AD,'[2]2023_06'!T$19,FALSE)</f>
        <v>0</v>
      </c>
      <c r="V76" s="17">
        <f>VLOOKUP($H76,'[2]2023_06'!$D:$AD,'[2]2023_06'!U$19,FALSE)</f>
        <v>0</v>
      </c>
      <c r="W76" s="12">
        <f>VLOOKUP($H76,'[2]2023_06'!$D:$AD,'[2]2023_06'!L$19,FALSE)</f>
        <v>798.93</v>
      </c>
      <c r="X76" s="12">
        <f>VLOOKUP($H76,'[2]2023_06'!$D:$AD,'[2]2023_06'!M$19,FALSE)</f>
        <v>639.14</v>
      </c>
      <c r="Y76" s="18">
        <f>VLOOKUP($H76,'[2]2023_06'!$D:$AD,'[2]2023_06'!N$19,FALSE)</f>
        <v>0</v>
      </c>
      <c r="Z76" s="12">
        <f>VLOOKUP($H76,'[2]2023_06'!$D:$AD,'[2]2023_06'!O$19,FALSE)</f>
        <v>0</v>
      </c>
      <c r="AA76" s="12">
        <f>VLOOKUP($H76,'[2]2023_06'!$D:$AD,'[2]2023_06'!P$19,FALSE)</f>
        <v>0</v>
      </c>
      <c r="AB76" s="12">
        <f>VLOOKUP($H76,'[2]2023_06'!$D:$AD,'[2]2023_06'!Q$19,FALSE)</f>
        <v>1438.07</v>
      </c>
      <c r="AC76">
        <f t="shared" si="6"/>
        <v>1438.07</v>
      </c>
      <c r="AD76">
        <f t="shared" si="7"/>
        <v>0</v>
      </c>
    </row>
    <row r="77" spans="1:30" x14ac:dyDescent="0.25">
      <c r="A77" s="9" t="str">
        <f>H77&amp;" "&amp;C77&amp;" "&amp;D77</f>
        <v>H109 2023 Junho</v>
      </c>
      <c r="B77" s="9" t="str">
        <f>VLOOKUP(H77,[1]Auxiliar_referencia!E:F,2,FALSE)</f>
        <v>Medidor faturado pela UFSC</v>
      </c>
      <c r="C77" s="9">
        <v>2023</v>
      </c>
      <c r="D77" s="9" t="s">
        <v>125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VLOOKUP($H77,'[2]2023_06'!$D:$AD,'[2]2023_06'!Z$19,FALSE)</f>
        <v>0</v>
      </c>
      <c r="M77" s="12">
        <f>VLOOKUP($H77,'[2]2023_06'!$D:$AD,'[2]2023_06'!AA$19,FALSE)</f>
        <v>0</v>
      </c>
      <c r="N77" s="12">
        <f>VLOOKUP($H77,'[2]2023_06'!$D:$AD,'[2]2023_06'!AB$19,FALSE)</f>
        <v>1</v>
      </c>
      <c r="O77" s="12">
        <f>VLOOKUP($H77,'[2]2023_06'!$D:$AD,'[2]2023_06'!AC$19,FALSE)</f>
        <v>0</v>
      </c>
      <c r="P77" s="12">
        <f>VLOOKUP($H77,'[2]2023_06'!$D:$AD,'[2]2023_06'!AD$19,FALSE)</f>
        <v>1</v>
      </c>
      <c r="Q77" s="13">
        <f>VLOOKUP(H77,'2023_05'!H:R,11,FALSE)</f>
        <v>637.66999999999996</v>
      </c>
      <c r="R77" s="14">
        <f>VLOOKUP($H77,'[2]2023_06'!$D:$AD,'[2]2023_06'!J$19,FALSE)</f>
        <v>694.84100000000001</v>
      </c>
      <c r="S77" s="15">
        <f t="shared" si="5"/>
        <v>57.171000000000049</v>
      </c>
      <c r="T77" s="12">
        <f>VLOOKUP($H77,'[2]2023_06'!$D:$AD,'[2]2023_06'!K$19,FALSE)</f>
        <v>57.170999999999999</v>
      </c>
      <c r="U77" s="16">
        <f>VLOOKUP($H77,'[2]2023_06'!$D:$AD,'[2]2023_06'!T$19,FALSE)</f>
        <v>0</v>
      </c>
      <c r="V77" s="17">
        <f>VLOOKUP($H77,'[2]2023_06'!$D:$AD,'[2]2023_06'!U$19,FALSE)</f>
        <v>0</v>
      </c>
      <c r="W77" s="12">
        <f>VLOOKUP($H77,'[2]2023_06'!$D:$AD,'[2]2023_06'!L$19,FALSE)</f>
        <v>648.89</v>
      </c>
      <c r="X77" s="12">
        <f>VLOOKUP($H77,'[2]2023_06'!$D:$AD,'[2]2023_06'!M$19,FALSE)</f>
        <v>519.11</v>
      </c>
      <c r="Y77" s="18">
        <f>VLOOKUP($H77,'[2]2023_06'!$D:$AD,'[2]2023_06'!N$19,FALSE)</f>
        <v>0</v>
      </c>
      <c r="Z77" s="12">
        <f>VLOOKUP($H77,'[2]2023_06'!$D:$AD,'[2]2023_06'!O$19,FALSE)</f>
        <v>0</v>
      </c>
      <c r="AA77" s="12">
        <f>VLOOKUP($H77,'[2]2023_06'!$D:$AD,'[2]2023_06'!P$19,FALSE)</f>
        <v>0</v>
      </c>
      <c r="AB77" s="12">
        <f>VLOOKUP($H77,'[2]2023_06'!$D:$AD,'[2]2023_06'!Q$19,FALSE)</f>
        <v>1168</v>
      </c>
      <c r="AC77">
        <f t="shared" si="6"/>
        <v>1168</v>
      </c>
      <c r="AD77">
        <f t="shared" si="7"/>
        <v>0</v>
      </c>
    </row>
    <row r="78" spans="1:30" x14ac:dyDescent="0.25">
      <c r="A78" s="9" t="str">
        <f>H78&amp;" "&amp;C78&amp;" "&amp;D78</f>
        <v>H110 2023 Junho</v>
      </c>
      <c r="B78" s="9" t="str">
        <f>VLOOKUP(H78,[1]Auxiliar_referencia!E:F,2,FALSE)</f>
        <v>Medidor faturado pela UFSC</v>
      </c>
      <c r="C78" s="9">
        <v>2023</v>
      </c>
      <c r="D78" s="9" t="s">
        <v>125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VLOOKUP($H78,'[2]2023_06'!$D:$AD,'[2]2023_06'!Z$19,FALSE)</f>
        <v>0</v>
      </c>
      <c r="M78" s="12">
        <f>VLOOKUP($H78,'[2]2023_06'!$D:$AD,'[2]2023_06'!AA$19,FALSE)</f>
        <v>0</v>
      </c>
      <c r="N78" s="12">
        <f>VLOOKUP($H78,'[2]2023_06'!$D:$AD,'[2]2023_06'!AB$19,FALSE)</f>
        <v>1</v>
      </c>
      <c r="O78" s="12">
        <f>VLOOKUP($H78,'[2]2023_06'!$D:$AD,'[2]2023_06'!AC$19,FALSE)</f>
        <v>0</v>
      </c>
      <c r="P78" s="12">
        <f>VLOOKUP($H78,'[2]2023_06'!$D:$AD,'[2]2023_06'!AD$19,FALSE)</f>
        <v>1</v>
      </c>
      <c r="Q78" s="13">
        <f>VLOOKUP(H78,'2023_05'!H:R,11,FALSE)</f>
        <v>4201.07</v>
      </c>
      <c r="R78" s="14">
        <f>VLOOKUP($H78,'[2]2023_06'!$D:$AD,'[2]2023_06'!J$19,FALSE)</f>
        <v>4337.96</v>
      </c>
      <c r="S78" s="15">
        <f t="shared" si="5"/>
        <v>136.89000000000033</v>
      </c>
      <c r="T78" s="12">
        <f>VLOOKUP($H78,'[2]2023_06'!$D:$AD,'[2]2023_06'!K$19,FALSE)</f>
        <v>136.88999999999999</v>
      </c>
      <c r="U78" s="16">
        <f>VLOOKUP($H78,'[2]2023_06'!$D:$AD,'[2]2023_06'!T$19,FALSE)</f>
        <v>0</v>
      </c>
      <c r="V78" s="17">
        <f>VLOOKUP($H78,'[2]2023_06'!$D:$AD,'[2]2023_06'!U$19,FALSE)</f>
        <v>0</v>
      </c>
      <c r="W78" s="12">
        <f>VLOOKUP($H78,'[2]2023_06'!$D:$AD,'[2]2023_06'!L$19,FALSE)</f>
        <v>1553.7</v>
      </c>
      <c r="X78" s="12">
        <f>VLOOKUP($H78,'[2]2023_06'!$D:$AD,'[2]2023_06'!M$19,FALSE)</f>
        <v>1242.96</v>
      </c>
      <c r="Y78" s="18">
        <f>VLOOKUP($H78,'[2]2023_06'!$D:$AD,'[2]2023_06'!N$19,FALSE)</f>
        <v>0</v>
      </c>
      <c r="Z78" s="12">
        <f>VLOOKUP($H78,'[2]2023_06'!$D:$AD,'[2]2023_06'!O$19,FALSE)</f>
        <v>0</v>
      </c>
      <c r="AA78" s="12">
        <f>VLOOKUP($H78,'[2]2023_06'!$D:$AD,'[2]2023_06'!P$19,FALSE)</f>
        <v>0</v>
      </c>
      <c r="AB78" s="12">
        <f>VLOOKUP($H78,'[2]2023_06'!$D:$AD,'[2]2023_06'!Q$19,FALSE)</f>
        <v>2796.66</v>
      </c>
      <c r="AC78">
        <f t="shared" si="6"/>
        <v>2796.66</v>
      </c>
      <c r="AD78">
        <f t="shared" si="7"/>
        <v>0</v>
      </c>
    </row>
    <row r="79" spans="1:30" x14ac:dyDescent="0.25">
      <c r="A79" s="9" t="str">
        <f>H79&amp;" "&amp;C79&amp;" "&amp;D79</f>
        <v>H111 2023 Junho</v>
      </c>
      <c r="B79" s="9" t="str">
        <f>VLOOKUP(H79,[1]Auxiliar_referencia!E:F,2,FALSE)</f>
        <v>Medidor faturado pela UFSC</v>
      </c>
      <c r="C79" s="9">
        <v>2023</v>
      </c>
      <c r="D79" s="9" t="s">
        <v>125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VLOOKUP($H79,'[2]2023_06'!$D:$AD,'[2]2023_06'!Z$19,FALSE)</f>
        <v>0</v>
      </c>
      <c r="M79" s="12">
        <f>VLOOKUP($H79,'[2]2023_06'!$D:$AD,'[2]2023_06'!AA$19,FALSE)</f>
        <v>0</v>
      </c>
      <c r="N79" s="12">
        <f>VLOOKUP($H79,'[2]2023_06'!$D:$AD,'[2]2023_06'!AB$19,FALSE)</f>
        <v>1</v>
      </c>
      <c r="O79" s="12">
        <f>VLOOKUP($H79,'[2]2023_06'!$D:$AD,'[2]2023_06'!AC$19,FALSE)</f>
        <v>0</v>
      </c>
      <c r="P79" s="12">
        <f>VLOOKUP($H79,'[2]2023_06'!$D:$AD,'[2]2023_06'!AD$19,FALSE)</f>
        <v>1</v>
      </c>
      <c r="Q79" s="13">
        <f>VLOOKUP(H79,'2023_05'!H:R,11,FALSE)</f>
        <v>2511.88</v>
      </c>
      <c r="R79" s="14">
        <f>VLOOKUP($H79,'[2]2023_06'!$D:$AD,'[2]2023_06'!J$19,FALSE)</f>
        <v>2697.78</v>
      </c>
      <c r="S79" s="15">
        <f t="shared" si="5"/>
        <v>185.90000000000009</v>
      </c>
      <c r="T79" s="12">
        <f>VLOOKUP($H79,'[2]2023_06'!$D:$AD,'[2]2023_06'!K$19,FALSE)</f>
        <v>185.9</v>
      </c>
      <c r="U79" s="16">
        <f>VLOOKUP($H79,'[2]2023_06'!$D:$AD,'[2]2023_06'!T$19,FALSE)</f>
        <v>0</v>
      </c>
      <c r="V79" s="17">
        <f>VLOOKUP($H79,'[2]2023_06'!$D:$AD,'[2]2023_06'!U$19,FALSE)</f>
        <v>0</v>
      </c>
      <c r="W79" s="12">
        <f>VLOOKUP($H79,'[2]2023_06'!$D:$AD,'[2]2023_06'!L$19,FALSE)</f>
        <v>2110.0100000000002</v>
      </c>
      <c r="X79" s="12">
        <f>VLOOKUP($H79,'[2]2023_06'!$D:$AD,'[2]2023_06'!M$19,FALSE)</f>
        <v>1688.01</v>
      </c>
      <c r="Y79" s="18">
        <f>VLOOKUP($H79,'[2]2023_06'!$D:$AD,'[2]2023_06'!N$19,FALSE)</f>
        <v>0</v>
      </c>
      <c r="Z79" s="12">
        <f>VLOOKUP($H79,'[2]2023_06'!$D:$AD,'[2]2023_06'!O$19,FALSE)</f>
        <v>0</v>
      </c>
      <c r="AA79" s="12">
        <f>VLOOKUP($H79,'[2]2023_06'!$D:$AD,'[2]2023_06'!P$19,FALSE)</f>
        <v>0</v>
      </c>
      <c r="AB79" s="12">
        <f>VLOOKUP($H79,'[2]2023_06'!$D:$AD,'[2]2023_06'!Q$19,FALSE)</f>
        <v>3798.0200000000004</v>
      </c>
      <c r="AC79">
        <f t="shared" si="6"/>
        <v>3798.0200000000004</v>
      </c>
      <c r="AD79">
        <f t="shared" si="7"/>
        <v>0</v>
      </c>
    </row>
    <row r="80" spans="1:30" x14ac:dyDescent="0.25">
      <c r="A80" s="9" t="str">
        <f t="shared" ref="A80:A85" si="8">H80&amp;" "&amp;C80&amp;" "&amp;D80</f>
        <v>H201 2023 Junho</v>
      </c>
      <c r="B80" s="9" t="str">
        <f>VLOOKUP(H80,[1]Auxiliar_referencia!E:F,2,FALSE)</f>
        <v>Medidor não instalado</v>
      </c>
      <c r="C80" s="9">
        <v>2023</v>
      </c>
      <c r="D80" s="9" t="s">
        <v>125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VLOOKUP($H80,'[2]2023_06'!$D:$AD,'[2]2023_06'!Z$19,FALSE)</f>
        <v>1</v>
      </c>
      <c r="M80" s="12">
        <f>VLOOKUP($H80,'[2]2023_06'!$D:$AD,'[2]2023_06'!AA$19,FALSE)</f>
        <v>0</v>
      </c>
      <c r="N80" s="12">
        <f>VLOOKUP($H80,'[2]2023_06'!$D:$AD,'[2]2023_06'!AB$19,FALSE)</f>
        <v>0</v>
      </c>
      <c r="O80" s="12">
        <f>VLOOKUP($H80,'[2]2023_06'!$D:$AD,'[2]2023_06'!AC$19,FALSE)</f>
        <v>0</v>
      </c>
      <c r="P80" s="12">
        <f>VLOOKUP($H80,'[2]2023_06'!$D:$AD,'[2]2023_06'!AD$19,FALSE)</f>
        <v>1</v>
      </c>
      <c r="Q80" s="13">
        <f>VLOOKUP(H80,'2023_05'!H:R,11,FALSE)</f>
        <v>0</v>
      </c>
      <c r="R80" s="14">
        <f>VLOOKUP($H80,'[2]2023_06'!$D:$AD,'[2]2023_06'!J$19,FALSE)</f>
        <v>0</v>
      </c>
      <c r="S80" s="15">
        <f t="shared" si="5"/>
        <v>0</v>
      </c>
      <c r="T80" s="12">
        <f>VLOOKUP($H80,'[2]2023_06'!$D:$AD,'[2]2023_06'!K$19,FALSE)</f>
        <v>0</v>
      </c>
      <c r="U80" s="16">
        <f>VLOOKUP($H80,'[2]2023_06'!$D:$AD,'[2]2023_06'!T$19,FALSE)</f>
        <v>0</v>
      </c>
      <c r="V80" s="17">
        <f>VLOOKUP($H80,'[2]2023_06'!$D:$AD,'[2]2023_06'!U$19,FALSE)</f>
        <v>0</v>
      </c>
      <c r="W80" s="12">
        <f>VLOOKUP($H80,'[2]2023_06'!$D:$AD,'[2]2023_06'!L$19,FALSE)</f>
        <v>0</v>
      </c>
      <c r="X80" s="12">
        <f>VLOOKUP($H80,'[2]2023_06'!$D:$AD,'[2]2023_06'!M$19,FALSE)</f>
        <v>0</v>
      </c>
      <c r="Y80" s="18">
        <f>VLOOKUP($H80,'[2]2023_06'!$D:$AD,'[2]2023_06'!N$19,FALSE)</f>
        <v>0</v>
      </c>
      <c r="Z80" s="12">
        <f>VLOOKUP($H80,'[2]2023_06'!$D:$AD,'[2]2023_06'!O$19,FALSE)</f>
        <v>0</v>
      </c>
      <c r="AA80" s="12">
        <f>VLOOKUP($H80,'[2]2023_06'!$D:$AD,'[2]2023_06'!P$19,FALSE)</f>
        <v>0</v>
      </c>
      <c r="AB80" s="12">
        <f>VLOOKUP($H80,'[2]2023_06'!$D:$AD,'[2]2023_06'!Q$19,FALSE)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Junho</v>
      </c>
      <c r="B81" s="9" t="str">
        <f>VLOOKUP(H81,[1]Auxiliar_referencia!E:F,2,FALSE)</f>
        <v>Medidor não instalado</v>
      </c>
      <c r="C81" s="9">
        <v>2023</v>
      </c>
      <c r="D81" s="9" t="s">
        <v>125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VLOOKUP($H81,'[2]2023_06'!$D:$AD,'[2]2023_06'!Z$19,FALSE)</f>
        <v>0</v>
      </c>
      <c r="M81" s="12">
        <f>VLOOKUP($H81,'[2]2023_06'!$D:$AD,'[2]2023_06'!AA$19,FALSE)</f>
        <v>0</v>
      </c>
      <c r="N81" s="12">
        <f>VLOOKUP($H81,'[2]2023_06'!$D:$AD,'[2]2023_06'!AB$19,FALSE)</f>
        <v>0</v>
      </c>
      <c r="O81" s="12">
        <f>VLOOKUP($H81,'[2]2023_06'!$D:$AD,'[2]2023_06'!AC$19,FALSE)</f>
        <v>0</v>
      </c>
      <c r="P81" s="12">
        <f>VLOOKUP($H81,'[2]2023_06'!$D:$AD,'[2]2023_06'!AD$19,FALSE)</f>
        <v>0</v>
      </c>
      <c r="Q81" s="13">
        <f>VLOOKUP(H81,'2023_05'!H:R,11,FALSE)</f>
        <v>0</v>
      </c>
      <c r="R81" s="14">
        <f>VLOOKUP($H81,'[2]2023_06'!$D:$AD,'[2]2023_06'!J$19,FALSE)</f>
        <v>0</v>
      </c>
      <c r="S81" s="15">
        <f t="shared" si="5"/>
        <v>0</v>
      </c>
      <c r="T81" s="12">
        <f>VLOOKUP($H81,'[2]2023_06'!$D:$AD,'[2]2023_06'!K$19,FALSE)</f>
        <v>0</v>
      </c>
      <c r="U81" s="16">
        <f>VLOOKUP($H81,'[2]2023_06'!$D:$AD,'[2]2023_06'!T$19,FALSE)</f>
        <v>0</v>
      </c>
      <c r="V81" s="17">
        <f>VLOOKUP($H81,'[2]2023_06'!$D:$AD,'[2]2023_06'!U$19,FALSE)</f>
        <v>0</v>
      </c>
      <c r="W81" s="12">
        <f>VLOOKUP($H81,'[2]2023_06'!$D:$AD,'[2]2023_06'!L$19,FALSE)</f>
        <v>0</v>
      </c>
      <c r="X81" s="12">
        <f>VLOOKUP($H81,'[2]2023_06'!$D:$AD,'[2]2023_06'!M$19,FALSE)</f>
        <v>0</v>
      </c>
      <c r="Y81" s="18">
        <f>VLOOKUP($H81,'[2]2023_06'!$D:$AD,'[2]2023_06'!N$19,FALSE)</f>
        <v>0</v>
      </c>
      <c r="Z81" s="12">
        <f>VLOOKUP($H81,'[2]2023_06'!$D:$AD,'[2]2023_06'!O$19,FALSE)</f>
        <v>0</v>
      </c>
      <c r="AA81" s="12">
        <f>VLOOKUP($H81,'[2]2023_06'!$D:$AD,'[2]2023_06'!P$19,FALSE)</f>
        <v>0</v>
      </c>
      <c r="AB81" s="12">
        <f>VLOOKUP($H81,'[2]2023_06'!$D:$AD,'[2]2023_06'!Q$19,FALSE)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Junho</v>
      </c>
      <c r="B82" s="9" t="str">
        <f>VLOOKUP(H82,[1]Auxiliar_referencia!E:F,2,FALSE)</f>
        <v>Medidor faturado pela UFSC</v>
      </c>
      <c r="C82" s="9">
        <v>2023</v>
      </c>
      <c r="D82" s="9" t="s">
        <v>125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VLOOKUP($H82,'[2]2023_06'!$D:$AD,'[2]2023_06'!Z$19,FALSE)</f>
        <v>1</v>
      </c>
      <c r="M82" s="12">
        <f>VLOOKUP($H82,'[2]2023_06'!$D:$AD,'[2]2023_06'!AA$19,FALSE)</f>
        <v>0</v>
      </c>
      <c r="N82" s="12">
        <f>VLOOKUP($H82,'[2]2023_06'!$D:$AD,'[2]2023_06'!AB$19,FALSE)</f>
        <v>0</v>
      </c>
      <c r="O82" s="12">
        <f>VLOOKUP($H82,'[2]2023_06'!$D:$AD,'[2]2023_06'!AC$19,FALSE)</f>
        <v>0</v>
      </c>
      <c r="P82" s="12">
        <f>VLOOKUP($H82,'[2]2023_06'!$D:$AD,'[2]2023_06'!AD$19,FALSE)</f>
        <v>1</v>
      </c>
      <c r="Q82" s="13">
        <f>VLOOKUP(H82,'2023_05'!H:R,11,FALSE)</f>
        <v>0</v>
      </c>
      <c r="R82" s="14">
        <f>VLOOKUP($H82,'[2]2023_06'!$D:$AD,'[2]2023_06'!J$19,FALSE)</f>
        <v>0</v>
      </c>
      <c r="S82" s="15">
        <f t="shared" si="5"/>
        <v>0</v>
      </c>
      <c r="T82" s="12">
        <f>VLOOKUP($H82,'[2]2023_06'!$D:$AD,'[2]2023_06'!K$19,FALSE)</f>
        <v>0</v>
      </c>
      <c r="U82" s="16">
        <f>VLOOKUP($H82,'[2]2023_06'!$D:$AD,'[2]2023_06'!T$19,FALSE)</f>
        <v>0</v>
      </c>
      <c r="V82" s="17">
        <f>VLOOKUP($H82,'[2]2023_06'!$D:$AD,'[2]2023_06'!U$19,FALSE)</f>
        <v>0</v>
      </c>
      <c r="W82" s="12">
        <f>VLOOKUP($H82,'[2]2023_06'!$D:$AD,'[2]2023_06'!L$19,FALSE)</f>
        <v>0</v>
      </c>
      <c r="X82" s="12">
        <f>VLOOKUP($H82,'[2]2023_06'!$D:$AD,'[2]2023_06'!M$19,FALSE)</f>
        <v>0</v>
      </c>
      <c r="Y82" s="18">
        <f>VLOOKUP($H82,'[2]2023_06'!$D:$AD,'[2]2023_06'!N$19,FALSE)</f>
        <v>0</v>
      </c>
      <c r="Z82" s="12">
        <f>VLOOKUP($H82,'[2]2023_06'!$D:$AD,'[2]2023_06'!O$19,FALSE)</f>
        <v>0</v>
      </c>
      <c r="AA82" s="12">
        <f>VLOOKUP($H82,'[2]2023_06'!$D:$AD,'[2]2023_06'!P$19,FALSE)</f>
        <v>0</v>
      </c>
      <c r="AB82" s="12">
        <f>VLOOKUP($H82,'[2]2023_06'!$D:$AD,'[2]2023_06'!Q$19,FALSE)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Junho</v>
      </c>
      <c r="B83" s="9" t="str">
        <f>VLOOKUP(H83,[1]Auxiliar_referencia!E:F,2,FALSE)</f>
        <v>Medidor faturado pela UFSC</v>
      </c>
      <c r="C83" s="9">
        <v>2023</v>
      </c>
      <c r="D83" s="9" t="s">
        <v>125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VLOOKUP($H83,'[2]2023_06'!$D:$AD,'[2]2023_06'!Z$19,FALSE)</f>
        <v>1</v>
      </c>
      <c r="M83" s="12">
        <f>VLOOKUP($H83,'[2]2023_06'!$D:$AD,'[2]2023_06'!AA$19,FALSE)</f>
        <v>0</v>
      </c>
      <c r="N83" s="12">
        <f>VLOOKUP($H83,'[2]2023_06'!$D:$AD,'[2]2023_06'!AB$19,FALSE)</f>
        <v>0</v>
      </c>
      <c r="O83" s="12">
        <f>VLOOKUP($H83,'[2]2023_06'!$D:$AD,'[2]2023_06'!AC$19,FALSE)</f>
        <v>0</v>
      </c>
      <c r="P83" s="12">
        <f>VLOOKUP($H83,'[2]2023_06'!$D:$AD,'[2]2023_06'!AD$19,FALSE)</f>
        <v>1</v>
      </c>
      <c r="Q83" s="13">
        <f>VLOOKUP(H83,'2023_05'!H:R,11,FALSE)</f>
        <v>0</v>
      </c>
      <c r="R83" s="14">
        <f>VLOOKUP($H83,'[2]2023_06'!$D:$AD,'[2]2023_06'!J$19,FALSE)</f>
        <v>0</v>
      </c>
      <c r="S83" s="15">
        <f t="shared" si="5"/>
        <v>0</v>
      </c>
      <c r="T83" s="12">
        <f>VLOOKUP($H83,'[2]2023_06'!$D:$AD,'[2]2023_06'!K$19,FALSE)</f>
        <v>0</v>
      </c>
      <c r="U83" s="16">
        <f>VLOOKUP($H83,'[2]2023_06'!$D:$AD,'[2]2023_06'!T$19,FALSE)</f>
        <v>0</v>
      </c>
      <c r="V83" s="17">
        <f>VLOOKUP($H83,'[2]2023_06'!$D:$AD,'[2]2023_06'!U$19,FALSE)</f>
        <v>0</v>
      </c>
      <c r="W83" s="12">
        <f>VLOOKUP($H83,'[2]2023_06'!$D:$AD,'[2]2023_06'!L$19,FALSE)</f>
        <v>0</v>
      </c>
      <c r="X83" s="12">
        <f>VLOOKUP($H83,'[2]2023_06'!$D:$AD,'[2]2023_06'!M$19,FALSE)</f>
        <v>0</v>
      </c>
      <c r="Y83" s="18">
        <f>VLOOKUP($H83,'[2]2023_06'!$D:$AD,'[2]2023_06'!N$19,FALSE)</f>
        <v>0</v>
      </c>
      <c r="Z83" s="12">
        <f>VLOOKUP($H83,'[2]2023_06'!$D:$AD,'[2]2023_06'!O$19,FALSE)</f>
        <v>0</v>
      </c>
      <c r="AA83" s="12">
        <f>VLOOKUP($H83,'[2]2023_06'!$D:$AD,'[2]2023_06'!P$19,FALSE)</f>
        <v>0</v>
      </c>
      <c r="AB83" s="12">
        <f>VLOOKUP($H83,'[2]2023_06'!$D:$AD,'[2]2023_06'!Q$19,FALSE)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Junho</v>
      </c>
      <c r="B84" s="9" t="str">
        <f>VLOOKUP(H84,[1]Auxiliar_referencia!E:F,2,FALSE)</f>
        <v>Medidor faturado pela UFSC</v>
      </c>
      <c r="C84" s="9">
        <v>2023</v>
      </c>
      <c r="D84" s="9" t="s">
        <v>125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VLOOKUP($H84,'[2]2023_06'!$D:$AD,'[2]2023_06'!Z$19,FALSE)</f>
        <v>0</v>
      </c>
      <c r="M84" s="12">
        <f>VLOOKUP($H84,'[2]2023_06'!$D:$AD,'[2]2023_06'!AA$19,FALSE)</f>
        <v>0</v>
      </c>
      <c r="N84" s="12">
        <f>VLOOKUP($H84,'[2]2023_06'!$D:$AD,'[2]2023_06'!AB$19,FALSE)</f>
        <v>1</v>
      </c>
      <c r="O84" s="12">
        <f>VLOOKUP($H84,'[2]2023_06'!$D:$AD,'[2]2023_06'!AC$19,FALSE)</f>
        <v>0</v>
      </c>
      <c r="P84" s="12">
        <f>VLOOKUP($H84,'[2]2023_06'!$D:$AD,'[2]2023_06'!AD$19,FALSE)</f>
        <v>1</v>
      </c>
      <c r="Q84" s="13">
        <f>VLOOKUP(H84,'2023_05'!H:R,11,FALSE)</f>
        <v>20.437000000000001</v>
      </c>
      <c r="R84" s="14">
        <f>VLOOKUP($H84,'[2]2023_06'!$D:$AD,'[2]2023_06'!J$19,FALSE)</f>
        <v>36.222999999999999</v>
      </c>
      <c r="S84" s="15">
        <f t="shared" si="5"/>
        <v>15.785999999999998</v>
      </c>
      <c r="T84" s="12">
        <f>VLOOKUP($H84,'[2]2023_06'!$D:$AD,'[2]2023_06'!K$19,FALSE)</f>
        <v>15.786</v>
      </c>
      <c r="U84" s="16">
        <f>VLOOKUP($H84,'[2]2023_06'!$D:$AD,'[2]2023_06'!T$19,FALSE)</f>
        <v>0</v>
      </c>
      <c r="V84" s="17">
        <f>VLOOKUP($H84,'[2]2023_06'!$D:$AD,'[2]2023_06'!U$19,FALSE)</f>
        <v>0</v>
      </c>
      <c r="W84" s="12">
        <f>VLOOKUP($H84,'[2]2023_06'!$D:$AD,'[2]2023_06'!L$19,FALSE)</f>
        <v>179.17</v>
      </c>
      <c r="X84" s="12">
        <f>VLOOKUP($H84,'[2]2023_06'!$D:$AD,'[2]2023_06'!M$19,FALSE)</f>
        <v>143.34</v>
      </c>
      <c r="Y84" s="18">
        <f>VLOOKUP($H84,'[2]2023_06'!$D:$AD,'[2]2023_06'!N$19,FALSE)</f>
        <v>0</v>
      </c>
      <c r="Z84" s="12">
        <f>VLOOKUP($H84,'[2]2023_06'!$D:$AD,'[2]2023_06'!O$19,FALSE)</f>
        <v>0</v>
      </c>
      <c r="AA84" s="12">
        <f>VLOOKUP($H84,'[2]2023_06'!$D:$AD,'[2]2023_06'!P$19,FALSE)</f>
        <v>0</v>
      </c>
      <c r="AB84" s="12">
        <f>VLOOKUP($H84,'[2]2023_06'!$D:$AD,'[2]2023_06'!Q$19,FALSE)</f>
        <v>322.51</v>
      </c>
      <c r="AC84">
        <f t="shared" si="6"/>
        <v>322.51</v>
      </c>
      <c r="AD84">
        <f t="shared" si="7"/>
        <v>0</v>
      </c>
    </row>
    <row r="85" spans="1:30" x14ac:dyDescent="0.25">
      <c r="A85" s="9" t="str">
        <f t="shared" si="8"/>
        <v>H302 2023 Junho</v>
      </c>
      <c r="B85" s="9" t="str">
        <f>VLOOKUP(H85,[1]Auxiliar_referencia!E:F,2,FALSE)</f>
        <v>Medidor faturado pela UFSC</v>
      </c>
      <c r="C85" s="9">
        <v>2023</v>
      </c>
      <c r="D85" s="9" t="s">
        <v>125</v>
      </c>
      <c r="E85" s="9">
        <f>VLOOKUP(H85,[1]Auxiliar_referencia!$B:$X,3,FALSE)</f>
        <v>107568</v>
      </c>
      <c r="F85" s="10"/>
      <c r="G85" s="9" t="str">
        <f>VLOOKUP(H85,[1]Auxiliar_referencia!$B:$X,16,FALSE)</f>
        <v>A22LN0055338</v>
      </c>
      <c r="H85" s="11" t="s">
        <v>113</v>
      </c>
      <c r="I85" s="9" t="str">
        <f>VLOOKUP(H85,[1]Auxiliar_referencia!$B:$X,20,FALSE)</f>
        <v>SAMAE ARARANGUÁ</v>
      </c>
      <c r="J85" s="9" t="str">
        <f>VLOOKUP(H85,[1]Auxiliar_referencia!$B:$X,10,FALSE)</f>
        <v>Araranguá</v>
      </c>
      <c r="K85" s="9" t="str">
        <f>VLOOKUP(H85,[1]Auxiliar_referencia!$B:$X,12,FALSE)</f>
        <v>SAMAE Araranguá  R. Pedro M. Pacheco (Medicina)</v>
      </c>
      <c r="L85" s="12">
        <f>VLOOKUP($H85,'[2]2023_06'!$D:$AD,'[2]2023_06'!Z$19,FALSE)</f>
        <v>1</v>
      </c>
      <c r="M85" s="12">
        <f>VLOOKUP($H85,'[2]2023_06'!$D:$AD,'[2]2023_06'!AA$19,FALSE)</f>
        <v>0</v>
      </c>
      <c r="N85" s="12">
        <f>VLOOKUP($H85,'[2]2023_06'!$D:$AD,'[2]2023_06'!AB$19,FALSE)</f>
        <v>0</v>
      </c>
      <c r="O85" s="12">
        <f>VLOOKUP($H85,'[2]2023_06'!$D:$AD,'[2]2023_06'!AC$19,FALSE)</f>
        <v>0</v>
      </c>
      <c r="P85" s="12">
        <f>VLOOKUP($H85,'[2]2023_06'!$D:$AD,'[2]2023_06'!AD$19,FALSE)</f>
        <v>1</v>
      </c>
      <c r="Q85" s="13" t="e">
        <f>VLOOKUP(H85,'2023_05'!H:R,11,FALSE)</f>
        <v>#N/A</v>
      </c>
      <c r="R85" s="14">
        <f>VLOOKUP($H85,'[2]2023_06'!$D:$AD,'[2]2023_06'!J$19,FALSE)</f>
        <v>0</v>
      </c>
      <c r="S85" s="15" t="e">
        <f t="shared" si="5"/>
        <v>#N/A</v>
      </c>
      <c r="T85" s="12">
        <f>VLOOKUP($H85,'[2]2023_06'!$D:$AD,'[2]2023_06'!K$19,FALSE)</f>
        <v>0</v>
      </c>
      <c r="U85" s="16">
        <f>VLOOKUP($H85,'[2]2023_06'!$D:$AD,'[2]2023_06'!T$19,FALSE)</f>
        <v>0</v>
      </c>
      <c r="V85" s="17" t="str">
        <f>VLOOKUP($H85,'[2]2023_06'!$D:$AD,'[2]2023_06'!U$19,FALSE)</f>
        <v>religação de ligação suprimida</v>
      </c>
      <c r="W85" s="12">
        <f>VLOOKUP($H85,'[2]2023_06'!$D:$AD,'[2]2023_06'!L$19,FALSE)</f>
        <v>0</v>
      </c>
      <c r="X85" s="12">
        <f>VLOOKUP($H85,'[2]2023_06'!$D:$AD,'[2]2023_06'!M$19,FALSE)</f>
        <v>0</v>
      </c>
      <c r="Y85" s="18">
        <f>VLOOKUP($H85,'[2]2023_06'!$D:$AD,'[2]2023_06'!N$19,FALSE)</f>
        <v>88.74</v>
      </c>
      <c r="Z85" s="12">
        <f>VLOOKUP($H85,'[2]2023_06'!$D:$AD,'[2]2023_06'!O$19,FALSE)</f>
        <v>0</v>
      </c>
      <c r="AA85" s="12">
        <f>VLOOKUP($H85,'[2]2023_06'!$D:$AD,'[2]2023_06'!P$19,FALSE)</f>
        <v>0</v>
      </c>
      <c r="AB85" s="12">
        <f>VLOOKUP($H85,'[2]2023_06'!$D:$AD,'[2]2023_06'!Q$19,FALSE)</f>
        <v>88.74</v>
      </c>
      <c r="AC85">
        <f t="shared" si="6"/>
        <v>88.74</v>
      </c>
      <c r="AD85">
        <f t="shared" si="7"/>
        <v>0</v>
      </c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128</v>
      </c>
      <c r="M95" s="18">
        <f t="shared" ref="M95:P95" si="9">SUM(M2:M94)</f>
        <v>30</v>
      </c>
      <c r="N95" s="18">
        <f t="shared" si="9"/>
        <v>23</v>
      </c>
      <c r="O95" s="18">
        <f t="shared" si="9"/>
        <v>2</v>
      </c>
      <c r="P95" s="18">
        <f t="shared" si="9"/>
        <v>183</v>
      </c>
      <c r="T95" s="23">
        <f>SUM(T1:T94)</f>
        <v>29676.136999999999</v>
      </c>
      <c r="U95" s="24"/>
      <c r="V95" s="29"/>
      <c r="W95" s="24">
        <f>SUM(W1:W94)</f>
        <v>427538.47000000003</v>
      </c>
      <c r="X95" s="24">
        <f t="shared" ref="X95:AC95" si="10">SUM(X1:X94)</f>
        <v>364499.01000000007</v>
      </c>
      <c r="Y95" s="24">
        <f t="shared" si="10"/>
        <v>-74601.039999999994</v>
      </c>
      <c r="Z95" s="24">
        <f t="shared" si="10"/>
        <v>0</v>
      </c>
      <c r="AA95" s="24">
        <f t="shared" si="10"/>
        <v>0</v>
      </c>
      <c r="AB95" s="24">
        <f t="shared" si="10"/>
        <v>717436.44</v>
      </c>
      <c r="AC95" s="24">
        <f t="shared" si="10"/>
        <v>717436.44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77</v>
      </c>
      <c r="M96" s="26">
        <f>M95-M75</f>
        <v>30</v>
      </c>
      <c r="N96" s="26">
        <f>N95-N75</f>
        <v>17</v>
      </c>
      <c r="O96" s="26">
        <f>O95-O75</f>
        <v>1</v>
      </c>
      <c r="P96" s="26">
        <f>P95-P75</f>
        <v>125</v>
      </c>
    </row>
    <row r="136" spans="1:29" customForma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22"/>
      <c r="R136" s="22"/>
      <c r="S136" s="8"/>
      <c r="T136" s="8"/>
      <c r="U136" s="8"/>
      <c r="V136" s="27"/>
      <c r="W136" s="8"/>
      <c r="X136" s="8"/>
      <c r="Y136" s="8"/>
      <c r="Z136" s="8"/>
      <c r="AA136" s="8"/>
      <c r="AB136" s="8"/>
      <c r="AC136" s="28"/>
    </row>
  </sheetData>
  <autoFilter ref="A1:AD1" xr:uid="{00000000-0009-0000-0000-00002C000000}">
    <sortState xmlns:xlrd2="http://schemas.microsoft.com/office/spreadsheetml/2017/richdata2" ref="A2:AC76">
      <sortCondition ref="B1"/>
    </sortState>
  </autoFilter>
  <conditionalFormatting sqref="U2:U85">
    <cfRule type="cellIs" dxfId="29" priority="1" operator="equal">
      <formula>"Média"</formula>
    </cfRule>
    <cfRule type="cellIs" dxfId="28" priority="2" operator="equal">
      <formula>"Mínimo"</formula>
    </cfRule>
    <cfRule type="cellIs" dxfId="27" priority="3" operator="equal">
      <formula>"Informado"</formula>
    </cfRule>
    <cfRule type="cellIs" dxfId="26" priority="4" operator="equal">
      <formula>"Lido"</formula>
    </cfRule>
  </conditionalFormatting>
  <conditionalFormatting sqref="AD2:AD136">
    <cfRule type="cellIs" dxfId="25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BE8C-5FE6-4D3E-8A65-C3B964071404}">
  <dimension ref="A1:AD136"/>
  <sheetViews>
    <sheetView zoomScale="75" zoomScaleNormal="75" workbookViewId="0">
      <selection activeCell="H61" sqref="H61"/>
    </sheetView>
  </sheetViews>
  <sheetFormatPr defaultColWidth="9.1406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29" max="29" width="17.85546875" bestFit="1" customWidth="1"/>
    <col min="30" max="30" width="14.85546875" bestFit="1" customWidth="1"/>
    <col min="31" max="16384" width="9.140625" style="8"/>
  </cols>
  <sheetData>
    <row r="1" spans="1:3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Maio</v>
      </c>
      <c r="B2" s="9" t="str">
        <f>VLOOKUP(H2,[1]Auxiliar_referencia!E:F,2,FALSE)</f>
        <v>Medidor faturado pela UFSC</v>
      </c>
      <c r="C2" s="9">
        <v>2023</v>
      </c>
      <c r="D2" s="9" t="s">
        <v>126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VLOOKUP($H2,'[2]2023_05'!$D:$AD,'[2]2023_05'!Z$19,FALSE)</f>
        <v>1</v>
      </c>
      <c r="M2" s="12">
        <f>VLOOKUP($H2,'[2]2023_05'!$D:$AD,'[2]2023_05'!AA$19,FALSE)</f>
        <v>0</v>
      </c>
      <c r="N2" s="12">
        <f>VLOOKUP($H2,'[2]2023_05'!$D:$AD,'[2]2023_05'!AB$19,FALSE)</f>
        <v>0</v>
      </c>
      <c r="O2" s="12">
        <f>VLOOKUP($H2,'[2]2023_05'!$D:$AD,'[2]2023_05'!AC$19,FALSE)</f>
        <v>0</v>
      </c>
      <c r="P2" s="12">
        <f>VLOOKUP($H2,'[2]2023_05'!$D:$AD,'[2]2023_05'!AD$19,FALSE)</f>
        <v>1</v>
      </c>
      <c r="Q2" s="13">
        <f>VLOOKUP(H2,'2023_04'!H:R,11,FALSE)</f>
        <v>844</v>
      </c>
      <c r="R2" s="14">
        <f>VLOOKUP($H2,'[2]2023_05'!$D:$AD,'[2]2023_05'!J$19,FALSE)</f>
        <v>886</v>
      </c>
      <c r="S2" s="15">
        <f t="shared" ref="S2:S66" si="1">R2-Q2</f>
        <v>42</v>
      </c>
      <c r="T2" s="12">
        <f>VLOOKUP($H2,'[2]2023_05'!$D:$AD,'[2]2023_05'!K$19,FALSE)</f>
        <v>42</v>
      </c>
      <c r="U2" s="16" t="str">
        <f>VLOOKUP($H2,'[2]2023_05'!$D:$AD,'[2]2023_05'!T$19,FALSE)</f>
        <v>LIDO</v>
      </c>
      <c r="V2" s="17" t="str">
        <f>VLOOKUP($H2,'[2]2023_05'!$D:$AD,'[2]2023_05'!U$19,FALSE)</f>
        <v>ALTO CONSUMO</v>
      </c>
      <c r="W2" s="12">
        <f>VLOOKUP($H2,'[2]2023_05'!$D:$AD,'[2]2023_05'!L$19,FALSE)</f>
        <v>550.36</v>
      </c>
      <c r="X2" s="12">
        <f>VLOOKUP($H2,'[2]2023_05'!$D:$AD,'[2]2023_05'!M$19,FALSE)</f>
        <v>0</v>
      </c>
      <c r="Y2" s="18">
        <f>VLOOKUP($H2,'[2]2023_05'!$D:$AD,'[2]2023_05'!N$19,FALSE)</f>
        <v>-52.01</v>
      </c>
      <c r="Z2" s="12">
        <f>VLOOKUP($H2,'[2]2023_05'!$D:$AD,'[2]2023_05'!O$19,FALSE)</f>
        <v>0</v>
      </c>
      <c r="AA2" s="12">
        <f>VLOOKUP($H2,'[2]2023_05'!$D:$AD,'[2]2023_05'!P$19,FALSE)</f>
        <v>0</v>
      </c>
      <c r="AB2" s="12">
        <f>VLOOKUP($H2,'[2]2023_05'!$D:$AD,'[2]2023_05'!Q$19,FALSE)</f>
        <v>498.35</v>
      </c>
      <c r="AC2">
        <f t="shared" ref="AC2:AC66" si="2">W2+X2+Y2+Z2+AA2</f>
        <v>498.35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Maio</v>
      </c>
      <c r="B3" s="9" t="str">
        <f>VLOOKUP(H3,[1]Auxiliar_referencia!E:F,2,FALSE)</f>
        <v>Medidor faturado pela UFSC</v>
      </c>
      <c r="C3" s="9">
        <v>2023</v>
      </c>
      <c r="D3" s="9" t="s">
        <v>126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VLOOKUP($H3,'[2]2023_05'!$D:$AD,'[2]2023_05'!Z$19,FALSE)</f>
        <v>1</v>
      </c>
      <c r="M3" s="12">
        <f>VLOOKUP($H3,'[2]2023_05'!$D:$AD,'[2]2023_05'!AA$19,FALSE)</f>
        <v>0</v>
      </c>
      <c r="N3" s="12">
        <f>VLOOKUP($H3,'[2]2023_05'!$D:$AD,'[2]2023_05'!AB$19,FALSE)</f>
        <v>1</v>
      </c>
      <c r="O3" s="12">
        <f>VLOOKUP($H3,'[2]2023_05'!$D:$AD,'[2]2023_05'!AC$19,FALSE)</f>
        <v>0</v>
      </c>
      <c r="P3" s="12">
        <f>VLOOKUP($H3,'[2]2023_05'!$D:$AD,'[2]2023_05'!AD$19,FALSE)</f>
        <v>2</v>
      </c>
      <c r="Q3" s="13">
        <f>VLOOKUP(H3,'2023_04'!H:R,11,FALSE)</f>
        <v>2273</v>
      </c>
      <c r="R3" s="14">
        <f>VLOOKUP($H3,'[2]2023_05'!$D:$AD,'[2]2023_05'!J$19,FALSE)</f>
        <v>2323</v>
      </c>
      <c r="S3" s="15">
        <f t="shared" si="1"/>
        <v>50</v>
      </c>
      <c r="T3" s="12">
        <f>VLOOKUP($H3,'[2]2023_05'!$D:$AD,'[2]2023_05'!K$19,FALSE)</f>
        <v>50</v>
      </c>
      <c r="U3" s="16" t="str">
        <f>VLOOKUP($H3,'[2]2023_05'!$D:$AD,'[2]2023_05'!T$19,FALSE)</f>
        <v>LIDO</v>
      </c>
      <c r="V3" s="17" t="str">
        <f>VLOOKUP($H3,'[2]2023_05'!$D:$AD,'[2]2023_05'!U$19,FALSE)</f>
        <v>OK</v>
      </c>
      <c r="W3" s="12">
        <f>VLOOKUP($H3,'[2]2023_05'!$D:$AD,'[2]2023_05'!L$19,FALSE)</f>
        <v>608.05999999999995</v>
      </c>
      <c r="X3" s="12">
        <f>VLOOKUP($H3,'[2]2023_05'!$D:$AD,'[2]2023_05'!M$19,FALSE)</f>
        <v>0</v>
      </c>
      <c r="Y3" s="18">
        <f>VLOOKUP($H3,'[2]2023_05'!$D:$AD,'[2]2023_05'!N$19,FALSE)</f>
        <v>-57.46</v>
      </c>
      <c r="Z3" s="12">
        <f>VLOOKUP($H3,'[2]2023_05'!$D:$AD,'[2]2023_05'!O$19,FALSE)</f>
        <v>0</v>
      </c>
      <c r="AA3" s="12">
        <f>VLOOKUP($H3,'[2]2023_05'!$D:$AD,'[2]2023_05'!P$19,FALSE)</f>
        <v>0</v>
      </c>
      <c r="AB3" s="12">
        <f>VLOOKUP($H3,'[2]2023_05'!$D:$AD,'[2]2023_05'!Q$19,FALSE)</f>
        <v>550.6</v>
      </c>
      <c r="AC3">
        <f t="shared" si="2"/>
        <v>550.59999999999991</v>
      </c>
      <c r="AD3">
        <f t="shared" si="3"/>
        <v>0</v>
      </c>
    </row>
    <row r="4" spans="1:30" ht="15" customHeight="1" x14ac:dyDescent="0.25">
      <c r="A4" s="9" t="str">
        <f t="shared" si="0"/>
        <v>H003 2023 Maio</v>
      </c>
      <c r="B4" s="9" t="str">
        <f>VLOOKUP(H4,[1]Auxiliar_referencia!E:F,2,FALSE)</f>
        <v>Medidor faturado pela UFSC</v>
      </c>
      <c r="C4" s="9">
        <v>2023</v>
      </c>
      <c r="D4" s="9" t="s">
        <v>126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VLOOKUP($H4,'[2]2023_05'!$D:$AD,'[2]2023_05'!Z$19,FALSE)</f>
        <v>1</v>
      </c>
      <c r="M4" s="12">
        <f>VLOOKUP($H4,'[2]2023_05'!$D:$AD,'[2]2023_05'!AA$19,FALSE)</f>
        <v>0</v>
      </c>
      <c r="N4" s="12">
        <f>VLOOKUP($H4,'[2]2023_05'!$D:$AD,'[2]2023_05'!AB$19,FALSE)</f>
        <v>0</v>
      </c>
      <c r="O4" s="12">
        <f>VLOOKUP($H4,'[2]2023_05'!$D:$AD,'[2]2023_05'!AC$19,FALSE)</f>
        <v>0</v>
      </c>
      <c r="P4" s="12">
        <f>VLOOKUP($H4,'[2]2023_05'!$D:$AD,'[2]2023_05'!AD$19,FALSE)</f>
        <v>1</v>
      </c>
      <c r="Q4" s="13">
        <f>VLOOKUP(H4,'2023_04'!H:R,11,FALSE)</f>
        <v>3784</v>
      </c>
      <c r="R4" s="14">
        <f>VLOOKUP($H4,'[2]2023_05'!$D:$AD,'[2]2023_05'!J$19,FALSE)</f>
        <v>4072</v>
      </c>
      <c r="S4" s="15">
        <f t="shared" si="1"/>
        <v>288</v>
      </c>
      <c r="T4" s="12">
        <f>VLOOKUP($H4,'[2]2023_05'!$D:$AD,'[2]2023_05'!K$19,FALSE)</f>
        <v>288</v>
      </c>
      <c r="U4" s="16" t="str">
        <f>VLOOKUP($H4,'[2]2023_05'!$D:$AD,'[2]2023_05'!T$19,FALSE)</f>
        <v>LIDO</v>
      </c>
      <c r="V4" s="17" t="str">
        <f>VLOOKUP($H4,'[2]2023_05'!$D:$AD,'[2]2023_05'!U$19,FALSE)</f>
        <v>OK</v>
      </c>
      <c r="W4" s="12">
        <f>VLOOKUP($H4,'[2]2023_05'!$D:$AD,'[2]2023_05'!L$19,FALSE)</f>
        <v>4114.8999999999996</v>
      </c>
      <c r="X4" s="12">
        <f>VLOOKUP($H4,'[2]2023_05'!$D:$AD,'[2]2023_05'!M$19,FALSE)</f>
        <v>0</v>
      </c>
      <c r="Y4" s="18">
        <f>VLOOKUP($H4,'[2]2023_05'!$D:$AD,'[2]2023_05'!N$19,FALSE)</f>
        <v>-388.87</v>
      </c>
      <c r="Z4" s="12">
        <f>VLOOKUP($H4,'[2]2023_05'!$D:$AD,'[2]2023_05'!O$19,FALSE)</f>
        <v>0</v>
      </c>
      <c r="AA4" s="12">
        <f>VLOOKUP($H4,'[2]2023_05'!$D:$AD,'[2]2023_05'!P$19,FALSE)</f>
        <v>0</v>
      </c>
      <c r="AB4" s="12">
        <f>VLOOKUP($H4,'[2]2023_05'!$D:$AD,'[2]2023_05'!Q$19,FALSE)</f>
        <v>3726.03</v>
      </c>
      <c r="AC4">
        <f t="shared" si="2"/>
        <v>3726.0299999999997</v>
      </c>
      <c r="AD4">
        <f t="shared" si="3"/>
        <v>0</v>
      </c>
    </row>
    <row r="5" spans="1:30" ht="15" customHeight="1" x14ac:dyDescent="0.25">
      <c r="A5" s="9" t="str">
        <f t="shared" si="0"/>
        <v>H004 2023 Maio</v>
      </c>
      <c r="B5" s="9" t="str">
        <f>VLOOKUP(H5,[1]Auxiliar_referencia!E:F,2,FALSE)</f>
        <v>Medidor faturado pela UFSC</v>
      </c>
      <c r="C5" s="9">
        <v>2023</v>
      </c>
      <c r="D5" s="9" t="s">
        <v>126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VLOOKUP($H5,'[2]2023_05'!$D:$AD,'[2]2023_05'!Z$19,FALSE)</f>
        <v>1</v>
      </c>
      <c r="M5" s="12">
        <f>VLOOKUP($H5,'[2]2023_05'!$D:$AD,'[2]2023_05'!AA$19,FALSE)</f>
        <v>0</v>
      </c>
      <c r="N5" s="12">
        <f>VLOOKUP($H5,'[2]2023_05'!$D:$AD,'[2]2023_05'!AB$19,FALSE)</f>
        <v>0</v>
      </c>
      <c r="O5" s="12">
        <f>VLOOKUP($H5,'[2]2023_05'!$D:$AD,'[2]2023_05'!AC$19,FALSE)</f>
        <v>0</v>
      </c>
      <c r="P5" s="12">
        <f>VLOOKUP($H5,'[2]2023_05'!$D:$AD,'[2]2023_05'!AD$19,FALSE)</f>
        <v>1</v>
      </c>
      <c r="Q5" s="13">
        <f>VLOOKUP(H5,'2023_04'!H:R,11,FALSE)</f>
        <v>652</v>
      </c>
      <c r="R5" s="14">
        <f>VLOOKUP($H5,'[2]2023_05'!$D:$AD,'[2]2023_05'!J$19,FALSE)</f>
        <v>681</v>
      </c>
      <c r="S5" s="15">
        <f t="shared" si="1"/>
        <v>29</v>
      </c>
      <c r="T5" s="12">
        <f>VLOOKUP($H5,'[2]2023_05'!$D:$AD,'[2]2023_05'!K$19,FALSE)</f>
        <v>29</v>
      </c>
      <c r="U5" s="16" t="str">
        <f>VLOOKUP($H5,'[2]2023_05'!$D:$AD,'[2]2023_05'!T$19,FALSE)</f>
        <v>LIDO</v>
      </c>
      <c r="V5" s="17" t="str">
        <f>VLOOKUP($H5,'[2]2023_05'!$D:$AD,'[2]2023_05'!U$19,FALSE)</f>
        <v>ALTO CONSUMO</v>
      </c>
      <c r="W5" s="12">
        <f>VLOOKUP($H5,'[2]2023_05'!$D:$AD,'[2]2023_05'!L$19,FALSE)</f>
        <v>361.99</v>
      </c>
      <c r="X5" s="12">
        <f>VLOOKUP($H5,'[2]2023_05'!$D:$AD,'[2]2023_05'!M$19,FALSE)</f>
        <v>0</v>
      </c>
      <c r="Y5" s="18">
        <f>VLOOKUP($H5,'[2]2023_05'!$D:$AD,'[2]2023_05'!N$19,FALSE)</f>
        <v>-34.21</v>
      </c>
      <c r="Z5" s="12">
        <f>VLOOKUP($H5,'[2]2023_05'!$D:$AD,'[2]2023_05'!O$19,FALSE)</f>
        <v>0</v>
      </c>
      <c r="AA5" s="12">
        <f>VLOOKUP($H5,'[2]2023_05'!$D:$AD,'[2]2023_05'!P$19,FALSE)</f>
        <v>0</v>
      </c>
      <c r="AB5" s="12">
        <f>VLOOKUP($H5,'[2]2023_05'!$D:$AD,'[2]2023_05'!Q$19,FALSE)</f>
        <v>327.78</v>
      </c>
      <c r="AC5">
        <f t="shared" si="2"/>
        <v>327.78000000000003</v>
      </c>
      <c r="AD5">
        <f t="shared" si="3"/>
        <v>0</v>
      </c>
    </row>
    <row r="6" spans="1:30" ht="15" customHeight="1" x14ac:dyDescent="0.25">
      <c r="A6" s="9" t="str">
        <f t="shared" si="0"/>
        <v>H005 2023 Maio</v>
      </c>
      <c r="B6" s="9" t="str">
        <f>VLOOKUP(H6,[1]Auxiliar_referencia!E:F,2,FALSE)</f>
        <v>Medidor faturado pela UFSC</v>
      </c>
      <c r="C6" s="9">
        <v>2023</v>
      </c>
      <c r="D6" s="9" t="s">
        <v>126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VLOOKUP($H6,'[2]2023_05'!$D:$AD,'[2]2023_05'!Z$19,FALSE)</f>
        <v>1</v>
      </c>
      <c r="M6" s="12">
        <f>VLOOKUP($H6,'[2]2023_05'!$D:$AD,'[2]2023_05'!AA$19,FALSE)</f>
        <v>0</v>
      </c>
      <c r="N6" s="12">
        <f>VLOOKUP($H6,'[2]2023_05'!$D:$AD,'[2]2023_05'!AB$19,FALSE)</f>
        <v>0</v>
      </c>
      <c r="O6" s="12">
        <f>VLOOKUP($H6,'[2]2023_05'!$D:$AD,'[2]2023_05'!AC$19,FALSE)</f>
        <v>0</v>
      </c>
      <c r="P6" s="12">
        <f>VLOOKUP($H6,'[2]2023_05'!$D:$AD,'[2]2023_05'!AD$19,FALSE)</f>
        <v>1</v>
      </c>
      <c r="Q6" s="13">
        <f>VLOOKUP(H6,'2023_04'!H:R,11,FALSE)</f>
        <v>3924</v>
      </c>
      <c r="R6" s="14">
        <f>VLOOKUP($H6,'[2]2023_05'!$D:$AD,'[2]2023_05'!J$19,FALSE)</f>
        <v>4020</v>
      </c>
      <c r="S6" s="15">
        <f t="shared" si="1"/>
        <v>96</v>
      </c>
      <c r="T6" s="12">
        <f>VLOOKUP($H6,'[2]2023_05'!$D:$AD,'[2]2023_05'!K$19,FALSE)</f>
        <v>96</v>
      </c>
      <c r="U6" s="16" t="str">
        <f>VLOOKUP($H6,'[2]2023_05'!$D:$AD,'[2]2023_05'!T$19,FALSE)</f>
        <v>LIDO/REVISÃO</v>
      </c>
      <c r="V6" s="17" t="str">
        <f>VLOOKUP($H6,'[2]2023_05'!$D:$AD,'[2]2023_05'!U$19,FALSE)</f>
        <v>CONFIRMAÇÃO LEITURA</v>
      </c>
      <c r="W6" s="12">
        <f>VLOOKUP($H6,'[2]2023_05'!$D:$AD,'[2]2023_05'!L$19,FALSE)</f>
        <v>1332.82</v>
      </c>
      <c r="X6" s="12">
        <f>VLOOKUP($H6,'[2]2023_05'!$D:$AD,'[2]2023_05'!M$19,FALSE)</f>
        <v>0</v>
      </c>
      <c r="Y6" s="18">
        <f>VLOOKUP($H6,'[2]2023_05'!$D:$AD,'[2]2023_05'!N$19,FALSE)</f>
        <v>-125.95</v>
      </c>
      <c r="Z6" s="12">
        <f>VLOOKUP($H6,'[2]2023_05'!$D:$AD,'[2]2023_05'!O$19,FALSE)</f>
        <v>0</v>
      </c>
      <c r="AA6" s="12">
        <f>VLOOKUP($H6,'[2]2023_05'!$D:$AD,'[2]2023_05'!P$19,FALSE)</f>
        <v>0</v>
      </c>
      <c r="AB6" s="12">
        <f>VLOOKUP($H6,'[2]2023_05'!$D:$AD,'[2]2023_05'!Q$19,FALSE)</f>
        <v>1206.8699999999999</v>
      </c>
      <c r="AC6">
        <f t="shared" si="2"/>
        <v>1206.8699999999999</v>
      </c>
      <c r="AD6">
        <f t="shared" si="3"/>
        <v>0</v>
      </c>
    </row>
    <row r="7" spans="1:30" ht="15" customHeight="1" x14ac:dyDescent="0.25">
      <c r="A7" s="9" t="str">
        <f t="shared" si="0"/>
        <v>H006 2023 Maio</v>
      </c>
      <c r="B7" s="9" t="str">
        <f>VLOOKUP(H7,[1]Auxiliar_referencia!E:F,2,FALSE)</f>
        <v>Medidor faturado pela UFSC</v>
      </c>
      <c r="C7" s="9">
        <v>2023</v>
      </c>
      <c r="D7" s="9" t="s">
        <v>126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VLOOKUP($H7,'[2]2023_05'!$D:$AD,'[2]2023_05'!Z$19,FALSE)</f>
        <v>1</v>
      </c>
      <c r="M7" s="12">
        <f>VLOOKUP($H7,'[2]2023_05'!$D:$AD,'[2]2023_05'!AA$19,FALSE)</f>
        <v>0</v>
      </c>
      <c r="N7" s="12">
        <f>VLOOKUP($H7,'[2]2023_05'!$D:$AD,'[2]2023_05'!AB$19,FALSE)</f>
        <v>0</v>
      </c>
      <c r="O7" s="12">
        <f>VLOOKUP($H7,'[2]2023_05'!$D:$AD,'[2]2023_05'!AC$19,FALSE)</f>
        <v>0</v>
      </c>
      <c r="P7" s="12">
        <f>VLOOKUP($H7,'[2]2023_05'!$D:$AD,'[2]2023_05'!AD$19,FALSE)</f>
        <v>1</v>
      </c>
      <c r="Q7" s="13">
        <f>VLOOKUP(H7,'2023_04'!H:R,11,FALSE)</f>
        <v>19</v>
      </c>
      <c r="R7" s="14">
        <f>VLOOKUP($H7,'[2]2023_05'!$D:$AD,'[2]2023_05'!J$19,FALSE)</f>
        <v>154</v>
      </c>
      <c r="S7" s="15">
        <f t="shared" si="1"/>
        <v>135</v>
      </c>
      <c r="T7" s="12">
        <f>VLOOKUP($H7,'[2]2023_05'!$D:$AD,'[2]2023_05'!K$19,FALSE)</f>
        <v>3</v>
      </c>
      <c r="U7" s="16" t="str">
        <f>VLOOKUP($H7,'[2]2023_05'!$D:$AD,'[2]2023_05'!T$19,FALSE)</f>
        <v>LIDO/REVISÃO</v>
      </c>
      <c r="V7" s="17" t="str">
        <f>VLOOKUP($H7,'[2]2023_05'!$D:$AD,'[2]2023_05'!U$19,FALSE)</f>
        <v>ALTO CONSUMO</v>
      </c>
      <c r="W7" s="12">
        <f>VLOOKUP($H7,'[2]2023_05'!$D:$AD,'[2]2023_05'!L$19,FALSE)</f>
        <v>50.56</v>
      </c>
      <c r="X7" s="12">
        <f>VLOOKUP($H7,'[2]2023_05'!$D:$AD,'[2]2023_05'!M$19,FALSE)</f>
        <v>0</v>
      </c>
      <c r="Y7" s="18">
        <f>VLOOKUP($H7,'[2]2023_05'!$D:$AD,'[2]2023_05'!N$19,FALSE)</f>
        <v>-4.79</v>
      </c>
      <c r="Z7" s="12">
        <f>VLOOKUP($H7,'[2]2023_05'!$D:$AD,'[2]2023_05'!O$19,FALSE)</f>
        <v>0</v>
      </c>
      <c r="AA7" s="12">
        <f>VLOOKUP($H7,'[2]2023_05'!$D:$AD,'[2]2023_05'!P$19,FALSE)</f>
        <v>0</v>
      </c>
      <c r="AB7" s="12">
        <f>VLOOKUP($H7,'[2]2023_05'!$D:$AD,'[2]2023_05'!Q$19,FALSE)</f>
        <v>45.77</v>
      </c>
      <c r="AC7">
        <f t="shared" si="2"/>
        <v>45.77</v>
      </c>
      <c r="AD7">
        <f t="shared" si="3"/>
        <v>0</v>
      </c>
    </row>
    <row r="8" spans="1:30" ht="15" customHeight="1" x14ac:dyDescent="0.25">
      <c r="A8" s="9" t="str">
        <f t="shared" si="0"/>
        <v>H007 2023 Maio</v>
      </c>
      <c r="B8" s="9" t="str">
        <f>VLOOKUP(H8,[1]Auxiliar_referencia!E:F,2,FALSE)</f>
        <v>Medidor faturado pela UFSC</v>
      </c>
      <c r="C8" s="9">
        <v>2023</v>
      </c>
      <c r="D8" s="9" t="s">
        <v>126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VLOOKUP($H8,'[2]2023_05'!$D:$AD,'[2]2023_05'!Z$19,FALSE)</f>
        <v>1</v>
      </c>
      <c r="M8" s="12">
        <f>VLOOKUP($H8,'[2]2023_05'!$D:$AD,'[2]2023_05'!AA$19,FALSE)</f>
        <v>0</v>
      </c>
      <c r="N8" s="12">
        <f>VLOOKUP($H8,'[2]2023_05'!$D:$AD,'[2]2023_05'!AB$19,FALSE)</f>
        <v>0</v>
      </c>
      <c r="O8" s="12">
        <f>VLOOKUP($H8,'[2]2023_05'!$D:$AD,'[2]2023_05'!AC$19,FALSE)</f>
        <v>0</v>
      </c>
      <c r="P8" s="12">
        <f>VLOOKUP($H8,'[2]2023_05'!$D:$AD,'[2]2023_05'!AD$19,FALSE)</f>
        <v>1</v>
      </c>
      <c r="Q8" s="13">
        <f>VLOOKUP(H8,'2023_04'!H:R,11,FALSE)</f>
        <v>5416</v>
      </c>
      <c r="R8" s="14">
        <f>VLOOKUP($H8,'[2]2023_05'!$D:$AD,'[2]2023_05'!J$19,FALSE)</f>
        <v>5502</v>
      </c>
      <c r="S8" s="15">
        <f t="shared" si="1"/>
        <v>86</v>
      </c>
      <c r="T8" s="12">
        <f>VLOOKUP($H8,'[2]2023_05'!$D:$AD,'[2]2023_05'!K$19,FALSE)</f>
        <v>86</v>
      </c>
      <c r="U8" s="16" t="str">
        <f>VLOOKUP($H8,'[2]2023_05'!$D:$AD,'[2]2023_05'!T$19,FALSE)</f>
        <v>LIDO</v>
      </c>
      <c r="V8" s="17" t="str">
        <f>VLOOKUP($H8,'[2]2023_05'!$D:$AD,'[2]2023_05'!U$19,FALSE)</f>
        <v>OK</v>
      </c>
      <c r="W8" s="12">
        <f>VLOOKUP($H8,'[2]2023_05'!$D:$AD,'[2]2023_05'!L$19,FALSE)</f>
        <v>1187.92</v>
      </c>
      <c r="X8" s="12">
        <f>VLOOKUP($H8,'[2]2023_05'!$D:$AD,'[2]2023_05'!M$19,FALSE)</f>
        <v>0</v>
      </c>
      <c r="Y8" s="18">
        <f>VLOOKUP($H8,'[2]2023_05'!$D:$AD,'[2]2023_05'!N$19,FALSE)</f>
        <v>-112.26</v>
      </c>
      <c r="Z8" s="12">
        <f>VLOOKUP($H8,'[2]2023_05'!$D:$AD,'[2]2023_05'!O$19,FALSE)</f>
        <v>0</v>
      </c>
      <c r="AA8" s="12">
        <f>VLOOKUP($H8,'[2]2023_05'!$D:$AD,'[2]2023_05'!P$19,FALSE)</f>
        <v>0</v>
      </c>
      <c r="AB8" s="12">
        <f>VLOOKUP($H8,'[2]2023_05'!$D:$AD,'[2]2023_05'!Q$19,FALSE)</f>
        <v>1075.6600000000001</v>
      </c>
      <c r="AC8">
        <f t="shared" si="2"/>
        <v>1075.6600000000001</v>
      </c>
      <c r="AD8">
        <f t="shared" si="3"/>
        <v>0</v>
      </c>
    </row>
    <row r="9" spans="1:30" ht="15" customHeight="1" x14ac:dyDescent="0.25">
      <c r="A9" s="9" t="str">
        <f t="shared" si="0"/>
        <v>H008 2023 Maio</v>
      </c>
      <c r="B9" s="9" t="str">
        <f>VLOOKUP(H9,[1]Auxiliar_referencia!E:F,2,FALSE)</f>
        <v>Medidor faturado pela UFSC</v>
      </c>
      <c r="C9" s="9">
        <v>2023</v>
      </c>
      <c r="D9" s="9" t="s">
        <v>126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VLOOKUP($H9,'[2]2023_05'!$D:$AD,'[2]2023_05'!Z$19,FALSE)</f>
        <v>1</v>
      </c>
      <c r="M9" s="12">
        <f>VLOOKUP($H9,'[2]2023_05'!$D:$AD,'[2]2023_05'!AA$19,FALSE)</f>
        <v>0</v>
      </c>
      <c r="N9" s="12">
        <f>VLOOKUP($H9,'[2]2023_05'!$D:$AD,'[2]2023_05'!AB$19,FALSE)</f>
        <v>0</v>
      </c>
      <c r="O9" s="12">
        <f>VLOOKUP($H9,'[2]2023_05'!$D:$AD,'[2]2023_05'!AC$19,FALSE)</f>
        <v>0</v>
      </c>
      <c r="P9" s="12">
        <f>VLOOKUP($H9,'[2]2023_05'!$D:$AD,'[2]2023_05'!AD$19,FALSE)</f>
        <v>1</v>
      </c>
      <c r="Q9" s="13">
        <f>VLOOKUP(H9,'2023_04'!H:R,11,FALSE)</f>
        <v>51242</v>
      </c>
      <c r="R9" s="14">
        <f>VLOOKUP($H9,'[2]2023_05'!$D:$AD,'[2]2023_05'!J$19,FALSE)</f>
        <v>51504</v>
      </c>
      <c r="S9" s="15">
        <f t="shared" si="1"/>
        <v>262</v>
      </c>
      <c r="T9" s="12">
        <f>VLOOKUP($H9,'[2]2023_05'!$D:$AD,'[2]2023_05'!K$19,FALSE)</f>
        <v>262</v>
      </c>
      <c r="U9" s="16" t="str">
        <f>VLOOKUP($H9,'[2]2023_05'!$D:$AD,'[2]2023_05'!T$19,FALSE)</f>
        <v>LIDO/REVISÃO</v>
      </c>
      <c r="V9" s="17" t="str">
        <f>VLOOKUP($H9,'[2]2023_05'!$D:$AD,'[2]2023_05'!U$19,FALSE)</f>
        <v>ALTO CONSUMO</v>
      </c>
      <c r="W9" s="12">
        <f>VLOOKUP($H9,'[2]2023_05'!$D:$AD,'[2]2023_05'!L$19,FALSE)</f>
        <v>3738.16</v>
      </c>
      <c r="X9" s="12">
        <f>VLOOKUP($H9,'[2]2023_05'!$D:$AD,'[2]2023_05'!M$19,FALSE)</f>
        <v>0</v>
      </c>
      <c r="Y9" s="18">
        <f>VLOOKUP($H9,'[2]2023_05'!$D:$AD,'[2]2023_05'!N$19,FALSE)</f>
        <v>-353.25</v>
      </c>
      <c r="Z9" s="12">
        <f>VLOOKUP($H9,'[2]2023_05'!$D:$AD,'[2]2023_05'!O$19,FALSE)</f>
        <v>0</v>
      </c>
      <c r="AA9" s="12">
        <f>VLOOKUP($H9,'[2]2023_05'!$D:$AD,'[2]2023_05'!P$19,FALSE)</f>
        <v>0</v>
      </c>
      <c r="AB9" s="12">
        <f>VLOOKUP($H9,'[2]2023_05'!$D:$AD,'[2]2023_05'!Q$19,FALSE)</f>
        <v>3384.91</v>
      </c>
      <c r="AC9">
        <f t="shared" si="2"/>
        <v>3384.91</v>
      </c>
      <c r="AD9">
        <f t="shared" si="3"/>
        <v>0</v>
      </c>
    </row>
    <row r="10" spans="1:30" ht="15" customHeight="1" x14ac:dyDescent="0.25">
      <c r="A10" s="9" t="str">
        <f t="shared" si="0"/>
        <v>H009 2023 Maio</v>
      </c>
      <c r="B10" s="9" t="str">
        <f>VLOOKUP(H10,[1]Auxiliar_referencia!E:F,2,FALSE)</f>
        <v>Medidor faturado pela UFSC</v>
      </c>
      <c r="C10" s="9">
        <v>2023</v>
      </c>
      <c r="D10" s="9" t="s">
        <v>126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VLOOKUP($H10,'[2]2023_05'!$D:$AD,'[2]2023_05'!Z$19,FALSE)</f>
        <v>1</v>
      </c>
      <c r="M10" s="12">
        <f>VLOOKUP($H10,'[2]2023_05'!$D:$AD,'[2]2023_05'!AA$19,FALSE)</f>
        <v>0</v>
      </c>
      <c r="N10" s="12">
        <f>VLOOKUP($H10,'[2]2023_05'!$D:$AD,'[2]2023_05'!AB$19,FALSE)</f>
        <v>0</v>
      </c>
      <c r="O10" s="12">
        <f>VLOOKUP($H10,'[2]2023_05'!$D:$AD,'[2]2023_05'!AC$19,FALSE)</f>
        <v>0</v>
      </c>
      <c r="P10" s="12">
        <f>VLOOKUP($H10,'[2]2023_05'!$D:$AD,'[2]2023_05'!AD$19,FALSE)</f>
        <v>1</v>
      </c>
      <c r="Q10" s="13">
        <f>VLOOKUP(H10,'2023_04'!H:R,11,FALSE)</f>
        <v>151</v>
      </c>
      <c r="R10" s="14">
        <f>VLOOKUP($H10,'[2]2023_05'!$D:$AD,'[2]2023_05'!J$19,FALSE)</f>
        <v>20</v>
      </c>
      <c r="S10" s="15">
        <f t="shared" si="1"/>
        <v>-131</v>
      </c>
      <c r="T10" s="12">
        <f>VLOOKUP($H10,'[2]2023_05'!$D:$AD,'[2]2023_05'!K$19,FALSE)</f>
        <v>0</v>
      </c>
      <c r="U10" s="16" t="str">
        <f>VLOOKUP($H10,'[2]2023_05'!$D:$AD,'[2]2023_05'!T$19,FALSE)</f>
        <v>LIDO/REVISÃO</v>
      </c>
      <c r="V10" s="17" t="str">
        <f>VLOOKUP($H10,'[2]2023_05'!$D:$AD,'[2]2023_05'!U$19,FALSE)</f>
        <v>CONFIRMAÇÃO LEITURA</v>
      </c>
      <c r="W10" s="12">
        <f>VLOOKUP($H10,'[2]2023_05'!$D:$AD,'[2]2023_05'!L$19,FALSE)</f>
        <v>35.08</v>
      </c>
      <c r="X10" s="12">
        <f>VLOOKUP($H10,'[2]2023_05'!$D:$AD,'[2]2023_05'!M$19,FALSE)</f>
        <v>0</v>
      </c>
      <c r="Y10" s="18">
        <f>VLOOKUP($H10,'[2]2023_05'!$D:$AD,'[2]2023_05'!N$19,FALSE)</f>
        <v>-3.31</v>
      </c>
      <c r="Z10" s="12">
        <f>VLOOKUP($H10,'[2]2023_05'!$D:$AD,'[2]2023_05'!O$19,FALSE)</f>
        <v>0</v>
      </c>
      <c r="AA10" s="12">
        <f>VLOOKUP($H10,'[2]2023_05'!$D:$AD,'[2]2023_05'!P$19,FALSE)</f>
        <v>0</v>
      </c>
      <c r="AB10" s="12">
        <f>VLOOKUP($H10,'[2]2023_05'!$D:$AD,'[2]2023_05'!Q$19,FALSE)</f>
        <v>31.77</v>
      </c>
      <c r="AC10">
        <f t="shared" si="2"/>
        <v>31.77</v>
      </c>
      <c r="AD10">
        <f t="shared" si="3"/>
        <v>0</v>
      </c>
    </row>
    <row r="11" spans="1:30" ht="15" customHeight="1" x14ac:dyDescent="0.25">
      <c r="A11" s="9" t="str">
        <f t="shared" si="0"/>
        <v>H010 2023 Maio</v>
      </c>
      <c r="B11" s="9" t="str">
        <f>VLOOKUP(H11,[1]Auxiliar_referencia!E:F,2,FALSE)</f>
        <v>Medidor faturado pela UFSC</v>
      </c>
      <c r="C11" s="9">
        <v>2023</v>
      </c>
      <c r="D11" s="9" t="s">
        <v>126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VLOOKUP($H11,'[2]2023_05'!$D:$AD,'[2]2023_05'!Z$19,FALSE)</f>
        <v>1</v>
      </c>
      <c r="M11" s="12">
        <f>VLOOKUP($H11,'[2]2023_05'!$D:$AD,'[2]2023_05'!AA$19,FALSE)</f>
        <v>0</v>
      </c>
      <c r="N11" s="12">
        <f>VLOOKUP($H11,'[2]2023_05'!$D:$AD,'[2]2023_05'!AB$19,FALSE)</f>
        <v>0</v>
      </c>
      <c r="O11" s="12">
        <f>VLOOKUP($H11,'[2]2023_05'!$D:$AD,'[2]2023_05'!AC$19,FALSE)</f>
        <v>0</v>
      </c>
      <c r="P11" s="12">
        <f>VLOOKUP($H11,'[2]2023_05'!$D:$AD,'[2]2023_05'!AD$19,FALSE)</f>
        <v>1</v>
      </c>
      <c r="Q11" s="13">
        <f>VLOOKUP(H11,'2023_04'!H:R,11,FALSE)</f>
        <v>2203</v>
      </c>
      <c r="R11" s="14">
        <f>VLOOKUP($H11,'[2]2023_05'!$D:$AD,'[2]2023_05'!J$19,FALSE)</f>
        <v>2295</v>
      </c>
      <c r="S11" s="15">
        <f t="shared" si="1"/>
        <v>92</v>
      </c>
      <c r="T11" s="12">
        <f>VLOOKUP($H11,'[2]2023_05'!$D:$AD,'[2]2023_05'!K$19,FALSE)</f>
        <v>92</v>
      </c>
      <c r="U11" s="16" t="str">
        <f>VLOOKUP($H11,'[2]2023_05'!$D:$AD,'[2]2023_05'!T$19,FALSE)</f>
        <v>LIDO/REVISÃO</v>
      </c>
      <c r="V11" s="17" t="str">
        <f>VLOOKUP($H11,'[2]2023_05'!$D:$AD,'[2]2023_05'!U$19,FALSE)</f>
        <v>ALTO CONSUMO</v>
      </c>
      <c r="W11" s="12">
        <f>VLOOKUP($H11,'[2]2023_05'!$D:$AD,'[2]2023_05'!L$19,FALSE)</f>
        <v>1274.8599999999999</v>
      </c>
      <c r="X11" s="12">
        <f>VLOOKUP($H11,'[2]2023_05'!$D:$AD,'[2]2023_05'!M$19,FALSE)</f>
        <v>0</v>
      </c>
      <c r="Y11" s="18">
        <f>VLOOKUP($H11,'[2]2023_05'!$D:$AD,'[2]2023_05'!N$19,FALSE)</f>
        <v>-120.48</v>
      </c>
      <c r="Z11" s="12">
        <f>VLOOKUP($H11,'[2]2023_05'!$D:$AD,'[2]2023_05'!O$19,FALSE)</f>
        <v>0</v>
      </c>
      <c r="AA11" s="12">
        <f>VLOOKUP($H11,'[2]2023_05'!$D:$AD,'[2]2023_05'!P$19,FALSE)</f>
        <v>0</v>
      </c>
      <c r="AB11" s="12">
        <f>VLOOKUP($H11,'[2]2023_05'!$D:$AD,'[2]2023_05'!Q$19,FALSE)</f>
        <v>1154.3800000000001</v>
      </c>
      <c r="AC11">
        <f t="shared" si="2"/>
        <v>1154.3799999999999</v>
      </c>
      <c r="AD11">
        <f t="shared" si="3"/>
        <v>0</v>
      </c>
    </row>
    <row r="12" spans="1:30" ht="15" customHeight="1" x14ac:dyDescent="0.25">
      <c r="A12" s="9" t="str">
        <f t="shared" si="0"/>
        <v>H011 2023 Maio</v>
      </c>
      <c r="B12" s="9" t="str">
        <f>VLOOKUP(H12,[1]Auxiliar_referencia!E:F,2,FALSE)</f>
        <v>Medidor faturado pela UFSC</v>
      </c>
      <c r="C12" s="9">
        <v>2023</v>
      </c>
      <c r="D12" s="9" t="s">
        <v>126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VLOOKUP($H12,'[2]2023_05'!$D:$AD,'[2]2023_05'!Z$19,FALSE)</f>
        <v>1</v>
      </c>
      <c r="M12" s="12">
        <f>VLOOKUP($H12,'[2]2023_05'!$D:$AD,'[2]2023_05'!AA$19,FALSE)</f>
        <v>0</v>
      </c>
      <c r="N12" s="12">
        <f>VLOOKUP($H12,'[2]2023_05'!$D:$AD,'[2]2023_05'!AB$19,FALSE)</f>
        <v>0</v>
      </c>
      <c r="O12" s="12">
        <f>VLOOKUP($H12,'[2]2023_05'!$D:$AD,'[2]2023_05'!AC$19,FALSE)</f>
        <v>0</v>
      </c>
      <c r="P12" s="12">
        <f>VLOOKUP($H12,'[2]2023_05'!$D:$AD,'[2]2023_05'!AD$19,FALSE)</f>
        <v>1</v>
      </c>
      <c r="Q12" s="13">
        <f>VLOOKUP(H12,'2023_04'!H:R,11,FALSE)</f>
        <v>40495</v>
      </c>
      <c r="R12" s="14">
        <f>VLOOKUP($H12,'[2]2023_05'!$D:$AD,'[2]2023_05'!J$19,FALSE)</f>
        <v>40817</v>
      </c>
      <c r="S12" s="15">
        <f t="shared" si="1"/>
        <v>322</v>
      </c>
      <c r="T12" s="12">
        <f>VLOOKUP($H12,'[2]2023_05'!$D:$AD,'[2]2023_05'!K$19,FALSE)</f>
        <v>322</v>
      </c>
      <c r="U12" s="16" t="str">
        <f>VLOOKUP($H12,'[2]2023_05'!$D:$AD,'[2]2023_05'!T$19,FALSE)</f>
        <v>LIDO</v>
      </c>
      <c r="V12" s="17" t="str">
        <f>VLOOKUP($H12,'[2]2023_05'!$D:$AD,'[2]2023_05'!U$19,FALSE)</f>
        <v>OK</v>
      </c>
      <c r="W12" s="12">
        <f>VLOOKUP($H12,'[2]2023_05'!$D:$AD,'[2]2023_05'!L$19,FALSE)</f>
        <v>4607.5600000000004</v>
      </c>
      <c r="X12" s="12">
        <f>VLOOKUP($H12,'[2]2023_05'!$D:$AD,'[2]2023_05'!M$19,FALSE)</f>
        <v>0</v>
      </c>
      <c r="Y12" s="18">
        <f>VLOOKUP($H12,'[2]2023_05'!$D:$AD,'[2]2023_05'!N$19,FALSE)</f>
        <v>-435.42</v>
      </c>
      <c r="Z12" s="12">
        <f>VLOOKUP($H12,'[2]2023_05'!$D:$AD,'[2]2023_05'!O$19,FALSE)</f>
        <v>0</v>
      </c>
      <c r="AA12" s="12">
        <f>VLOOKUP($H12,'[2]2023_05'!$D:$AD,'[2]2023_05'!P$19,FALSE)</f>
        <v>0</v>
      </c>
      <c r="AB12" s="12">
        <f>VLOOKUP($H12,'[2]2023_05'!$D:$AD,'[2]2023_05'!Q$19,FALSE)</f>
        <v>4172.1400000000003</v>
      </c>
      <c r="AC12">
        <f t="shared" si="2"/>
        <v>4172.1400000000003</v>
      </c>
      <c r="AD12">
        <f t="shared" si="3"/>
        <v>0</v>
      </c>
    </row>
    <row r="13" spans="1:30" ht="15" customHeight="1" x14ac:dyDescent="0.25">
      <c r="A13" s="9" t="str">
        <f t="shared" si="0"/>
        <v>H015 2023 Maio</v>
      </c>
      <c r="B13" s="9" t="str">
        <f>VLOOKUP(H13,[1]Auxiliar_referencia!E:F,2,FALSE)</f>
        <v>Medidor faturado pela UFSC</v>
      </c>
      <c r="C13" s="9">
        <v>2023</v>
      </c>
      <c r="D13" s="9" t="s">
        <v>126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VLOOKUP($H13,'[2]2023_05'!$D:$AD,'[2]2023_05'!Z$19,FALSE)</f>
        <v>1</v>
      </c>
      <c r="M13" s="12">
        <f>VLOOKUP($H13,'[2]2023_05'!$D:$AD,'[2]2023_05'!AA$19,FALSE)</f>
        <v>0</v>
      </c>
      <c r="N13" s="12">
        <f>VLOOKUP($H13,'[2]2023_05'!$D:$AD,'[2]2023_05'!AB$19,FALSE)</f>
        <v>0</v>
      </c>
      <c r="O13" s="12">
        <f>VLOOKUP($H13,'[2]2023_05'!$D:$AD,'[2]2023_05'!AC$19,FALSE)</f>
        <v>0</v>
      </c>
      <c r="P13" s="12">
        <f>VLOOKUP($H13,'[2]2023_05'!$D:$AD,'[2]2023_05'!AD$19,FALSE)</f>
        <v>1</v>
      </c>
      <c r="Q13" s="13">
        <f>VLOOKUP(H13,'2023_04'!H:R,11,FALSE)</f>
        <v>210</v>
      </c>
      <c r="R13" s="14">
        <f>VLOOKUP($H13,'[2]2023_05'!$D:$AD,'[2]2023_05'!J$19,FALSE)</f>
        <v>210</v>
      </c>
      <c r="S13" s="15">
        <f t="shared" si="1"/>
        <v>0</v>
      </c>
      <c r="T13" s="12">
        <f>VLOOKUP($H13,'[2]2023_05'!$D:$AD,'[2]2023_05'!K$19,FALSE)</f>
        <v>0</v>
      </c>
      <c r="U13" s="16" t="str">
        <f>VLOOKUP($H13,'[2]2023_05'!$D:$AD,'[2]2023_05'!T$19,FALSE)</f>
        <v>LIDO</v>
      </c>
      <c r="V13" s="17" t="str">
        <f>VLOOKUP($H13,'[2]2023_05'!$D:$AD,'[2]2023_05'!U$19,FALSE)</f>
        <v>HIDRÔMETRO PARADO</v>
      </c>
      <c r="W13" s="12">
        <f>VLOOKUP($H13,'[2]2023_05'!$D:$AD,'[2]2023_05'!L$19,FALSE)</f>
        <v>35.08</v>
      </c>
      <c r="X13" s="12">
        <f>VLOOKUP($H13,'[2]2023_05'!$D:$AD,'[2]2023_05'!M$19,FALSE)</f>
        <v>35.08</v>
      </c>
      <c r="Y13" s="18">
        <f>VLOOKUP($H13,'[2]2023_05'!$D:$AD,'[2]2023_05'!N$19,FALSE)</f>
        <v>-6.63</v>
      </c>
      <c r="Z13" s="12">
        <f>VLOOKUP($H13,'[2]2023_05'!$D:$AD,'[2]2023_05'!O$19,FALSE)</f>
        <v>0</v>
      </c>
      <c r="AA13" s="12">
        <f>VLOOKUP($H13,'[2]2023_05'!$D:$AD,'[2]2023_05'!P$19,FALSE)</f>
        <v>0</v>
      </c>
      <c r="AB13" s="12">
        <f>VLOOKUP($H13,'[2]2023_05'!$D:$AD,'[2]2023_05'!Q$19,FALSE)</f>
        <v>63.53</v>
      </c>
      <c r="AC13">
        <f t="shared" si="2"/>
        <v>63.529999999999994</v>
      </c>
      <c r="AD13">
        <f t="shared" si="3"/>
        <v>0</v>
      </c>
    </row>
    <row r="14" spans="1:30" ht="15" customHeight="1" x14ac:dyDescent="0.25">
      <c r="A14" s="9" t="str">
        <f t="shared" si="0"/>
        <v>H017 2023 Maio</v>
      </c>
      <c r="B14" s="9" t="str">
        <f>VLOOKUP(H14,[1]Auxiliar_referencia!E:F,2,FALSE)</f>
        <v>Medidor faturado pela UFSC</v>
      </c>
      <c r="C14" s="9">
        <v>2023</v>
      </c>
      <c r="D14" s="9" t="s">
        <v>126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VLOOKUP($H14,'[2]2023_05'!$D:$AD,'[2]2023_05'!Z$19,FALSE)</f>
        <v>1</v>
      </c>
      <c r="M14" s="12">
        <f>VLOOKUP($H14,'[2]2023_05'!$D:$AD,'[2]2023_05'!AA$19,FALSE)</f>
        <v>0</v>
      </c>
      <c r="N14" s="12">
        <f>VLOOKUP($H14,'[2]2023_05'!$D:$AD,'[2]2023_05'!AB$19,FALSE)</f>
        <v>0</v>
      </c>
      <c r="O14" s="12">
        <f>VLOOKUP($H14,'[2]2023_05'!$D:$AD,'[2]2023_05'!AC$19,FALSE)</f>
        <v>0</v>
      </c>
      <c r="P14" s="12">
        <f>VLOOKUP($H14,'[2]2023_05'!$D:$AD,'[2]2023_05'!AD$19,FALSE)</f>
        <v>1</v>
      </c>
      <c r="Q14" s="13">
        <f>VLOOKUP(H14,'2023_04'!H:R,11,FALSE)</f>
        <v>994</v>
      </c>
      <c r="R14" s="14">
        <f>VLOOKUP($H14,'[2]2023_05'!$D:$AD,'[2]2023_05'!J$19,FALSE)</f>
        <v>1422</v>
      </c>
      <c r="S14" s="15">
        <f t="shared" si="1"/>
        <v>428</v>
      </c>
      <c r="T14" s="12">
        <f>VLOOKUP($H14,'[2]2023_05'!$D:$AD,'[2]2023_05'!K$19,FALSE)</f>
        <v>428</v>
      </c>
      <c r="U14" s="16" t="str">
        <f>VLOOKUP($H14,'[2]2023_05'!$D:$AD,'[2]2023_05'!T$19,FALSE)</f>
        <v>LIDO</v>
      </c>
      <c r="V14" s="17" t="str">
        <f>VLOOKUP($H14,'[2]2023_05'!$D:$AD,'[2]2023_05'!U$19,FALSE)</f>
        <v>OK</v>
      </c>
      <c r="W14" s="12">
        <f>VLOOKUP($H14,'[2]2023_05'!$D:$AD,'[2]2023_05'!L$19,FALSE)</f>
        <v>6698.64</v>
      </c>
      <c r="X14" s="12">
        <f>VLOOKUP($H14,'[2]2023_05'!$D:$AD,'[2]2023_05'!M$19,FALSE)</f>
        <v>6698.64</v>
      </c>
      <c r="Y14" s="18">
        <f>VLOOKUP($H14,'[2]2023_05'!$D:$AD,'[2]2023_05'!N$19,FALSE)</f>
        <v>-1266.04</v>
      </c>
      <c r="Z14" s="12">
        <f>VLOOKUP($H14,'[2]2023_05'!$D:$AD,'[2]2023_05'!O$19,FALSE)</f>
        <v>0</v>
      </c>
      <c r="AA14" s="12">
        <f>VLOOKUP($H14,'[2]2023_05'!$D:$AD,'[2]2023_05'!P$19,FALSE)</f>
        <v>0</v>
      </c>
      <c r="AB14" s="12">
        <f>VLOOKUP($H14,'[2]2023_05'!$D:$AD,'[2]2023_05'!Q$19,FALSE)</f>
        <v>12131.24</v>
      </c>
      <c r="AC14">
        <f t="shared" si="2"/>
        <v>12131.240000000002</v>
      </c>
      <c r="AD14">
        <f t="shared" si="3"/>
        <v>0</v>
      </c>
    </row>
    <row r="15" spans="1:30" ht="15" customHeight="1" x14ac:dyDescent="0.25">
      <c r="A15" s="9" t="str">
        <f t="shared" si="0"/>
        <v>H018 2023 Maio</v>
      </c>
      <c r="B15" s="9" t="str">
        <f>VLOOKUP(H15,[1]Auxiliar_referencia!E:F,2,FALSE)</f>
        <v>Medidor faturado pela UFSC</v>
      </c>
      <c r="C15" s="9">
        <v>2023</v>
      </c>
      <c r="D15" s="9" t="s">
        <v>126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VLOOKUP($H15,'[2]2023_05'!$D:$AD,'[2]2023_05'!Z$19,FALSE)</f>
        <v>1</v>
      </c>
      <c r="M15" s="12">
        <f>VLOOKUP($H15,'[2]2023_05'!$D:$AD,'[2]2023_05'!AA$19,FALSE)</f>
        <v>0</v>
      </c>
      <c r="N15" s="12">
        <f>VLOOKUP($H15,'[2]2023_05'!$D:$AD,'[2]2023_05'!AB$19,FALSE)</f>
        <v>0</v>
      </c>
      <c r="O15" s="12">
        <f>VLOOKUP($H15,'[2]2023_05'!$D:$AD,'[2]2023_05'!AC$19,FALSE)</f>
        <v>0</v>
      </c>
      <c r="P15" s="12">
        <f>VLOOKUP($H15,'[2]2023_05'!$D:$AD,'[2]2023_05'!AD$19,FALSE)</f>
        <v>1</v>
      </c>
      <c r="Q15" s="13">
        <f>VLOOKUP(H15,'2023_04'!H:R,11,FALSE)</f>
        <v>4673</v>
      </c>
      <c r="R15" s="14">
        <f>VLOOKUP($H15,'[2]2023_05'!$D:$AD,'[2]2023_05'!J$19,FALSE)</f>
        <v>4693</v>
      </c>
      <c r="S15" s="15">
        <f t="shared" si="1"/>
        <v>20</v>
      </c>
      <c r="T15" s="12">
        <f>VLOOKUP($H15,'[2]2023_05'!$D:$AD,'[2]2023_05'!K$19,FALSE)</f>
        <v>20</v>
      </c>
      <c r="U15" s="16" t="str">
        <f>VLOOKUP($H15,'[2]2023_05'!$D:$AD,'[2]2023_05'!T$19,FALSE)</f>
        <v>LIDO</v>
      </c>
      <c r="V15" s="17" t="str">
        <f>VLOOKUP($H15,'[2]2023_05'!$D:$AD,'[2]2023_05'!U$19,FALSE)</f>
        <v>OK</v>
      </c>
      <c r="W15" s="12">
        <f>VLOOKUP($H15,'[2]2023_05'!$D:$AD,'[2]2023_05'!L$19,FALSE)</f>
        <v>231.58</v>
      </c>
      <c r="X15" s="12">
        <f>VLOOKUP($H15,'[2]2023_05'!$D:$AD,'[2]2023_05'!M$19,FALSE)</f>
        <v>231.58</v>
      </c>
      <c r="Y15" s="18">
        <f>VLOOKUP($H15,'[2]2023_05'!$D:$AD,'[2]2023_05'!N$19,FALSE)</f>
        <v>-43.76</v>
      </c>
      <c r="Z15" s="12">
        <f>VLOOKUP($H15,'[2]2023_05'!$D:$AD,'[2]2023_05'!O$19,FALSE)</f>
        <v>0</v>
      </c>
      <c r="AA15" s="12">
        <f>VLOOKUP($H15,'[2]2023_05'!$D:$AD,'[2]2023_05'!P$19,FALSE)</f>
        <v>0</v>
      </c>
      <c r="AB15" s="12">
        <f>VLOOKUP($H15,'[2]2023_05'!$D:$AD,'[2]2023_05'!Q$19,FALSE)</f>
        <v>419.4</v>
      </c>
      <c r="AC15">
        <f t="shared" si="2"/>
        <v>419.40000000000003</v>
      </c>
      <c r="AD15">
        <f t="shared" si="3"/>
        <v>0</v>
      </c>
    </row>
    <row r="16" spans="1:30" ht="15" customHeight="1" x14ac:dyDescent="0.25">
      <c r="A16" s="9" t="str">
        <f t="shared" si="0"/>
        <v>H019 2023 Maio</v>
      </c>
      <c r="B16" s="9" t="str">
        <f>VLOOKUP(H16,[1]Auxiliar_referencia!E:F,2,FALSE)</f>
        <v>Medidor faturado pela UFSC</v>
      </c>
      <c r="C16" s="9">
        <v>2023</v>
      </c>
      <c r="D16" s="9" t="s">
        <v>126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VLOOKUP($H16,'[2]2023_05'!$D:$AD,'[2]2023_05'!Z$19,FALSE)</f>
        <v>1</v>
      </c>
      <c r="M16" s="12">
        <f>VLOOKUP($H16,'[2]2023_05'!$D:$AD,'[2]2023_05'!AA$19,FALSE)</f>
        <v>0</v>
      </c>
      <c r="N16" s="12">
        <f>VLOOKUP($H16,'[2]2023_05'!$D:$AD,'[2]2023_05'!AB$19,FALSE)</f>
        <v>1</v>
      </c>
      <c r="O16" s="12">
        <f>VLOOKUP($H16,'[2]2023_05'!$D:$AD,'[2]2023_05'!AC$19,FALSE)</f>
        <v>0</v>
      </c>
      <c r="P16" s="12">
        <f>VLOOKUP($H16,'[2]2023_05'!$D:$AD,'[2]2023_05'!AD$19,FALSE)</f>
        <v>2</v>
      </c>
      <c r="Q16" s="13">
        <f>VLOOKUP(H16,'2023_04'!H:R,11,FALSE)</f>
        <v>10799</v>
      </c>
      <c r="R16" s="14">
        <f>VLOOKUP($H16,'[2]2023_05'!$D:$AD,'[2]2023_05'!J$19,FALSE)</f>
        <v>10912</v>
      </c>
      <c r="S16" s="15">
        <f t="shared" si="1"/>
        <v>113</v>
      </c>
      <c r="T16" s="12">
        <f>VLOOKUP($H16,'[2]2023_05'!$D:$AD,'[2]2023_05'!K$19,FALSE)</f>
        <v>113</v>
      </c>
      <c r="U16" s="16" t="str">
        <f>VLOOKUP($H16,'[2]2023_05'!$D:$AD,'[2]2023_05'!T$19,FALSE)</f>
        <v>LIDO/REVISÃO</v>
      </c>
      <c r="V16" s="17" t="str">
        <f>VLOOKUP($H16,'[2]2023_05'!$D:$AD,'[2]2023_05'!U$19,FALSE)</f>
        <v>CONFIRMAÇÃO LEITURA</v>
      </c>
      <c r="W16" s="12">
        <f>VLOOKUP($H16,'[2]2023_05'!$D:$AD,'[2]2023_05'!L$19,FALSE)</f>
        <v>1462.71</v>
      </c>
      <c r="X16" s="12">
        <f>VLOOKUP($H16,'[2]2023_05'!$D:$AD,'[2]2023_05'!M$19,FALSE)</f>
        <v>1462.71</v>
      </c>
      <c r="Y16" s="18">
        <f>VLOOKUP($H16,'[2]2023_05'!$D:$AD,'[2]2023_05'!N$19,FALSE)</f>
        <v>-276.45</v>
      </c>
      <c r="Z16" s="12">
        <f>VLOOKUP($H16,'[2]2023_05'!$D:$AD,'[2]2023_05'!O$19,FALSE)</f>
        <v>0</v>
      </c>
      <c r="AA16" s="12">
        <f>VLOOKUP($H16,'[2]2023_05'!$D:$AD,'[2]2023_05'!P$19,FALSE)</f>
        <v>0</v>
      </c>
      <c r="AB16" s="12">
        <f>VLOOKUP($H16,'[2]2023_05'!$D:$AD,'[2]2023_05'!Q$19,FALSE)</f>
        <v>2648.97</v>
      </c>
      <c r="AC16">
        <f t="shared" si="2"/>
        <v>2648.9700000000003</v>
      </c>
      <c r="AD16">
        <f t="shared" si="3"/>
        <v>0</v>
      </c>
    </row>
    <row r="17" spans="1:30" ht="15" customHeight="1" x14ac:dyDescent="0.25">
      <c r="A17" s="9" t="str">
        <f t="shared" si="0"/>
        <v>H020 2023 Maio</v>
      </c>
      <c r="B17" s="9" t="str">
        <f>VLOOKUP(H17,[1]Auxiliar_referencia!E:F,2,FALSE)</f>
        <v>Medidor faturado pela UFSC</v>
      </c>
      <c r="C17" s="9">
        <v>2023</v>
      </c>
      <c r="D17" s="9" t="s">
        <v>126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VLOOKUP($H17,'[2]2023_05'!$D:$AD,'[2]2023_05'!Z$19,FALSE)</f>
        <v>1</v>
      </c>
      <c r="M17" s="12">
        <f>VLOOKUP($H17,'[2]2023_05'!$D:$AD,'[2]2023_05'!AA$19,FALSE)</f>
        <v>0</v>
      </c>
      <c r="N17" s="12">
        <f>VLOOKUP($H17,'[2]2023_05'!$D:$AD,'[2]2023_05'!AB$19,FALSE)</f>
        <v>0</v>
      </c>
      <c r="O17" s="12">
        <f>VLOOKUP($H17,'[2]2023_05'!$D:$AD,'[2]2023_05'!AC$19,FALSE)</f>
        <v>0</v>
      </c>
      <c r="P17" s="12">
        <f>VLOOKUP($H17,'[2]2023_05'!$D:$AD,'[2]2023_05'!AD$19,FALSE)</f>
        <v>1</v>
      </c>
      <c r="Q17" s="13">
        <f>VLOOKUP(H17,'2023_04'!H:R,11,FALSE)</f>
        <v>835</v>
      </c>
      <c r="R17" s="14">
        <f>VLOOKUP($H17,'[2]2023_05'!$D:$AD,'[2]2023_05'!J$19,FALSE)</f>
        <v>1095</v>
      </c>
      <c r="S17" s="15">
        <f t="shared" si="1"/>
        <v>260</v>
      </c>
      <c r="T17" s="12">
        <f>VLOOKUP($H17,'[2]2023_05'!$D:$AD,'[2]2023_05'!K$19,FALSE)</f>
        <v>260</v>
      </c>
      <c r="U17" s="16" t="str">
        <f>VLOOKUP($H17,'[2]2023_05'!$D:$AD,'[2]2023_05'!T$19,FALSE)</f>
        <v>LIDO</v>
      </c>
      <c r="V17" s="17" t="str">
        <f>VLOOKUP($H17,'[2]2023_05'!$D:$AD,'[2]2023_05'!U$19,FALSE)</f>
        <v>ALTO CONSUMO</v>
      </c>
      <c r="W17" s="12">
        <f>VLOOKUP($H17,'[2]2023_05'!$D:$AD,'[2]2023_05'!L$19,FALSE)</f>
        <v>3709.18</v>
      </c>
      <c r="X17" s="12">
        <f>VLOOKUP($H17,'[2]2023_05'!$D:$AD,'[2]2023_05'!M$19,FALSE)</f>
        <v>3709.18</v>
      </c>
      <c r="Y17" s="18">
        <f>VLOOKUP($H17,'[2]2023_05'!$D:$AD,'[2]2023_05'!N$19,FALSE)</f>
        <v>-701.03</v>
      </c>
      <c r="Z17" s="12">
        <f>VLOOKUP($H17,'[2]2023_05'!$D:$AD,'[2]2023_05'!O$19,FALSE)</f>
        <v>0</v>
      </c>
      <c r="AA17" s="12">
        <f>VLOOKUP($H17,'[2]2023_05'!$D:$AD,'[2]2023_05'!P$19,FALSE)</f>
        <v>0</v>
      </c>
      <c r="AB17" s="12">
        <f>VLOOKUP($H17,'[2]2023_05'!$D:$AD,'[2]2023_05'!Q$19,FALSE)</f>
        <v>6717.33</v>
      </c>
      <c r="AC17">
        <f t="shared" si="2"/>
        <v>6717.33</v>
      </c>
      <c r="AD17">
        <f t="shared" si="3"/>
        <v>0</v>
      </c>
    </row>
    <row r="18" spans="1:30" ht="15" customHeight="1" x14ac:dyDescent="0.25">
      <c r="A18" s="9" t="str">
        <f t="shared" si="0"/>
        <v>H021 2023 Maio</v>
      </c>
      <c r="B18" s="9" t="str">
        <f>VLOOKUP(H18,[1]Auxiliar_referencia!E:F,2,FALSE)</f>
        <v>Medidor faturado pela UFSC</v>
      </c>
      <c r="C18" s="9">
        <v>2023</v>
      </c>
      <c r="D18" s="9" t="s">
        <v>126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VLOOKUP($H18,'[2]2023_05'!$D:$AD,'[2]2023_05'!Z$19,FALSE)</f>
        <v>2</v>
      </c>
      <c r="M18" s="12">
        <f>VLOOKUP($H18,'[2]2023_05'!$D:$AD,'[2]2023_05'!AA$19,FALSE)</f>
        <v>0</v>
      </c>
      <c r="N18" s="12">
        <f>VLOOKUP($H18,'[2]2023_05'!$D:$AD,'[2]2023_05'!AB$19,FALSE)</f>
        <v>0</v>
      </c>
      <c r="O18" s="12">
        <f>VLOOKUP($H18,'[2]2023_05'!$D:$AD,'[2]2023_05'!AC$19,FALSE)</f>
        <v>0</v>
      </c>
      <c r="P18" s="12">
        <f>VLOOKUP($H18,'[2]2023_05'!$D:$AD,'[2]2023_05'!AD$19,FALSE)</f>
        <v>2</v>
      </c>
      <c r="Q18" s="13">
        <f>VLOOKUP(H18,'2023_04'!H:R,11,FALSE)</f>
        <v>6497</v>
      </c>
      <c r="R18" s="14">
        <f>VLOOKUP($H18,'[2]2023_05'!$D:$AD,'[2]2023_05'!J$19,FALSE)</f>
        <v>6434</v>
      </c>
      <c r="S18" s="15">
        <f t="shared" si="1"/>
        <v>-63</v>
      </c>
      <c r="T18" s="12">
        <f>VLOOKUP($H18,'[2]2023_05'!$D:$AD,'[2]2023_05'!K$19,FALSE)</f>
        <v>0</v>
      </c>
      <c r="U18" s="16" t="str">
        <f>VLOOKUP($H18,'[2]2023_05'!$D:$AD,'[2]2023_05'!T$19,FALSE)</f>
        <v>LIDO/REVISÃO</v>
      </c>
      <c r="V18" s="17" t="str">
        <f>VLOOKUP($H18,'[2]2023_05'!$D:$AD,'[2]2023_05'!U$19,FALSE)</f>
        <v>CONFIRMAÇÃO LEITURA</v>
      </c>
      <c r="W18" s="12">
        <f>VLOOKUP($H18,'[2]2023_05'!$D:$AD,'[2]2023_05'!L$19,FALSE)</f>
        <v>70.16</v>
      </c>
      <c r="X18" s="12">
        <f>VLOOKUP($H18,'[2]2023_05'!$D:$AD,'[2]2023_05'!M$19,FALSE)</f>
        <v>70.16</v>
      </c>
      <c r="Y18" s="18">
        <f>VLOOKUP($H18,'[2]2023_05'!$D:$AD,'[2]2023_05'!N$19,FALSE)</f>
        <v>-140.32</v>
      </c>
      <c r="Z18" s="12">
        <f>VLOOKUP($H18,'[2]2023_05'!$D:$AD,'[2]2023_05'!O$19,FALSE)</f>
        <v>0</v>
      </c>
      <c r="AA18" s="12">
        <f>VLOOKUP($H18,'[2]2023_05'!$D:$AD,'[2]2023_05'!P$19,FALSE)</f>
        <v>0</v>
      </c>
      <c r="AB18" s="12">
        <f>VLOOKUP($H18,'[2]2023_05'!$D:$AD,'[2]2023_05'!Q$19,FALSE)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9" t="str">
        <f t="shared" si="0"/>
        <v>H023 2023 Maio</v>
      </c>
      <c r="B19" s="9" t="str">
        <f>VLOOKUP(H19,[1]Auxiliar_referencia!E:F,2,FALSE)</f>
        <v>Medidor faturado pela UFSC</v>
      </c>
      <c r="C19" s="9">
        <v>2023</v>
      </c>
      <c r="D19" s="9" t="s">
        <v>126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VLOOKUP($H19,'[2]2023_05'!$D:$AD,'[2]2023_05'!Z$19,FALSE)</f>
        <v>1</v>
      </c>
      <c r="M19" s="12">
        <f>VLOOKUP($H19,'[2]2023_05'!$D:$AD,'[2]2023_05'!AA$19,FALSE)</f>
        <v>0</v>
      </c>
      <c r="N19" s="12">
        <f>VLOOKUP($H19,'[2]2023_05'!$D:$AD,'[2]2023_05'!AB$19,FALSE)</f>
        <v>0</v>
      </c>
      <c r="O19" s="12">
        <f>VLOOKUP($H19,'[2]2023_05'!$D:$AD,'[2]2023_05'!AC$19,FALSE)</f>
        <v>0</v>
      </c>
      <c r="P19" s="12">
        <f>VLOOKUP($H19,'[2]2023_05'!$D:$AD,'[2]2023_05'!AD$19,FALSE)</f>
        <v>1</v>
      </c>
      <c r="Q19" s="13">
        <f>VLOOKUP(H19,'2023_04'!H:R,11,FALSE)</f>
        <v>15122</v>
      </c>
      <c r="R19" s="14">
        <f>VLOOKUP($H19,'[2]2023_05'!$D:$AD,'[2]2023_05'!J$19,FALSE)</f>
        <v>15300</v>
      </c>
      <c r="S19" s="15">
        <f t="shared" si="1"/>
        <v>178</v>
      </c>
      <c r="T19" s="12">
        <f>VLOOKUP($H19,'[2]2023_05'!$D:$AD,'[2]2023_05'!K$19,FALSE)</f>
        <v>178</v>
      </c>
      <c r="U19" s="16" t="str">
        <f>VLOOKUP($H19,'[2]2023_05'!$D:$AD,'[2]2023_05'!T$19,FALSE)</f>
        <v>LIDO/REVISÃO</v>
      </c>
      <c r="V19" s="17" t="str">
        <f>VLOOKUP($H19,'[2]2023_05'!$D:$AD,'[2]2023_05'!U$19,FALSE)</f>
        <v>ELIMINE A ANORMALIDADE CONSTRUINDO ABRIGO</v>
      </c>
      <c r="W19" s="12">
        <f>VLOOKUP($H19,'[2]2023_05'!$D:$AD,'[2]2023_05'!L$19,FALSE)</f>
        <v>2608.64</v>
      </c>
      <c r="X19" s="12">
        <f>VLOOKUP($H19,'[2]2023_05'!$D:$AD,'[2]2023_05'!M$19,FALSE)</f>
        <v>2608.64</v>
      </c>
      <c r="Y19" s="18">
        <f>VLOOKUP($H19,'[2]2023_05'!$D:$AD,'[2]2023_05'!N$19,FALSE)</f>
        <v>-493.03</v>
      </c>
      <c r="Z19" s="12">
        <f>VLOOKUP($H19,'[2]2023_05'!$D:$AD,'[2]2023_05'!O$19,FALSE)</f>
        <v>0</v>
      </c>
      <c r="AA19" s="12">
        <f>VLOOKUP($H19,'[2]2023_05'!$D:$AD,'[2]2023_05'!P$19,FALSE)</f>
        <v>0</v>
      </c>
      <c r="AB19" s="12">
        <f>VLOOKUP($H19,'[2]2023_05'!$D:$AD,'[2]2023_05'!Q$19,FALSE)</f>
        <v>4724.25</v>
      </c>
      <c r="AC19">
        <f t="shared" si="2"/>
        <v>4724.25</v>
      </c>
      <c r="AD19">
        <f t="shared" si="3"/>
        <v>0</v>
      </c>
    </row>
    <row r="20" spans="1:30" ht="15" customHeight="1" x14ac:dyDescent="0.25">
      <c r="A20" s="9" t="str">
        <f t="shared" si="0"/>
        <v>H024 2023 Maio</v>
      </c>
      <c r="B20" s="9" t="str">
        <f>VLOOKUP(H20,[1]Auxiliar_referencia!E:F,2,FALSE)</f>
        <v>Medidor faturado pela UFSC</v>
      </c>
      <c r="C20" s="9">
        <v>2023</v>
      </c>
      <c r="D20" s="9" t="s">
        <v>126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VLOOKUP($H20,'[2]2023_05'!$D:$AD,'[2]2023_05'!Z$19,FALSE)</f>
        <v>1</v>
      </c>
      <c r="M20" s="12">
        <f>VLOOKUP($H20,'[2]2023_05'!$D:$AD,'[2]2023_05'!AA$19,FALSE)</f>
        <v>0</v>
      </c>
      <c r="N20" s="12">
        <f>VLOOKUP($H20,'[2]2023_05'!$D:$AD,'[2]2023_05'!AB$19,FALSE)</f>
        <v>1</v>
      </c>
      <c r="O20" s="12">
        <f>VLOOKUP($H20,'[2]2023_05'!$D:$AD,'[2]2023_05'!AC$19,FALSE)</f>
        <v>0</v>
      </c>
      <c r="P20" s="12">
        <f>VLOOKUP($H20,'[2]2023_05'!$D:$AD,'[2]2023_05'!AD$19,FALSE)</f>
        <v>2</v>
      </c>
      <c r="Q20" s="13">
        <f>VLOOKUP(H20,'2023_04'!H:R,11,FALSE)</f>
        <v>24</v>
      </c>
      <c r="R20" s="14">
        <f>VLOOKUP($H20,'[2]2023_05'!$D:$AD,'[2]2023_05'!J$19,FALSE)</f>
        <v>24</v>
      </c>
      <c r="S20" s="15">
        <f t="shared" si="1"/>
        <v>0</v>
      </c>
      <c r="T20" s="12">
        <f>VLOOKUP($H20,'[2]2023_05'!$D:$AD,'[2]2023_05'!K$19,FALSE)</f>
        <v>0</v>
      </c>
      <c r="U20" s="16" t="str">
        <f>VLOOKUP($H20,'[2]2023_05'!$D:$AD,'[2]2023_05'!T$19,FALSE)</f>
        <v>LIDO/REVISÃO</v>
      </c>
      <c r="V20" s="17" t="str">
        <f>VLOOKUP($H20,'[2]2023_05'!$D:$AD,'[2]2023_05'!U$19,FALSE)</f>
        <v>ELIMINE A ANORMALIDADE CONSTRUINDO ABRIGO</v>
      </c>
      <c r="W20" s="12">
        <f>VLOOKUP($H20,'[2]2023_05'!$D:$AD,'[2]2023_05'!L$19,FALSE)</f>
        <v>105.24</v>
      </c>
      <c r="X20" s="12">
        <f>VLOOKUP($H20,'[2]2023_05'!$D:$AD,'[2]2023_05'!M$19,FALSE)</f>
        <v>105.24</v>
      </c>
      <c r="Y20" s="18">
        <f>VLOOKUP($H20,'[2]2023_05'!$D:$AD,'[2]2023_05'!N$19,FALSE)</f>
        <v>-19.88</v>
      </c>
      <c r="Z20" s="12">
        <f>VLOOKUP($H20,'[2]2023_05'!$D:$AD,'[2]2023_05'!O$19,FALSE)</f>
        <v>0</v>
      </c>
      <c r="AA20" s="12">
        <f>VLOOKUP($H20,'[2]2023_05'!$D:$AD,'[2]2023_05'!P$19,FALSE)</f>
        <v>0</v>
      </c>
      <c r="AB20" s="12">
        <f>VLOOKUP($H20,'[2]2023_05'!$D:$AD,'[2]2023_05'!Q$19,FALSE)</f>
        <v>190.6</v>
      </c>
      <c r="AC20">
        <f t="shared" si="2"/>
        <v>190.6</v>
      </c>
      <c r="AD20">
        <f t="shared" si="3"/>
        <v>0</v>
      </c>
    </row>
    <row r="21" spans="1:30" ht="15" customHeight="1" x14ac:dyDescent="0.25">
      <c r="A21" s="9" t="str">
        <f t="shared" si="0"/>
        <v>H025 2023 Maio</v>
      </c>
      <c r="B21" s="9" t="str">
        <f>VLOOKUP(H21,[1]Auxiliar_referencia!E:F,2,FALSE)</f>
        <v>Medidor faturado pela UFSC</v>
      </c>
      <c r="C21" s="9">
        <v>2023</v>
      </c>
      <c r="D21" s="9" t="s">
        <v>126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VLOOKUP($H21,'[2]2023_05'!$D:$AD,'[2]2023_05'!Z$19,FALSE)</f>
        <v>1</v>
      </c>
      <c r="M21" s="12">
        <f>VLOOKUP($H21,'[2]2023_05'!$D:$AD,'[2]2023_05'!AA$19,FALSE)</f>
        <v>0</v>
      </c>
      <c r="N21" s="12">
        <f>VLOOKUP($H21,'[2]2023_05'!$D:$AD,'[2]2023_05'!AB$19,FALSE)</f>
        <v>0</v>
      </c>
      <c r="O21" s="12">
        <f>VLOOKUP($H21,'[2]2023_05'!$D:$AD,'[2]2023_05'!AC$19,FALSE)</f>
        <v>0</v>
      </c>
      <c r="P21" s="12">
        <f>VLOOKUP($H21,'[2]2023_05'!$D:$AD,'[2]2023_05'!AD$19,FALSE)</f>
        <v>1</v>
      </c>
      <c r="Q21" s="13">
        <f>VLOOKUP(H21,'2023_04'!H:R,11,FALSE)</f>
        <v>18289</v>
      </c>
      <c r="R21" s="14">
        <f>VLOOKUP($H21,'[2]2023_05'!$D:$AD,'[2]2023_05'!J$19,FALSE)</f>
        <v>18651</v>
      </c>
      <c r="S21" s="15">
        <f t="shared" si="1"/>
        <v>362</v>
      </c>
      <c r="T21" s="12">
        <f>VLOOKUP($H21,'[2]2023_05'!$D:$AD,'[2]2023_05'!K$19,FALSE)</f>
        <v>362</v>
      </c>
      <c r="U21" s="16" t="str">
        <f>VLOOKUP($H21,'[2]2023_05'!$D:$AD,'[2]2023_05'!T$19,FALSE)</f>
        <v>MÉDIO</v>
      </c>
      <c r="V21" s="17" t="str">
        <f>VLOOKUP($H21,'[2]2023_05'!$D:$AD,'[2]2023_05'!U$19,FALSE)</f>
        <v>VIDRO DO HIDRÔMETRO SUADO</v>
      </c>
      <c r="W21" s="12">
        <f>VLOOKUP($H21,'[2]2023_05'!$D:$AD,'[2]2023_05'!L$19,FALSE)</f>
        <v>5187.16</v>
      </c>
      <c r="X21" s="12">
        <f>VLOOKUP($H21,'[2]2023_05'!$D:$AD,'[2]2023_05'!M$19,FALSE)</f>
        <v>5187.16</v>
      </c>
      <c r="Y21" s="18">
        <f>VLOOKUP($H21,'[2]2023_05'!$D:$AD,'[2]2023_05'!N$19,FALSE)</f>
        <v>-980.37</v>
      </c>
      <c r="Z21" s="12">
        <f>VLOOKUP($H21,'[2]2023_05'!$D:$AD,'[2]2023_05'!O$19,FALSE)</f>
        <v>0</v>
      </c>
      <c r="AA21" s="12">
        <f>VLOOKUP($H21,'[2]2023_05'!$D:$AD,'[2]2023_05'!P$19,FALSE)</f>
        <v>0</v>
      </c>
      <c r="AB21" s="12">
        <f>VLOOKUP($H21,'[2]2023_05'!$D:$AD,'[2]2023_05'!Q$19,FALSE)</f>
        <v>9393.9500000000007</v>
      </c>
      <c r="AC21">
        <f t="shared" si="2"/>
        <v>9393.9499999999989</v>
      </c>
      <c r="AD21">
        <f t="shared" si="3"/>
        <v>0</v>
      </c>
    </row>
    <row r="22" spans="1:30" ht="15" customHeight="1" x14ac:dyDescent="0.25">
      <c r="A22" s="9" t="str">
        <f t="shared" si="0"/>
        <v>H026 2023 Maio</v>
      </c>
      <c r="B22" s="9" t="str">
        <f>VLOOKUP(H22,[1]Auxiliar_referencia!E:F,2,FALSE)</f>
        <v>Medidor faturado pela UFSC</v>
      </c>
      <c r="C22" s="9">
        <v>2023</v>
      </c>
      <c r="D22" s="9" t="s">
        <v>126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VLOOKUP($H22,'[2]2023_05'!$D:$AD,'[2]2023_05'!Z$19,FALSE)</f>
        <v>1</v>
      </c>
      <c r="M22" s="12">
        <f>VLOOKUP($H22,'[2]2023_05'!$D:$AD,'[2]2023_05'!AA$19,FALSE)</f>
        <v>0</v>
      </c>
      <c r="N22" s="12">
        <f>VLOOKUP($H22,'[2]2023_05'!$D:$AD,'[2]2023_05'!AB$19,FALSE)</f>
        <v>0</v>
      </c>
      <c r="O22" s="12">
        <f>VLOOKUP($H22,'[2]2023_05'!$D:$AD,'[2]2023_05'!AC$19,FALSE)</f>
        <v>0</v>
      </c>
      <c r="P22" s="12">
        <f>VLOOKUP($H22,'[2]2023_05'!$D:$AD,'[2]2023_05'!AD$19,FALSE)</f>
        <v>1</v>
      </c>
      <c r="Q22" s="13">
        <f>VLOOKUP(H22,'2023_04'!H:R,11,FALSE)</f>
        <v>2657</v>
      </c>
      <c r="R22" s="14">
        <f>VLOOKUP($H22,'[2]2023_05'!$D:$AD,'[2]2023_05'!J$19,FALSE)</f>
        <v>2693</v>
      </c>
      <c r="S22" s="15">
        <f t="shared" si="1"/>
        <v>36</v>
      </c>
      <c r="T22" s="12">
        <f>VLOOKUP($H22,'[2]2023_05'!$D:$AD,'[2]2023_05'!K$19,FALSE)</f>
        <v>36</v>
      </c>
      <c r="U22" s="16" t="str">
        <f>VLOOKUP($H22,'[2]2023_05'!$D:$AD,'[2]2023_05'!T$19,FALSE)</f>
        <v>MÉDIO</v>
      </c>
      <c r="V22" s="17" t="str">
        <f>VLOOKUP($H22,'[2]2023_05'!$D:$AD,'[2]2023_05'!U$19,FALSE)</f>
        <v>ELIMINE A ANORMALIDADE CONSTRUINDO ABRIGO</v>
      </c>
      <c r="W22" s="12">
        <f>VLOOKUP($H22,'[2]2023_05'!$D:$AD,'[2]2023_05'!L$19,FALSE)</f>
        <v>463.42</v>
      </c>
      <c r="X22" s="12">
        <f>VLOOKUP($H22,'[2]2023_05'!$D:$AD,'[2]2023_05'!M$19,FALSE)</f>
        <v>463.42</v>
      </c>
      <c r="Y22" s="18">
        <f>VLOOKUP($H22,'[2]2023_05'!$D:$AD,'[2]2023_05'!N$19,FALSE)</f>
        <v>-87.59</v>
      </c>
      <c r="Z22" s="12">
        <f>VLOOKUP($H22,'[2]2023_05'!$D:$AD,'[2]2023_05'!O$19,FALSE)</f>
        <v>0</v>
      </c>
      <c r="AA22" s="12">
        <f>VLOOKUP($H22,'[2]2023_05'!$D:$AD,'[2]2023_05'!P$19,FALSE)</f>
        <v>0</v>
      </c>
      <c r="AB22" s="12">
        <f>VLOOKUP($H22,'[2]2023_05'!$D:$AD,'[2]2023_05'!Q$19,FALSE)</f>
        <v>839.25</v>
      </c>
      <c r="AC22">
        <f t="shared" si="2"/>
        <v>839.25</v>
      </c>
      <c r="AD22">
        <f t="shared" si="3"/>
        <v>0</v>
      </c>
    </row>
    <row r="23" spans="1:30" ht="15" customHeight="1" x14ac:dyDescent="0.25">
      <c r="A23" s="9" t="str">
        <f t="shared" si="0"/>
        <v>H027 2023 Maio</v>
      </c>
      <c r="B23" s="9" t="str">
        <f>VLOOKUP(H23,[1]Auxiliar_referencia!E:F,2,FALSE)</f>
        <v>Medidor faturado pela UFSC</v>
      </c>
      <c r="C23" s="9">
        <v>2023</v>
      </c>
      <c r="D23" s="9" t="s">
        <v>126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VLOOKUP($H23,'[2]2023_05'!$D:$AD,'[2]2023_05'!Z$19,FALSE)</f>
        <v>1</v>
      </c>
      <c r="M23" s="12">
        <f>VLOOKUP($H23,'[2]2023_05'!$D:$AD,'[2]2023_05'!AA$19,FALSE)</f>
        <v>0</v>
      </c>
      <c r="N23" s="12">
        <f>VLOOKUP($H23,'[2]2023_05'!$D:$AD,'[2]2023_05'!AB$19,FALSE)</f>
        <v>0</v>
      </c>
      <c r="O23" s="12">
        <f>VLOOKUP($H23,'[2]2023_05'!$D:$AD,'[2]2023_05'!AC$19,FALSE)</f>
        <v>0</v>
      </c>
      <c r="P23" s="12">
        <f>VLOOKUP($H23,'[2]2023_05'!$D:$AD,'[2]2023_05'!AD$19,FALSE)</f>
        <v>1</v>
      </c>
      <c r="Q23" s="13">
        <f>VLOOKUP(H23,'2023_04'!H:R,11,FALSE)</f>
        <v>62231</v>
      </c>
      <c r="R23" s="14">
        <f>VLOOKUP($H23,'[2]2023_05'!$D:$AD,'[2]2023_05'!J$19,FALSE)</f>
        <v>62760</v>
      </c>
      <c r="S23" s="15">
        <f t="shared" si="1"/>
        <v>529</v>
      </c>
      <c r="T23" s="12">
        <f>VLOOKUP($H23,'[2]2023_05'!$D:$AD,'[2]2023_05'!K$19,FALSE)</f>
        <v>529</v>
      </c>
      <c r="U23" s="16" t="str">
        <f>VLOOKUP($H23,'[2]2023_05'!$D:$AD,'[2]2023_05'!T$19,FALSE)</f>
        <v>MÉDIO</v>
      </c>
      <c r="V23" s="17" t="str">
        <f>VLOOKUP($H23,'[2]2023_05'!$D:$AD,'[2]2023_05'!U$19,FALSE)</f>
        <v>VIDRO DO HIDRÔMETRO SUADO</v>
      </c>
      <c r="W23" s="12">
        <f>VLOOKUP($H23,'[2]2023_05'!$D:$AD,'[2]2023_05'!L$19,FALSE)</f>
        <v>7606.99</v>
      </c>
      <c r="X23" s="12">
        <f>VLOOKUP($H23,'[2]2023_05'!$D:$AD,'[2]2023_05'!M$19,FALSE)</f>
        <v>7606.99</v>
      </c>
      <c r="Y23" s="18">
        <f>VLOOKUP($H23,'[2]2023_05'!$D:$AD,'[2]2023_05'!N$19,FALSE)</f>
        <v>-1437.72</v>
      </c>
      <c r="Z23" s="12">
        <f>VLOOKUP($H23,'[2]2023_05'!$D:$AD,'[2]2023_05'!O$19,FALSE)</f>
        <v>0</v>
      </c>
      <c r="AA23" s="12">
        <f>VLOOKUP($H23,'[2]2023_05'!$D:$AD,'[2]2023_05'!P$19,FALSE)</f>
        <v>0</v>
      </c>
      <c r="AB23" s="12">
        <f>VLOOKUP($H23,'[2]2023_05'!$D:$AD,'[2]2023_05'!Q$19,FALSE)</f>
        <v>13776.26</v>
      </c>
      <c r="AC23">
        <f t="shared" si="2"/>
        <v>13776.26</v>
      </c>
      <c r="AD23">
        <f t="shared" si="3"/>
        <v>0</v>
      </c>
    </row>
    <row r="24" spans="1:30" ht="15" customHeight="1" x14ac:dyDescent="0.25">
      <c r="A24" s="9" t="str">
        <f t="shared" si="0"/>
        <v>H028 2023 Maio</v>
      </c>
      <c r="B24" s="9" t="str">
        <f>VLOOKUP(H24,[1]Auxiliar_referencia!E:F,2,FALSE)</f>
        <v>Medidor faturado pela UFSC</v>
      </c>
      <c r="C24" s="9">
        <v>2023</v>
      </c>
      <c r="D24" s="9" t="s">
        <v>126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VLOOKUP($H24,'[2]2023_05'!$D:$AD,'[2]2023_05'!Z$19,FALSE)</f>
        <v>1</v>
      </c>
      <c r="M24" s="12">
        <f>VLOOKUP($H24,'[2]2023_05'!$D:$AD,'[2]2023_05'!AA$19,FALSE)</f>
        <v>0</v>
      </c>
      <c r="N24" s="12">
        <f>VLOOKUP($H24,'[2]2023_05'!$D:$AD,'[2]2023_05'!AB$19,FALSE)</f>
        <v>0</v>
      </c>
      <c r="O24" s="12">
        <f>VLOOKUP($H24,'[2]2023_05'!$D:$AD,'[2]2023_05'!AC$19,FALSE)</f>
        <v>0</v>
      </c>
      <c r="P24" s="12">
        <f>VLOOKUP($H24,'[2]2023_05'!$D:$AD,'[2]2023_05'!AD$19,FALSE)</f>
        <v>1</v>
      </c>
      <c r="Q24" s="13">
        <f>VLOOKUP(H24,'2023_04'!H:R,11,FALSE)</f>
        <v>1466</v>
      </c>
      <c r="R24" s="14">
        <f>VLOOKUP($H24,'[2]2023_05'!$D:$AD,'[2]2023_05'!J$19,FALSE)</f>
        <v>1500</v>
      </c>
      <c r="S24" s="15">
        <f t="shared" si="1"/>
        <v>34</v>
      </c>
      <c r="T24" s="12">
        <f>VLOOKUP($H24,'[2]2023_05'!$D:$AD,'[2]2023_05'!K$19,FALSE)</f>
        <v>34</v>
      </c>
      <c r="U24" s="16" t="str">
        <f>VLOOKUP($H24,'[2]2023_05'!$D:$AD,'[2]2023_05'!T$19,FALSE)</f>
        <v>LIDO/REVISÃO</v>
      </c>
      <c r="V24" s="17" t="str">
        <f>VLOOKUP($H24,'[2]2023_05'!$D:$AD,'[2]2023_05'!U$19,FALSE)</f>
        <v>HIDRÔMETRO RETIRADO</v>
      </c>
      <c r="W24" s="12">
        <f>VLOOKUP($H24,'[2]2023_05'!$D:$AD,'[2]2023_05'!L$19,FALSE)</f>
        <v>434.44</v>
      </c>
      <c r="X24" s="12">
        <f>VLOOKUP($H24,'[2]2023_05'!$D:$AD,'[2]2023_05'!M$19,FALSE)</f>
        <v>434.44</v>
      </c>
      <c r="Y24" s="18">
        <f>VLOOKUP($H24,'[2]2023_05'!$D:$AD,'[2]2023_05'!N$19,FALSE)</f>
        <v>-82.12</v>
      </c>
      <c r="Z24" s="12">
        <f>VLOOKUP($H24,'[2]2023_05'!$D:$AD,'[2]2023_05'!O$19,FALSE)</f>
        <v>0</v>
      </c>
      <c r="AA24" s="12">
        <f>VLOOKUP($H24,'[2]2023_05'!$D:$AD,'[2]2023_05'!P$19,FALSE)</f>
        <v>0</v>
      </c>
      <c r="AB24" s="12">
        <f>VLOOKUP($H24,'[2]2023_05'!$D:$AD,'[2]2023_05'!Q$19,FALSE)</f>
        <v>786.76</v>
      </c>
      <c r="AC24">
        <f t="shared" si="2"/>
        <v>786.76</v>
      </c>
      <c r="AD24">
        <f t="shared" si="3"/>
        <v>0</v>
      </c>
    </row>
    <row r="25" spans="1:30" ht="15" customHeight="1" x14ac:dyDescent="0.25">
      <c r="A25" s="9" t="str">
        <f t="shared" si="0"/>
        <v>H029 2023 Maio</v>
      </c>
      <c r="B25" s="9" t="str">
        <f>VLOOKUP(H25,[1]Auxiliar_referencia!E:F,2,FALSE)</f>
        <v>Medidor faturado pela UFSC</v>
      </c>
      <c r="C25" s="9">
        <v>2023</v>
      </c>
      <c r="D25" s="9" t="s">
        <v>126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VLOOKUP($H25,'[2]2023_05'!$D:$AD,'[2]2023_05'!Z$19,FALSE)</f>
        <v>1</v>
      </c>
      <c r="M25" s="12">
        <f>VLOOKUP($H25,'[2]2023_05'!$D:$AD,'[2]2023_05'!AA$19,FALSE)</f>
        <v>0</v>
      </c>
      <c r="N25" s="12">
        <f>VLOOKUP($H25,'[2]2023_05'!$D:$AD,'[2]2023_05'!AB$19,FALSE)</f>
        <v>0</v>
      </c>
      <c r="O25" s="12">
        <f>VLOOKUP($H25,'[2]2023_05'!$D:$AD,'[2]2023_05'!AC$19,FALSE)</f>
        <v>0</v>
      </c>
      <c r="P25" s="12">
        <f>VLOOKUP($H25,'[2]2023_05'!$D:$AD,'[2]2023_05'!AD$19,FALSE)</f>
        <v>1</v>
      </c>
      <c r="Q25" s="13">
        <f>VLOOKUP(H25,'2023_04'!H:R,11,FALSE)</f>
        <v>235</v>
      </c>
      <c r="R25" s="14">
        <f>VLOOKUP($H25,'[2]2023_05'!$D:$AD,'[2]2023_05'!J$19,FALSE)</f>
        <v>237</v>
      </c>
      <c r="S25" s="15">
        <f t="shared" si="1"/>
        <v>2</v>
      </c>
      <c r="T25" s="12">
        <f>VLOOKUP($H25,'[2]2023_05'!$D:$AD,'[2]2023_05'!K$19,FALSE)</f>
        <v>2</v>
      </c>
      <c r="U25" s="16" t="str">
        <f>VLOOKUP($H25,'[2]2023_05'!$D:$AD,'[2]2023_05'!T$19,FALSE)</f>
        <v>LIDO</v>
      </c>
      <c r="V25" s="17" t="str">
        <f>VLOOKUP($H25,'[2]2023_05'!$D:$AD,'[2]2023_05'!U$19,FALSE)</f>
        <v>OK</v>
      </c>
      <c r="W25" s="12">
        <f>VLOOKUP($H25,'[2]2023_05'!$D:$AD,'[2]2023_05'!L$19,FALSE)</f>
        <v>45.4</v>
      </c>
      <c r="X25" s="12">
        <f>VLOOKUP($H25,'[2]2023_05'!$D:$AD,'[2]2023_05'!M$19,FALSE)</f>
        <v>45.4</v>
      </c>
      <c r="Y25" s="18">
        <f>VLOOKUP($H25,'[2]2023_05'!$D:$AD,'[2]2023_05'!N$19,FALSE)</f>
        <v>-8.58</v>
      </c>
      <c r="Z25" s="12">
        <f>VLOOKUP($H25,'[2]2023_05'!$D:$AD,'[2]2023_05'!O$19,FALSE)</f>
        <v>0</v>
      </c>
      <c r="AA25" s="12">
        <f>VLOOKUP($H25,'[2]2023_05'!$D:$AD,'[2]2023_05'!P$19,FALSE)</f>
        <v>0</v>
      </c>
      <c r="AB25" s="12">
        <f>VLOOKUP($H25,'[2]2023_05'!$D:$AD,'[2]2023_05'!Q$19,FALSE)</f>
        <v>82.22</v>
      </c>
      <c r="AC25">
        <f t="shared" si="2"/>
        <v>82.22</v>
      </c>
      <c r="AD25">
        <f t="shared" si="3"/>
        <v>0</v>
      </c>
    </row>
    <row r="26" spans="1:30" ht="15" customHeight="1" x14ac:dyDescent="0.25">
      <c r="A26" s="9" t="str">
        <f t="shared" si="0"/>
        <v>H030 2023 Maio</v>
      </c>
      <c r="B26" s="9" t="str">
        <f>VLOOKUP(H26,[1]Auxiliar_referencia!E:F,2,FALSE)</f>
        <v>Medidor faturado pela UFSC</v>
      </c>
      <c r="C26" s="9">
        <v>2023</v>
      </c>
      <c r="D26" s="9" t="s">
        <v>126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VLOOKUP($H26,'[2]2023_05'!$D:$AD,'[2]2023_05'!Z$19,FALSE)</f>
        <v>0</v>
      </c>
      <c r="M26" s="12">
        <f>VLOOKUP($H26,'[2]2023_05'!$D:$AD,'[2]2023_05'!AA$19,FALSE)</f>
        <v>30</v>
      </c>
      <c r="N26" s="12">
        <f>VLOOKUP($H26,'[2]2023_05'!$D:$AD,'[2]2023_05'!AB$19,FALSE)</f>
        <v>0</v>
      </c>
      <c r="O26" s="12">
        <f>VLOOKUP($H26,'[2]2023_05'!$D:$AD,'[2]2023_05'!AC$19,FALSE)</f>
        <v>0</v>
      </c>
      <c r="P26" s="12">
        <f>VLOOKUP($H26,'[2]2023_05'!$D:$AD,'[2]2023_05'!AD$19,FALSE)</f>
        <v>30</v>
      </c>
      <c r="Q26" s="13">
        <f>VLOOKUP(H26,'2023_04'!H:R,11,FALSE)</f>
        <v>4680</v>
      </c>
      <c r="R26" s="14">
        <f>VLOOKUP($H26,'[2]2023_05'!$D:$AD,'[2]2023_05'!J$19,FALSE)</f>
        <v>7450</v>
      </c>
      <c r="S26" s="15">
        <f t="shared" si="1"/>
        <v>2770</v>
      </c>
      <c r="T26" s="12">
        <f>VLOOKUP($H26,'[2]2023_05'!$D:$AD,'[2]2023_05'!K$19,FALSE)</f>
        <v>2770</v>
      </c>
      <c r="U26" s="16" t="str">
        <f>VLOOKUP($H26,'[2]2023_05'!$D:$AD,'[2]2023_05'!T$19,FALSE)</f>
        <v>LIDO/REVISÃO</v>
      </c>
      <c r="V26" s="17" t="str">
        <f>VLOOKUP($H26,'[2]2023_05'!$D:$AD,'[2]2023_05'!U$19,FALSE)</f>
        <v>ALTO CONSUMO</v>
      </c>
      <c r="W26" s="12">
        <f>VLOOKUP($H26,'[2]2023_05'!$D:$AD,'[2]2023_05'!L$19,FALSE)</f>
        <v>40649</v>
      </c>
      <c r="X26" s="12">
        <f>VLOOKUP($H26,'[2]2023_05'!$D:$AD,'[2]2023_05'!M$19,FALSE)</f>
        <v>40649</v>
      </c>
      <c r="Y26" s="18">
        <f>VLOOKUP($H26,'[2]2023_05'!$D:$AD,'[2]2023_05'!N$19,FALSE)</f>
        <v>-7682.66</v>
      </c>
      <c r="Z26" s="12">
        <f>VLOOKUP($H26,'[2]2023_05'!$D:$AD,'[2]2023_05'!O$19,FALSE)</f>
        <v>0</v>
      </c>
      <c r="AA26" s="12">
        <f>VLOOKUP($H26,'[2]2023_05'!$D:$AD,'[2]2023_05'!P$19,FALSE)</f>
        <v>0</v>
      </c>
      <c r="AB26" s="12">
        <f>VLOOKUP($H26,'[2]2023_05'!$D:$AD,'[2]2023_05'!Q$19,FALSE)</f>
        <v>73615.34</v>
      </c>
      <c r="AC26">
        <f t="shared" si="2"/>
        <v>73615.34</v>
      </c>
      <c r="AD26">
        <f t="shared" si="3"/>
        <v>0</v>
      </c>
    </row>
    <row r="27" spans="1:30" ht="15" customHeight="1" x14ac:dyDescent="0.25">
      <c r="A27" s="9" t="str">
        <f t="shared" si="0"/>
        <v>H032 2023 Maio</v>
      </c>
      <c r="B27" s="9" t="str">
        <f>VLOOKUP(H27,[1]Auxiliar_referencia!E:F,2,FALSE)</f>
        <v>Medidor faturado pela UFSC</v>
      </c>
      <c r="C27" s="9">
        <v>2023</v>
      </c>
      <c r="D27" s="9" t="s">
        <v>126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VLOOKUP($H27,'[2]2023_05'!$D:$AD,'[2]2023_05'!Z$19,FALSE)</f>
        <v>1</v>
      </c>
      <c r="M27" s="12">
        <f>VLOOKUP($H27,'[2]2023_05'!$D:$AD,'[2]2023_05'!AA$19,FALSE)</f>
        <v>0</v>
      </c>
      <c r="N27" s="12">
        <f>VLOOKUP($H27,'[2]2023_05'!$D:$AD,'[2]2023_05'!AB$19,FALSE)</f>
        <v>0</v>
      </c>
      <c r="O27" s="12">
        <f>VLOOKUP($H27,'[2]2023_05'!$D:$AD,'[2]2023_05'!AC$19,FALSE)</f>
        <v>0</v>
      </c>
      <c r="P27" s="12">
        <f>VLOOKUP($H27,'[2]2023_05'!$D:$AD,'[2]2023_05'!AD$19,FALSE)</f>
        <v>1</v>
      </c>
      <c r="Q27" s="13">
        <f>VLOOKUP(H27,'2023_04'!H:R,11,FALSE)</f>
        <v>30782</v>
      </c>
      <c r="R27" s="14">
        <f>VLOOKUP($H27,'[2]2023_05'!$D:$AD,'[2]2023_05'!J$19,FALSE)</f>
        <v>31232</v>
      </c>
      <c r="S27" s="15">
        <f t="shared" si="1"/>
        <v>450</v>
      </c>
      <c r="T27" s="12">
        <f>VLOOKUP($H27,'[2]2023_05'!$D:$AD,'[2]2023_05'!K$19,FALSE)</f>
        <v>450</v>
      </c>
      <c r="U27" s="16" t="str">
        <f>VLOOKUP($H27,'[2]2023_05'!$D:$AD,'[2]2023_05'!T$19,FALSE)</f>
        <v>LIDO/REVISÃO</v>
      </c>
      <c r="V27" s="17" t="str">
        <f>VLOOKUP($H27,'[2]2023_05'!$D:$AD,'[2]2023_05'!U$19,FALSE)</f>
        <v>CONFIRMAÇÃO LEITURA</v>
      </c>
      <c r="W27" s="12">
        <f>VLOOKUP($H27,'[2]2023_05'!$D:$AD,'[2]2023_05'!L$19,FALSE)</f>
        <v>6462.28</v>
      </c>
      <c r="X27" s="12">
        <f>VLOOKUP($H27,'[2]2023_05'!$D:$AD,'[2]2023_05'!M$19,FALSE)</f>
        <v>6462.28</v>
      </c>
      <c r="Y27" s="18">
        <f>VLOOKUP($H27,'[2]2023_05'!$D:$AD,'[2]2023_05'!N$19,FALSE)</f>
        <v>-1221.3800000000001</v>
      </c>
      <c r="Z27" s="12">
        <f>VLOOKUP($H27,'[2]2023_05'!$D:$AD,'[2]2023_05'!O$19,FALSE)</f>
        <v>0</v>
      </c>
      <c r="AA27" s="12">
        <f>VLOOKUP($H27,'[2]2023_05'!$D:$AD,'[2]2023_05'!P$19,FALSE)</f>
        <v>0</v>
      </c>
      <c r="AB27" s="12">
        <f>VLOOKUP($H27,'[2]2023_05'!$D:$AD,'[2]2023_05'!Q$19,FALSE)</f>
        <v>11703.18</v>
      </c>
      <c r="AC27">
        <f t="shared" si="2"/>
        <v>11703.18</v>
      </c>
      <c r="AD27">
        <f t="shared" si="3"/>
        <v>0</v>
      </c>
    </row>
    <row r="28" spans="1:30" ht="15" customHeight="1" x14ac:dyDescent="0.25">
      <c r="A28" s="9" t="str">
        <f t="shared" si="0"/>
        <v>H033 2023 Maio</v>
      </c>
      <c r="B28" s="9" t="str">
        <f>VLOOKUP(H28,[1]Auxiliar_referencia!E:F,2,FALSE)</f>
        <v>Medidor faturado pela UFSC</v>
      </c>
      <c r="C28" s="9">
        <v>2023</v>
      </c>
      <c r="D28" s="9" t="s">
        <v>126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VLOOKUP($H28,'[2]2023_05'!$D:$AD,'[2]2023_05'!Z$19,FALSE)</f>
        <v>1</v>
      </c>
      <c r="M28" s="12">
        <f>VLOOKUP($H28,'[2]2023_05'!$D:$AD,'[2]2023_05'!AA$19,FALSE)</f>
        <v>0</v>
      </c>
      <c r="N28" s="12">
        <f>VLOOKUP($H28,'[2]2023_05'!$D:$AD,'[2]2023_05'!AB$19,FALSE)</f>
        <v>1</v>
      </c>
      <c r="O28" s="12">
        <f>VLOOKUP($H28,'[2]2023_05'!$D:$AD,'[2]2023_05'!AC$19,FALSE)</f>
        <v>0</v>
      </c>
      <c r="P28" s="12">
        <f>VLOOKUP($H28,'[2]2023_05'!$D:$AD,'[2]2023_05'!AD$19,FALSE)</f>
        <v>2</v>
      </c>
      <c r="Q28" s="13">
        <f>VLOOKUP(H28,'2023_04'!H:R,11,FALSE)</f>
        <v>2209</v>
      </c>
      <c r="R28" s="14">
        <f>VLOOKUP($H28,'[2]2023_05'!$D:$AD,'[2]2023_05'!J$19,FALSE)</f>
        <v>2365</v>
      </c>
      <c r="S28" s="15">
        <f t="shared" si="1"/>
        <v>156</v>
      </c>
      <c r="T28" s="12">
        <f>VLOOKUP($H28,'[2]2023_05'!$D:$AD,'[2]2023_05'!K$19,FALSE)</f>
        <v>156</v>
      </c>
      <c r="U28" s="16" t="str">
        <f>VLOOKUP($H28,'[2]2023_05'!$D:$AD,'[2]2023_05'!T$19,FALSE)</f>
        <v>MÉDIO</v>
      </c>
      <c r="V28" s="17" t="str">
        <f>VLOOKUP($H28,'[2]2023_05'!$D:$AD,'[2]2023_05'!U$19,FALSE)</f>
        <v>ELIMINE A ANORMALIDADE CONSTRUINDO ABRIGO</v>
      </c>
      <c r="W28" s="12">
        <f>VLOOKUP($H28,'[2]2023_05'!$D:$AD,'[2]2023_05'!L$19,FALSE)</f>
        <v>2248.7199999999998</v>
      </c>
      <c r="X28" s="12">
        <f>VLOOKUP($H28,'[2]2023_05'!$D:$AD,'[2]2023_05'!M$19,FALSE)</f>
        <v>2248.7199999999998</v>
      </c>
      <c r="Y28" s="18">
        <f>VLOOKUP($H28,'[2]2023_05'!$D:$AD,'[2]2023_05'!N$19,FALSE)</f>
        <v>-425</v>
      </c>
      <c r="Z28" s="12">
        <f>VLOOKUP($H28,'[2]2023_05'!$D:$AD,'[2]2023_05'!O$19,FALSE)</f>
        <v>0</v>
      </c>
      <c r="AA28" s="12">
        <f>VLOOKUP($H28,'[2]2023_05'!$D:$AD,'[2]2023_05'!P$19,FALSE)</f>
        <v>0</v>
      </c>
      <c r="AB28" s="12">
        <f>VLOOKUP($H28,'[2]2023_05'!$D:$AD,'[2]2023_05'!Q$19,FALSE)</f>
        <v>4072.44</v>
      </c>
      <c r="AC28">
        <f t="shared" si="2"/>
        <v>4072.4399999999996</v>
      </c>
      <c r="AD28">
        <f t="shared" si="3"/>
        <v>0</v>
      </c>
    </row>
    <row r="29" spans="1:30" ht="15" customHeight="1" x14ac:dyDescent="0.25">
      <c r="A29" s="9" t="str">
        <f t="shared" si="0"/>
        <v>H034 2023 Maio</v>
      </c>
      <c r="B29" s="9" t="str">
        <f>VLOOKUP(H29,[1]Auxiliar_referencia!E:F,2,FALSE)</f>
        <v>Medidor faturado pela UFSC</v>
      </c>
      <c r="C29" s="9">
        <v>2023</v>
      </c>
      <c r="D29" s="9" t="s">
        <v>126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VLOOKUP($H29,'[2]2023_05'!$D:$AD,'[2]2023_05'!Z$19,FALSE)</f>
        <v>1</v>
      </c>
      <c r="M29" s="12">
        <f>VLOOKUP($H29,'[2]2023_05'!$D:$AD,'[2]2023_05'!AA$19,FALSE)</f>
        <v>0</v>
      </c>
      <c r="N29" s="12">
        <f>VLOOKUP($H29,'[2]2023_05'!$D:$AD,'[2]2023_05'!AB$19,FALSE)</f>
        <v>0</v>
      </c>
      <c r="O29" s="12">
        <f>VLOOKUP($H29,'[2]2023_05'!$D:$AD,'[2]2023_05'!AC$19,FALSE)</f>
        <v>0</v>
      </c>
      <c r="P29" s="12">
        <f>VLOOKUP($H29,'[2]2023_05'!$D:$AD,'[2]2023_05'!AD$19,FALSE)</f>
        <v>1</v>
      </c>
      <c r="Q29" s="13">
        <f>VLOOKUP(H29,'2023_04'!H:R,11,FALSE)</f>
        <v>3034</v>
      </c>
      <c r="R29" s="14">
        <f>VLOOKUP($H29,'[2]2023_05'!$D:$AD,'[2]2023_05'!J$19,FALSE)</f>
        <v>3199</v>
      </c>
      <c r="S29" s="15">
        <f t="shared" si="1"/>
        <v>165</v>
      </c>
      <c r="T29" s="12">
        <f>VLOOKUP($H29,'[2]2023_05'!$D:$AD,'[2]2023_05'!K$19,FALSE)</f>
        <v>165</v>
      </c>
      <c r="U29" s="16" t="str">
        <f>VLOOKUP($H29,'[2]2023_05'!$D:$AD,'[2]2023_05'!T$19,FALSE)</f>
        <v>MÉDIO</v>
      </c>
      <c r="V29" s="17" t="str">
        <f>VLOOKUP($H29,'[2]2023_05'!$D:$AD,'[2]2023_05'!U$19,FALSE)</f>
        <v>ELIMINE A ANORMALIDADE CONSTRUINDO ABRIGO</v>
      </c>
      <c r="W29" s="12">
        <f>VLOOKUP($H29,'[2]2023_05'!$D:$AD,'[2]2023_05'!L$19,FALSE)</f>
        <v>2332.63</v>
      </c>
      <c r="X29" s="12">
        <f>VLOOKUP($H29,'[2]2023_05'!$D:$AD,'[2]2023_05'!M$19,FALSE)</f>
        <v>2332.63</v>
      </c>
      <c r="Y29" s="18">
        <f>VLOOKUP($H29,'[2]2023_05'!$D:$AD,'[2]2023_05'!N$19,FALSE)</f>
        <v>-440.86</v>
      </c>
      <c r="Z29" s="12">
        <f>VLOOKUP($H29,'[2]2023_05'!$D:$AD,'[2]2023_05'!O$19,FALSE)</f>
        <v>0</v>
      </c>
      <c r="AA29" s="12">
        <f>VLOOKUP($H29,'[2]2023_05'!$D:$AD,'[2]2023_05'!P$19,FALSE)</f>
        <v>0</v>
      </c>
      <c r="AB29" s="12">
        <f>VLOOKUP($H29,'[2]2023_05'!$D:$AD,'[2]2023_05'!Q$19,FALSE)</f>
        <v>4224.3999999999996</v>
      </c>
      <c r="AC29">
        <f t="shared" si="2"/>
        <v>4224.4000000000005</v>
      </c>
      <c r="AD29">
        <f t="shared" si="3"/>
        <v>0</v>
      </c>
    </row>
    <row r="30" spans="1:30" ht="15" customHeight="1" x14ac:dyDescent="0.25">
      <c r="A30" s="9" t="str">
        <f t="shared" si="0"/>
        <v>H035 2023 Maio</v>
      </c>
      <c r="B30" s="9" t="str">
        <f>VLOOKUP(H30,[1]Auxiliar_referencia!E:F,2,FALSE)</f>
        <v>Medidor faturado pela UFSC</v>
      </c>
      <c r="C30" s="9">
        <v>2023</v>
      </c>
      <c r="D30" s="9" t="s">
        <v>126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VLOOKUP($H30,'[2]2023_05'!$D:$AD,'[2]2023_05'!Z$19,FALSE)</f>
        <v>1</v>
      </c>
      <c r="M30" s="12">
        <f>VLOOKUP($H30,'[2]2023_05'!$D:$AD,'[2]2023_05'!AA$19,FALSE)</f>
        <v>0</v>
      </c>
      <c r="N30" s="12">
        <f>VLOOKUP($H30,'[2]2023_05'!$D:$AD,'[2]2023_05'!AB$19,FALSE)</f>
        <v>0</v>
      </c>
      <c r="O30" s="12">
        <f>VLOOKUP($H30,'[2]2023_05'!$D:$AD,'[2]2023_05'!AC$19,FALSE)</f>
        <v>0</v>
      </c>
      <c r="P30" s="12">
        <f>VLOOKUP($H30,'[2]2023_05'!$D:$AD,'[2]2023_05'!AD$19,FALSE)</f>
        <v>1</v>
      </c>
      <c r="Q30" s="13">
        <f>VLOOKUP(H30,'2023_04'!H:R,11,FALSE)</f>
        <v>281</v>
      </c>
      <c r="R30" s="14">
        <f>VLOOKUP($H30,'[2]2023_05'!$D:$AD,'[2]2023_05'!J$19,FALSE)</f>
        <v>291</v>
      </c>
      <c r="S30" s="15">
        <f t="shared" si="1"/>
        <v>10</v>
      </c>
      <c r="T30" s="12">
        <f>VLOOKUP($H30,'[2]2023_05'!$D:$AD,'[2]2023_05'!K$19,FALSE)</f>
        <v>10</v>
      </c>
      <c r="U30" s="16" t="str">
        <f>VLOOKUP($H30,'[2]2023_05'!$D:$AD,'[2]2023_05'!T$19,FALSE)</f>
        <v>LIDO</v>
      </c>
      <c r="V30" s="17" t="str">
        <f>VLOOKUP($H30,'[2]2023_05'!$D:$AD,'[2]2023_05'!U$19,FALSE)</f>
        <v>OK</v>
      </c>
      <c r="W30" s="12">
        <f>VLOOKUP($H30,'[2]2023_05'!$D:$AD,'[2]2023_05'!L$19,FALSE)</f>
        <v>86.68</v>
      </c>
      <c r="X30" s="12">
        <f>VLOOKUP($H30,'[2]2023_05'!$D:$AD,'[2]2023_05'!M$19,FALSE)</f>
        <v>86.68</v>
      </c>
      <c r="Y30" s="18">
        <f>VLOOKUP($H30,'[2]2023_05'!$D:$AD,'[2]2023_05'!N$19,FALSE)</f>
        <v>-16.38</v>
      </c>
      <c r="Z30" s="12">
        <f>VLOOKUP($H30,'[2]2023_05'!$D:$AD,'[2]2023_05'!O$19,FALSE)</f>
        <v>0</v>
      </c>
      <c r="AA30" s="12">
        <f>VLOOKUP($H30,'[2]2023_05'!$D:$AD,'[2]2023_05'!P$19,FALSE)</f>
        <v>0</v>
      </c>
      <c r="AB30" s="12">
        <f>VLOOKUP($H30,'[2]2023_05'!$D:$AD,'[2]2023_05'!Q$19,FALSE)</f>
        <v>156.97999999999999</v>
      </c>
      <c r="AC30">
        <f t="shared" si="2"/>
        <v>156.98000000000002</v>
      </c>
      <c r="AD30">
        <f t="shared" si="3"/>
        <v>0</v>
      </c>
    </row>
    <row r="31" spans="1:30" ht="15" customHeight="1" x14ac:dyDescent="0.25">
      <c r="A31" s="9" t="str">
        <f t="shared" si="0"/>
        <v>H037 2023 Maio</v>
      </c>
      <c r="B31" s="9" t="str">
        <f>VLOOKUP(H31,[1]Auxiliar_referencia!E:F,2,FALSE)</f>
        <v>Medidor faturado pela UFSC</v>
      </c>
      <c r="C31" s="9">
        <v>2023</v>
      </c>
      <c r="D31" s="9" t="s">
        <v>126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VLOOKUP($H31,'[2]2023_05'!$D:$AD,'[2]2023_05'!Z$19,FALSE)</f>
        <v>1</v>
      </c>
      <c r="M31" s="12">
        <f>VLOOKUP($H31,'[2]2023_05'!$D:$AD,'[2]2023_05'!AA$19,FALSE)</f>
        <v>0</v>
      </c>
      <c r="N31" s="12">
        <f>VLOOKUP($H31,'[2]2023_05'!$D:$AD,'[2]2023_05'!AB$19,FALSE)</f>
        <v>0</v>
      </c>
      <c r="O31" s="12">
        <f>VLOOKUP($H31,'[2]2023_05'!$D:$AD,'[2]2023_05'!AC$19,FALSE)</f>
        <v>1</v>
      </c>
      <c r="P31" s="12">
        <f>VLOOKUP($H31,'[2]2023_05'!$D:$AD,'[2]2023_05'!AD$19,FALSE)</f>
        <v>2</v>
      </c>
      <c r="Q31" s="13">
        <f>VLOOKUP(H31,'2023_04'!H:R,11,FALSE)</f>
        <v>1843</v>
      </c>
      <c r="R31" s="14">
        <f>VLOOKUP($H31,'[2]2023_05'!$D:$AD,'[2]2023_05'!J$19,FALSE)</f>
        <v>1930</v>
      </c>
      <c r="S31" s="15">
        <f t="shared" si="1"/>
        <v>87</v>
      </c>
      <c r="T31" s="12">
        <f>VLOOKUP($H31,'[2]2023_05'!$D:$AD,'[2]2023_05'!K$19,FALSE)</f>
        <v>87</v>
      </c>
      <c r="U31" s="16" t="str">
        <f>VLOOKUP($H31,'[2]2023_05'!$D:$AD,'[2]2023_05'!T$19,FALSE)</f>
        <v>LIDO</v>
      </c>
      <c r="V31" s="17" t="str">
        <f>VLOOKUP($H31,'[2]2023_05'!$D:$AD,'[2]2023_05'!U$19,FALSE)</f>
        <v>OK</v>
      </c>
      <c r="W31" s="12">
        <f>VLOOKUP($H31,'[2]2023_05'!$D:$AD,'[2]2023_05'!L$19,FALSE)</f>
        <v>1144.2</v>
      </c>
      <c r="X31" s="12">
        <f>VLOOKUP($H31,'[2]2023_05'!$D:$AD,'[2]2023_05'!M$19,FALSE)</f>
        <v>1144.2</v>
      </c>
      <c r="Y31" s="18">
        <f>VLOOKUP($H31,'[2]2023_05'!$D:$AD,'[2]2023_05'!N$19,FALSE)</f>
        <v>-216.24</v>
      </c>
      <c r="Z31" s="12">
        <f>VLOOKUP($H31,'[2]2023_05'!$D:$AD,'[2]2023_05'!O$19,FALSE)</f>
        <v>0</v>
      </c>
      <c r="AA31" s="12">
        <f>VLOOKUP($H31,'[2]2023_05'!$D:$AD,'[2]2023_05'!P$19,FALSE)</f>
        <v>0</v>
      </c>
      <c r="AB31" s="12">
        <f>VLOOKUP($H31,'[2]2023_05'!$D:$AD,'[2]2023_05'!Q$19,FALSE)</f>
        <v>2072.16</v>
      </c>
      <c r="AC31">
        <f t="shared" si="2"/>
        <v>2072.16</v>
      </c>
      <c r="AD31">
        <f t="shared" si="3"/>
        <v>0</v>
      </c>
    </row>
    <row r="32" spans="1:30" ht="15" customHeight="1" x14ac:dyDescent="0.25">
      <c r="A32" s="9" t="str">
        <f t="shared" si="0"/>
        <v>H038 2023 Maio</v>
      </c>
      <c r="B32" s="9" t="str">
        <f>VLOOKUP(H32,[1]Auxiliar_referencia!E:F,2,FALSE)</f>
        <v>Medidor faturado pela UFSC</v>
      </c>
      <c r="C32" s="9">
        <v>2023</v>
      </c>
      <c r="D32" s="9" t="s">
        <v>126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VLOOKUP($H32,'[2]2023_05'!$D:$AD,'[2]2023_05'!Z$19,FALSE)</f>
        <v>1</v>
      </c>
      <c r="M32" s="12">
        <f>VLOOKUP($H32,'[2]2023_05'!$D:$AD,'[2]2023_05'!AA$19,FALSE)</f>
        <v>0</v>
      </c>
      <c r="N32" s="12">
        <f>VLOOKUP($H32,'[2]2023_05'!$D:$AD,'[2]2023_05'!AB$19,FALSE)</f>
        <v>0</v>
      </c>
      <c r="O32" s="12">
        <f>VLOOKUP($H32,'[2]2023_05'!$D:$AD,'[2]2023_05'!AC$19,FALSE)</f>
        <v>0</v>
      </c>
      <c r="P32" s="12">
        <f>VLOOKUP($H32,'[2]2023_05'!$D:$AD,'[2]2023_05'!AD$19,FALSE)</f>
        <v>1</v>
      </c>
      <c r="Q32" s="13">
        <f>VLOOKUP(H32,'2023_04'!H:R,11,FALSE)</f>
        <v>432</v>
      </c>
      <c r="R32" s="14">
        <f>VLOOKUP($H32,'[2]2023_05'!$D:$AD,'[2]2023_05'!J$19,FALSE)</f>
        <v>602</v>
      </c>
      <c r="S32" s="15">
        <f t="shared" si="1"/>
        <v>170</v>
      </c>
      <c r="T32" s="12">
        <f>VLOOKUP($H32,'[2]2023_05'!$D:$AD,'[2]2023_05'!K$19,FALSE)</f>
        <v>170</v>
      </c>
      <c r="U32" s="16" t="str">
        <f>VLOOKUP($H32,'[2]2023_05'!$D:$AD,'[2]2023_05'!T$19,FALSE)</f>
        <v>LIDO/REVISÃO</v>
      </c>
      <c r="V32" s="17" t="str">
        <f>VLOOKUP($H32,'[2]2023_05'!$D:$AD,'[2]2023_05'!U$19,FALSE)</f>
        <v>CONFIRMAÇÃO LEITURA</v>
      </c>
      <c r="W32" s="12">
        <f>VLOOKUP($H32,'[2]2023_05'!$D:$AD,'[2]2023_05'!L$19,FALSE)</f>
        <v>2405.08</v>
      </c>
      <c r="X32" s="12">
        <f>VLOOKUP($H32,'[2]2023_05'!$D:$AD,'[2]2023_05'!M$19,FALSE)</f>
        <v>2405.08</v>
      </c>
      <c r="Y32" s="18">
        <f>VLOOKUP($H32,'[2]2023_05'!$D:$AD,'[2]2023_05'!N$19,FALSE)</f>
        <v>-454.56</v>
      </c>
      <c r="Z32" s="12">
        <f>VLOOKUP($H32,'[2]2023_05'!$D:$AD,'[2]2023_05'!O$19,FALSE)</f>
        <v>0</v>
      </c>
      <c r="AA32" s="12">
        <f>VLOOKUP($H32,'[2]2023_05'!$D:$AD,'[2]2023_05'!P$19,FALSE)</f>
        <v>0</v>
      </c>
      <c r="AB32" s="12">
        <f>VLOOKUP($H32,'[2]2023_05'!$D:$AD,'[2]2023_05'!Q$19,FALSE)</f>
        <v>4355.6000000000004</v>
      </c>
      <c r="AC32">
        <f t="shared" si="2"/>
        <v>4355.5999999999995</v>
      </c>
      <c r="AD32">
        <f t="shared" si="3"/>
        <v>0</v>
      </c>
    </row>
    <row r="33" spans="1:30" x14ac:dyDescent="0.25">
      <c r="A33" s="9" t="str">
        <f t="shared" si="0"/>
        <v>H040 2023 Maio</v>
      </c>
      <c r="B33" s="9" t="str">
        <f>VLOOKUP(H33,[1]Auxiliar_referencia!E:F,2,FALSE)</f>
        <v>Medidor faturado pela UFSC</v>
      </c>
      <c r="C33" s="9">
        <v>2023</v>
      </c>
      <c r="D33" s="9" t="s">
        <v>126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VLOOKUP($H33,'[2]2023_05'!$D:$AD,'[2]2023_05'!Z$19,FALSE)</f>
        <v>1</v>
      </c>
      <c r="M33" s="12">
        <f>VLOOKUP($H33,'[2]2023_05'!$D:$AD,'[2]2023_05'!AA$19,FALSE)</f>
        <v>0</v>
      </c>
      <c r="N33" s="12">
        <f>VLOOKUP($H33,'[2]2023_05'!$D:$AD,'[2]2023_05'!AB$19,FALSE)</f>
        <v>0</v>
      </c>
      <c r="O33" s="12">
        <f>VLOOKUP($H33,'[2]2023_05'!$D:$AD,'[2]2023_05'!AC$19,FALSE)</f>
        <v>0</v>
      </c>
      <c r="P33" s="12">
        <f>VLOOKUP($H33,'[2]2023_05'!$D:$AD,'[2]2023_05'!AD$19,FALSE)</f>
        <v>1</v>
      </c>
      <c r="Q33" s="13">
        <f>VLOOKUP(H33,'2023_04'!H:R,11,FALSE)</f>
        <v>46350</v>
      </c>
      <c r="R33" s="14">
        <f>VLOOKUP($H33,'[2]2023_05'!$D:$AD,'[2]2023_05'!J$19,FALSE)</f>
        <v>46491</v>
      </c>
      <c r="S33" s="15">
        <f t="shared" si="1"/>
        <v>141</v>
      </c>
      <c r="T33" s="12">
        <f>VLOOKUP($H33,'[2]2023_05'!$D:$AD,'[2]2023_05'!K$19,FALSE)</f>
        <v>141</v>
      </c>
      <c r="U33" s="16" t="str">
        <f>VLOOKUP($H33,'[2]2023_05'!$D:$AD,'[2]2023_05'!T$19,FALSE)</f>
        <v>LIDO/REVISÃO</v>
      </c>
      <c r="V33" s="17" t="str">
        <f>VLOOKUP($H33,'[2]2023_05'!$D:$AD,'[2]2023_05'!U$19,FALSE)</f>
        <v>CONFIRMAÇÃO LEITURA</v>
      </c>
      <c r="W33" s="12">
        <f>VLOOKUP($H33,'[2]2023_05'!$D:$AD,'[2]2023_05'!L$19,FALSE)</f>
        <v>1926.66</v>
      </c>
      <c r="X33" s="12">
        <f>VLOOKUP($H33,'[2]2023_05'!$D:$AD,'[2]2023_05'!M$19,FALSE)</f>
        <v>1926.66</v>
      </c>
      <c r="Y33" s="18">
        <f>VLOOKUP($H33,'[2]2023_05'!$D:$AD,'[2]2023_05'!N$19,FALSE)</f>
        <v>-364.14</v>
      </c>
      <c r="Z33" s="12">
        <f>VLOOKUP($H33,'[2]2023_05'!$D:$AD,'[2]2023_05'!O$19,FALSE)</f>
        <v>0</v>
      </c>
      <c r="AA33" s="12">
        <f>VLOOKUP($H33,'[2]2023_05'!$D:$AD,'[2]2023_05'!P$19,FALSE)</f>
        <v>0</v>
      </c>
      <c r="AB33" s="12">
        <f>VLOOKUP($H33,'[2]2023_05'!$D:$AD,'[2]2023_05'!Q$19,FALSE)</f>
        <v>3489.18</v>
      </c>
      <c r="AC33">
        <f t="shared" si="2"/>
        <v>3489.1800000000003</v>
      </c>
      <c r="AD33">
        <f t="shared" si="3"/>
        <v>0</v>
      </c>
    </row>
    <row r="34" spans="1:30" x14ac:dyDescent="0.25">
      <c r="A34" s="9" t="str">
        <f t="shared" si="0"/>
        <v>H041 2023 Maio</v>
      </c>
      <c r="B34" s="9" t="str">
        <f>VLOOKUP(H34,[1]Auxiliar_referencia!E:F,2,FALSE)</f>
        <v>Medidor faturado pela UFSC</v>
      </c>
      <c r="C34" s="9">
        <v>2023</v>
      </c>
      <c r="D34" s="9" t="s">
        <v>126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VLOOKUP($H34,'[2]2023_05'!$D:$AD,'[2]2023_05'!Z$19,FALSE)</f>
        <v>1</v>
      </c>
      <c r="M34" s="12">
        <f>VLOOKUP($H34,'[2]2023_05'!$D:$AD,'[2]2023_05'!AA$19,FALSE)</f>
        <v>0</v>
      </c>
      <c r="N34" s="12">
        <f>VLOOKUP($H34,'[2]2023_05'!$D:$AD,'[2]2023_05'!AB$19,FALSE)</f>
        <v>1</v>
      </c>
      <c r="O34" s="12">
        <f>VLOOKUP($H34,'[2]2023_05'!$D:$AD,'[2]2023_05'!AC$19,FALSE)</f>
        <v>0</v>
      </c>
      <c r="P34" s="12">
        <f>VLOOKUP($H34,'[2]2023_05'!$D:$AD,'[2]2023_05'!AD$19,FALSE)</f>
        <v>2</v>
      </c>
      <c r="Q34" s="13">
        <f>VLOOKUP(H34,'2023_04'!H:R,11,FALSE)</f>
        <v>15256</v>
      </c>
      <c r="R34" s="14">
        <f>VLOOKUP($H34,'[2]2023_05'!$D:$AD,'[2]2023_05'!J$19,FALSE)</f>
        <v>15385</v>
      </c>
      <c r="S34" s="15">
        <f t="shared" si="1"/>
        <v>129</v>
      </c>
      <c r="T34" s="12">
        <f>VLOOKUP($H34,'[2]2023_05'!$D:$AD,'[2]2023_05'!K$19,FALSE)</f>
        <v>129</v>
      </c>
      <c r="U34" s="16" t="str">
        <f>VLOOKUP($H34,'[2]2023_05'!$D:$AD,'[2]2023_05'!T$19,FALSE)</f>
        <v>LIDO</v>
      </c>
      <c r="V34" s="17" t="str">
        <f>VLOOKUP($H34,'[2]2023_05'!$D:$AD,'[2]2023_05'!U$19,FALSE)</f>
        <v>ok</v>
      </c>
      <c r="W34" s="12">
        <f>VLOOKUP($H34,'[2]2023_05'!$D:$AD,'[2]2023_05'!L$19,FALSE)</f>
        <v>1807.01</v>
      </c>
      <c r="X34" s="12">
        <f>VLOOKUP($H34,'[2]2023_05'!$D:$AD,'[2]2023_05'!M$19,FALSE)</f>
        <v>1807.01</v>
      </c>
      <c r="Y34" s="18">
        <f>VLOOKUP($H34,'[2]2023_05'!$D:$AD,'[2]2023_05'!N$19,FALSE)</f>
        <v>-341.52</v>
      </c>
      <c r="Z34" s="12">
        <f>VLOOKUP($H34,'[2]2023_05'!$D:$AD,'[2]2023_05'!O$19,FALSE)</f>
        <v>0</v>
      </c>
      <c r="AA34" s="12">
        <f>VLOOKUP($H34,'[2]2023_05'!$D:$AD,'[2]2023_05'!P$19,FALSE)</f>
        <v>0</v>
      </c>
      <c r="AB34" s="12">
        <f>VLOOKUP($H34,'[2]2023_05'!$D:$AD,'[2]2023_05'!Q$19,FALSE)</f>
        <v>3272.5</v>
      </c>
      <c r="AC34">
        <f t="shared" si="2"/>
        <v>3272.5</v>
      </c>
      <c r="AD34">
        <f t="shared" si="3"/>
        <v>0</v>
      </c>
    </row>
    <row r="35" spans="1:30" x14ac:dyDescent="0.25">
      <c r="A35" s="9" t="str">
        <f t="shared" si="0"/>
        <v>H042 2023 Maio</v>
      </c>
      <c r="B35" s="9" t="str">
        <f>VLOOKUP(H35,[1]Auxiliar_referencia!E:F,2,FALSE)</f>
        <v>Medidor faturado pela UFSC</v>
      </c>
      <c r="C35" s="9">
        <v>2023</v>
      </c>
      <c r="D35" s="9" t="s">
        <v>126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VLOOKUP($H35,'[2]2023_05'!$D:$AD,'[2]2023_05'!Z$19,FALSE)</f>
        <v>1</v>
      </c>
      <c r="M35" s="12">
        <f>VLOOKUP($H35,'[2]2023_05'!$D:$AD,'[2]2023_05'!AA$19,FALSE)</f>
        <v>0</v>
      </c>
      <c r="N35" s="12">
        <f>VLOOKUP($H35,'[2]2023_05'!$D:$AD,'[2]2023_05'!AB$19,FALSE)</f>
        <v>0</v>
      </c>
      <c r="O35" s="12">
        <f>VLOOKUP($H35,'[2]2023_05'!$D:$AD,'[2]2023_05'!AC$19,FALSE)</f>
        <v>0</v>
      </c>
      <c r="P35" s="12">
        <f>VLOOKUP($H35,'[2]2023_05'!$D:$AD,'[2]2023_05'!AD$19,FALSE)</f>
        <v>1</v>
      </c>
      <c r="Q35" s="13">
        <f>VLOOKUP(H35,'2023_04'!H:R,11,FALSE)</f>
        <v>9288</v>
      </c>
      <c r="R35" s="14">
        <f>VLOOKUP($H35,'[2]2023_05'!$D:$AD,'[2]2023_05'!J$19,FALSE)</f>
        <v>9288</v>
      </c>
      <c r="S35" s="15">
        <f t="shared" si="1"/>
        <v>0</v>
      </c>
      <c r="T35" s="12">
        <f>VLOOKUP($H35,'[2]2023_05'!$D:$AD,'[2]2023_05'!K$19,FALSE)</f>
        <v>0</v>
      </c>
      <c r="U35" s="16" t="str">
        <f>VLOOKUP($H35,'[2]2023_05'!$D:$AD,'[2]2023_05'!T$19,FALSE)</f>
        <v>LIDO</v>
      </c>
      <c r="V35" s="17" t="str">
        <f>VLOOKUP($H35,'[2]2023_05'!$D:$AD,'[2]2023_05'!U$19,FALSE)</f>
        <v>HIDRÔMETRO PARADO</v>
      </c>
      <c r="W35" s="12">
        <f>VLOOKUP($H35,'[2]2023_05'!$D:$AD,'[2]2023_05'!L$19,FALSE)</f>
        <v>35.08</v>
      </c>
      <c r="X35" s="12">
        <f>VLOOKUP($H35,'[2]2023_05'!$D:$AD,'[2]2023_05'!M$19,FALSE)</f>
        <v>35.08</v>
      </c>
      <c r="Y35" s="18">
        <f>VLOOKUP($H35,'[2]2023_05'!$D:$AD,'[2]2023_05'!N$19,FALSE)</f>
        <v>-6.63</v>
      </c>
      <c r="Z35" s="12">
        <f>VLOOKUP($H35,'[2]2023_05'!$D:$AD,'[2]2023_05'!O$19,FALSE)</f>
        <v>0</v>
      </c>
      <c r="AA35" s="12">
        <f>VLOOKUP($H35,'[2]2023_05'!$D:$AD,'[2]2023_05'!P$19,FALSE)</f>
        <v>0</v>
      </c>
      <c r="AB35" s="12">
        <f>VLOOKUP($H35,'[2]2023_05'!$D:$AD,'[2]2023_05'!Q$19,FALSE)</f>
        <v>63.53</v>
      </c>
      <c r="AC35">
        <f t="shared" si="2"/>
        <v>63.529999999999994</v>
      </c>
      <c r="AD35">
        <f t="shared" si="3"/>
        <v>0</v>
      </c>
    </row>
    <row r="36" spans="1:30" x14ac:dyDescent="0.25">
      <c r="A36" s="9" t="str">
        <f t="shared" si="0"/>
        <v>H043 2023 Maio</v>
      </c>
      <c r="B36" s="9" t="str">
        <f>VLOOKUP(H36,[1]Auxiliar_referencia!E:F,2,FALSE)</f>
        <v>Medidor faturado pela UFSC</v>
      </c>
      <c r="C36" s="9">
        <v>2023</v>
      </c>
      <c r="D36" s="9" t="s">
        <v>126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VLOOKUP($H36,'[2]2023_05'!$D:$AD,'[2]2023_05'!Z$19,FALSE)</f>
        <v>1</v>
      </c>
      <c r="M36" s="12">
        <f>VLOOKUP($H36,'[2]2023_05'!$D:$AD,'[2]2023_05'!AA$19,FALSE)</f>
        <v>0</v>
      </c>
      <c r="N36" s="12">
        <f>VLOOKUP($H36,'[2]2023_05'!$D:$AD,'[2]2023_05'!AB$19,FALSE)</f>
        <v>0</v>
      </c>
      <c r="O36" s="12">
        <f>VLOOKUP($H36,'[2]2023_05'!$D:$AD,'[2]2023_05'!AC$19,FALSE)</f>
        <v>0</v>
      </c>
      <c r="P36" s="12">
        <f>VLOOKUP($H36,'[2]2023_05'!$D:$AD,'[2]2023_05'!AD$19,FALSE)</f>
        <v>1</v>
      </c>
      <c r="Q36" s="13">
        <f>VLOOKUP(H36,'2023_04'!H:R,11,FALSE)</f>
        <v>38</v>
      </c>
      <c r="R36" s="14">
        <f>VLOOKUP($H36,'[2]2023_05'!$D:$AD,'[2]2023_05'!J$19,FALSE)</f>
        <v>44</v>
      </c>
      <c r="S36" s="15">
        <f t="shared" si="1"/>
        <v>6</v>
      </c>
      <c r="T36" s="12">
        <f>VLOOKUP($H36,'[2]2023_05'!$D:$AD,'[2]2023_05'!K$19,FALSE)</f>
        <v>6</v>
      </c>
      <c r="U36" s="16" t="str">
        <f>VLOOKUP($H36,'[2]2023_05'!$D:$AD,'[2]2023_05'!T$19,FALSE)</f>
        <v>LIDO</v>
      </c>
      <c r="V36" s="17" t="str">
        <f>VLOOKUP($H36,'[2]2023_05'!$D:$AD,'[2]2023_05'!U$19,FALSE)</f>
        <v>ALTO CONSUMO</v>
      </c>
      <c r="W36" s="12">
        <f>VLOOKUP($H36,'[2]2023_05'!$D:$AD,'[2]2023_05'!L$19,FALSE)</f>
        <v>66.040000000000006</v>
      </c>
      <c r="X36" s="12">
        <f>VLOOKUP($H36,'[2]2023_05'!$D:$AD,'[2]2023_05'!M$19,FALSE)</f>
        <v>66.040000000000006</v>
      </c>
      <c r="Y36" s="18">
        <f>VLOOKUP($H36,'[2]2023_05'!$D:$AD,'[2]2023_05'!N$19,FALSE)</f>
        <v>-12.48</v>
      </c>
      <c r="Z36" s="12">
        <f>VLOOKUP($H36,'[2]2023_05'!$D:$AD,'[2]2023_05'!O$19,FALSE)</f>
        <v>0</v>
      </c>
      <c r="AA36" s="12">
        <f>VLOOKUP($H36,'[2]2023_05'!$D:$AD,'[2]2023_05'!P$19,FALSE)</f>
        <v>0</v>
      </c>
      <c r="AB36" s="12">
        <f>VLOOKUP($H36,'[2]2023_05'!$D:$AD,'[2]2023_05'!Q$19,FALSE)</f>
        <v>119.6</v>
      </c>
      <c r="AC36">
        <f t="shared" si="2"/>
        <v>119.60000000000001</v>
      </c>
      <c r="AD36">
        <f t="shared" si="3"/>
        <v>0</v>
      </c>
    </row>
    <row r="37" spans="1:30" x14ac:dyDescent="0.25">
      <c r="A37" s="9" t="str">
        <f t="shared" si="0"/>
        <v>H044 2023 Maio</v>
      </c>
      <c r="B37" s="9" t="str">
        <f>VLOOKUP(H37,[1]Auxiliar_referencia!E:F,2,FALSE)</f>
        <v>Medidor faturado pela UFSC</v>
      </c>
      <c r="C37" s="9">
        <v>2023</v>
      </c>
      <c r="D37" s="9" t="s">
        <v>126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VLOOKUP($H37,'[2]2023_05'!$D:$AD,'[2]2023_05'!Z$19,FALSE)</f>
        <v>1</v>
      </c>
      <c r="M37" s="12">
        <f>VLOOKUP($H37,'[2]2023_05'!$D:$AD,'[2]2023_05'!AA$19,FALSE)</f>
        <v>0</v>
      </c>
      <c r="N37" s="12">
        <f>VLOOKUP($H37,'[2]2023_05'!$D:$AD,'[2]2023_05'!AB$19,FALSE)</f>
        <v>0</v>
      </c>
      <c r="O37" s="12">
        <f>VLOOKUP($H37,'[2]2023_05'!$D:$AD,'[2]2023_05'!AC$19,FALSE)</f>
        <v>0</v>
      </c>
      <c r="P37" s="12">
        <f>VLOOKUP($H37,'[2]2023_05'!$D:$AD,'[2]2023_05'!AD$19,FALSE)</f>
        <v>1</v>
      </c>
      <c r="Q37" s="13">
        <f>VLOOKUP(H37,'2023_04'!H:R,11,FALSE)</f>
        <v>88</v>
      </c>
      <c r="R37" s="14">
        <f>VLOOKUP($H37,'[2]2023_05'!$D:$AD,'[2]2023_05'!J$19,FALSE)</f>
        <v>134</v>
      </c>
      <c r="S37" s="15">
        <f t="shared" si="1"/>
        <v>46</v>
      </c>
      <c r="T37" s="12">
        <f>VLOOKUP($H37,'[2]2023_05'!$D:$AD,'[2]2023_05'!K$19,FALSE)</f>
        <v>46</v>
      </c>
      <c r="U37" s="16" t="str">
        <f>VLOOKUP($H37,'[2]2023_05'!$D:$AD,'[2]2023_05'!T$19,FALSE)</f>
        <v>LIDO</v>
      </c>
      <c r="V37" s="17" t="str">
        <f>VLOOKUP($H37,'[2]2023_05'!$D:$AD,'[2]2023_05'!U$19,FALSE)</f>
        <v>ALTO CONSUMO</v>
      </c>
      <c r="W37" s="12">
        <f>VLOOKUP($H37,'[2]2023_05'!$D:$AD,'[2]2023_05'!L$19,FALSE)</f>
        <v>608.32000000000005</v>
      </c>
      <c r="X37" s="12">
        <f>VLOOKUP($H37,'[2]2023_05'!$D:$AD,'[2]2023_05'!M$19,FALSE)</f>
        <v>608.32000000000005</v>
      </c>
      <c r="Y37" s="18">
        <f>VLOOKUP($H37,'[2]2023_05'!$D:$AD,'[2]2023_05'!N$19,FALSE)</f>
        <v>-114.98</v>
      </c>
      <c r="Z37" s="12">
        <f>VLOOKUP($H37,'[2]2023_05'!$D:$AD,'[2]2023_05'!O$19,FALSE)</f>
        <v>0</v>
      </c>
      <c r="AA37" s="12">
        <f>VLOOKUP($H37,'[2]2023_05'!$D:$AD,'[2]2023_05'!P$19,FALSE)</f>
        <v>0</v>
      </c>
      <c r="AB37" s="12">
        <f>VLOOKUP($H37,'[2]2023_05'!$D:$AD,'[2]2023_05'!Q$19,FALSE)</f>
        <v>1101.6600000000001</v>
      </c>
      <c r="AC37">
        <f t="shared" si="2"/>
        <v>1101.6600000000001</v>
      </c>
      <c r="AD37">
        <f t="shared" si="3"/>
        <v>0</v>
      </c>
    </row>
    <row r="38" spans="1:30" x14ac:dyDescent="0.25">
      <c r="A38" s="9" t="str">
        <f t="shared" si="0"/>
        <v>H045 2023 Maio</v>
      </c>
      <c r="B38" s="9" t="str">
        <f>VLOOKUP(H38,[1]Auxiliar_referencia!E:F,2,FALSE)</f>
        <v>Medidor faturado pela UFSC</v>
      </c>
      <c r="C38" s="9">
        <v>2023</v>
      </c>
      <c r="D38" s="9" t="s">
        <v>126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VLOOKUP($H38,'[2]2023_05'!$D:$AD,'[2]2023_05'!Z$19,FALSE)</f>
        <v>1</v>
      </c>
      <c r="M38" s="12">
        <f>VLOOKUP($H38,'[2]2023_05'!$D:$AD,'[2]2023_05'!AA$19,FALSE)</f>
        <v>0</v>
      </c>
      <c r="N38" s="12">
        <f>VLOOKUP($H38,'[2]2023_05'!$D:$AD,'[2]2023_05'!AB$19,FALSE)</f>
        <v>0</v>
      </c>
      <c r="O38" s="12">
        <f>VLOOKUP($H38,'[2]2023_05'!$D:$AD,'[2]2023_05'!AC$19,FALSE)</f>
        <v>0</v>
      </c>
      <c r="P38" s="12">
        <f>VLOOKUP($H38,'[2]2023_05'!$D:$AD,'[2]2023_05'!AD$19,FALSE)</f>
        <v>1</v>
      </c>
      <c r="Q38" s="13">
        <f>VLOOKUP(H38,'2023_04'!H:R,11,FALSE)</f>
        <v>658</v>
      </c>
      <c r="R38" s="14">
        <f>VLOOKUP($H38,'[2]2023_05'!$D:$AD,'[2]2023_05'!J$19,FALSE)</f>
        <v>808</v>
      </c>
      <c r="S38" s="15">
        <f t="shared" si="1"/>
        <v>150</v>
      </c>
      <c r="T38" s="12">
        <f>VLOOKUP($H38,'[2]2023_05'!$D:$AD,'[2]2023_05'!K$19,FALSE)</f>
        <v>150</v>
      </c>
      <c r="U38" s="16" t="str">
        <f>VLOOKUP($H38,'[2]2023_05'!$D:$AD,'[2]2023_05'!T$19,FALSE)</f>
        <v>LIDO/REVISÃO</v>
      </c>
      <c r="V38" s="17" t="str">
        <f>VLOOKUP($H38,'[2]2023_05'!$D:$AD,'[2]2023_05'!U$19,FALSE)</f>
        <v>ALTO CONSUMO</v>
      </c>
      <c r="W38" s="12">
        <f>VLOOKUP($H38,'[2]2023_05'!$D:$AD,'[2]2023_05'!L$19,FALSE)</f>
        <v>2115.2800000000002</v>
      </c>
      <c r="X38" s="12">
        <f>VLOOKUP($H38,'[2]2023_05'!$D:$AD,'[2]2023_05'!M$19,FALSE)</f>
        <v>2115.2800000000002</v>
      </c>
      <c r="Y38" s="18">
        <f>VLOOKUP($H38,'[2]2023_05'!$D:$AD,'[2]2023_05'!N$19,FALSE)</f>
        <v>-399.8</v>
      </c>
      <c r="Z38" s="12">
        <f>VLOOKUP($H38,'[2]2023_05'!$D:$AD,'[2]2023_05'!O$19,FALSE)</f>
        <v>0</v>
      </c>
      <c r="AA38" s="12">
        <f>VLOOKUP($H38,'[2]2023_05'!$D:$AD,'[2]2023_05'!P$19,FALSE)</f>
        <v>0</v>
      </c>
      <c r="AB38" s="12">
        <f>VLOOKUP($H38,'[2]2023_05'!$D:$AD,'[2]2023_05'!Q$19,FALSE)</f>
        <v>3830.76</v>
      </c>
      <c r="AC38">
        <f t="shared" si="2"/>
        <v>3830.76</v>
      </c>
      <c r="AD38">
        <f t="shared" si="3"/>
        <v>0</v>
      </c>
    </row>
    <row r="39" spans="1:30" x14ac:dyDescent="0.25">
      <c r="A39" s="9" t="str">
        <f t="shared" si="0"/>
        <v>H046 2023 Maio</v>
      </c>
      <c r="B39" s="9" t="str">
        <f>VLOOKUP(H39,[1]Auxiliar_referencia!E:F,2,FALSE)</f>
        <v>Medidor faturado pela UFSC</v>
      </c>
      <c r="C39" s="9">
        <v>2023</v>
      </c>
      <c r="D39" s="9" t="s">
        <v>126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VLOOKUP($H39,'[2]2023_05'!$D:$AD,'[2]2023_05'!Z$19,FALSE)</f>
        <v>1</v>
      </c>
      <c r="M39" s="12">
        <f>VLOOKUP($H39,'[2]2023_05'!$D:$AD,'[2]2023_05'!AA$19,FALSE)</f>
        <v>0</v>
      </c>
      <c r="N39" s="12">
        <f>VLOOKUP($H39,'[2]2023_05'!$D:$AD,'[2]2023_05'!AB$19,FALSE)</f>
        <v>0</v>
      </c>
      <c r="O39" s="12">
        <f>VLOOKUP($H39,'[2]2023_05'!$D:$AD,'[2]2023_05'!AC$19,FALSE)</f>
        <v>0</v>
      </c>
      <c r="P39" s="12">
        <f>VLOOKUP($H39,'[2]2023_05'!$D:$AD,'[2]2023_05'!AD$19,FALSE)</f>
        <v>1</v>
      </c>
      <c r="Q39" s="13">
        <f>VLOOKUP(H39,'2023_04'!H:R,11,FALSE)</f>
        <v>489</v>
      </c>
      <c r="R39" s="14">
        <f>VLOOKUP($H39,'[2]2023_05'!$D:$AD,'[2]2023_05'!J$19,FALSE)</f>
        <v>624</v>
      </c>
      <c r="S39" s="15">
        <f t="shared" si="1"/>
        <v>135</v>
      </c>
      <c r="T39" s="12">
        <f>VLOOKUP($H39,'[2]2023_05'!$D:$AD,'[2]2023_05'!K$19,FALSE)</f>
        <v>135</v>
      </c>
      <c r="U39" s="16" t="str">
        <f>VLOOKUP($H39,'[2]2023_05'!$D:$AD,'[2]2023_05'!T$19,FALSE)</f>
        <v>LIDO</v>
      </c>
      <c r="V39" s="17" t="str">
        <f>VLOOKUP($H39,'[2]2023_05'!$D:$AD,'[2]2023_05'!U$19,FALSE)</f>
        <v>ALTO CONSUMO</v>
      </c>
      <c r="W39" s="12">
        <f>VLOOKUP($H39,'[2]2023_05'!$D:$AD,'[2]2023_05'!L$19,FALSE)</f>
        <v>1897.93</v>
      </c>
      <c r="X39" s="12">
        <f>VLOOKUP($H39,'[2]2023_05'!$D:$AD,'[2]2023_05'!M$19,FALSE)</f>
        <v>1897.93</v>
      </c>
      <c r="Y39" s="18">
        <f>VLOOKUP($H39,'[2]2023_05'!$D:$AD,'[2]2023_05'!N$19,FALSE)</f>
        <v>-358.71</v>
      </c>
      <c r="Z39" s="12">
        <f>VLOOKUP($H39,'[2]2023_05'!$D:$AD,'[2]2023_05'!O$19,FALSE)</f>
        <v>0</v>
      </c>
      <c r="AA39" s="12">
        <f>VLOOKUP($H39,'[2]2023_05'!$D:$AD,'[2]2023_05'!P$19,FALSE)</f>
        <v>0</v>
      </c>
      <c r="AB39" s="12">
        <f>VLOOKUP($H39,'[2]2023_05'!$D:$AD,'[2]2023_05'!Q$19,FALSE)</f>
        <v>3437.15</v>
      </c>
      <c r="AC39">
        <f t="shared" si="2"/>
        <v>3437.15</v>
      </c>
      <c r="AD39">
        <f t="shared" si="3"/>
        <v>0</v>
      </c>
    </row>
    <row r="40" spans="1:30" x14ac:dyDescent="0.25">
      <c r="A40" s="9" t="str">
        <f t="shared" si="0"/>
        <v>H047 2023 Maio</v>
      </c>
      <c r="B40" s="9" t="str">
        <f>VLOOKUP(H40,[1]Auxiliar_referencia!E:F,2,FALSE)</f>
        <v>Medidor faturado pela UFSC</v>
      </c>
      <c r="C40" s="9">
        <v>2023</v>
      </c>
      <c r="D40" s="9" t="s">
        <v>126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VLOOKUP($H40,'[2]2023_05'!$D:$AD,'[2]2023_05'!Z$19,FALSE)</f>
        <v>1</v>
      </c>
      <c r="M40" s="12">
        <f>VLOOKUP($H40,'[2]2023_05'!$D:$AD,'[2]2023_05'!AA$19,FALSE)</f>
        <v>0</v>
      </c>
      <c r="N40" s="12">
        <f>VLOOKUP($H40,'[2]2023_05'!$D:$AD,'[2]2023_05'!AB$19,FALSE)</f>
        <v>0</v>
      </c>
      <c r="O40" s="12">
        <f>VLOOKUP($H40,'[2]2023_05'!$D:$AD,'[2]2023_05'!AC$19,FALSE)</f>
        <v>0</v>
      </c>
      <c r="P40" s="12">
        <f>VLOOKUP($H40,'[2]2023_05'!$D:$AD,'[2]2023_05'!AD$19,FALSE)</f>
        <v>1</v>
      </c>
      <c r="Q40" s="13">
        <f>VLOOKUP(H40,'2023_04'!H:R,11,FALSE)</f>
        <v>15328</v>
      </c>
      <c r="R40" s="14">
        <f>VLOOKUP($H40,'[2]2023_05'!$D:$AD,'[2]2023_05'!J$19,FALSE)</f>
        <v>15612</v>
      </c>
      <c r="S40" s="15">
        <f t="shared" si="1"/>
        <v>284</v>
      </c>
      <c r="T40" s="12">
        <f>VLOOKUP($H40,'[2]2023_05'!$D:$AD,'[2]2023_05'!K$19,FALSE)</f>
        <v>284</v>
      </c>
      <c r="U40" s="16" t="str">
        <f>VLOOKUP($H40,'[2]2023_05'!$D:$AD,'[2]2023_05'!T$19,FALSE)</f>
        <v>LIDO</v>
      </c>
      <c r="V40" s="17" t="str">
        <f>VLOOKUP($H40,'[2]2023_05'!$D:$AD,'[2]2023_05'!U$19,FALSE)</f>
        <v>OK</v>
      </c>
      <c r="W40" s="12">
        <f>VLOOKUP($H40,'[2]2023_05'!$D:$AD,'[2]2023_05'!L$19,FALSE)</f>
        <v>4056.94</v>
      </c>
      <c r="X40" s="12">
        <f>VLOOKUP($H40,'[2]2023_05'!$D:$AD,'[2]2023_05'!M$19,FALSE)</f>
        <v>4056.94</v>
      </c>
      <c r="Y40" s="18">
        <f>VLOOKUP($H40,'[2]2023_05'!$D:$AD,'[2]2023_05'!N$19,FALSE)</f>
        <v>-766.77</v>
      </c>
      <c r="Z40" s="12">
        <f>VLOOKUP($H40,'[2]2023_05'!$D:$AD,'[2]2023_05'!O$19,FALSE)</f>
        <v>0</v>
      </c>
      <c r="AA40" s="12">
        <f>VLOOKUP($H40,'[2]2023_05'!$D:$AD,'[2]2023_05'!P$19,FALSE)</f>
        <v>0</v>
      </c>
      <c r="AB40" s="12">
        <f>VLOOKUP($H40,'[2]2023_05'!$D:$AD,'[2]2023_05'!Q$19,FALSE)</f>
        <v>7347.11</v>
      </c>
      <c r="AC40">
        <f t="shared" si="2"/>
        <v>7347.1100000000006</v>
      </c>
      <c r="AD40">
        <f t="shared" si="3"/>
        <v>0</v>
      </c>
    </row>
    <row r="41" spans="1:30" x14ac:dyDescent="0.25">
      <c r="A41" s="9" t="str">
        <f t="shared" si="0"/>
        <v>H048 2023 Maio</v>
      </c>
      <c r="B41" s="9" t="str">
        <f>VLOOKUP(H41,[1]Auxiliar_referencia!E:F,2,FALSE)</f>
        <v>Medidor faturado pela UFSC</v>
      </c>
      <c r="C41" s="9">
        <v>2023</v>
      </c>
      <c r="D41" s="9" t="s">
        <v>126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VLOOKUP($H41,'[2]2023_05'!$D:$AD,'[2]2023_05'!Z$19,FALSE)</f>
        <v>1</v>
      </c>
      <c r="M41" s="12">
        <f>VLOOKUP($H41,'[2]2023_05'!$D:$AD,'[2]2023_05'!AA$19,FALSE)</f>
        <v>0</v>
      </c>
      <c r="N41" s="12">
        <f>VLOOKUP($H41,'[2]2023_05'!$D:$AD,'[2]2023_05'!AB$19,FALSE)</f>
        <v>0</v>
      </c>
      <c r="O41" s="12">
        <f>VLOOKUP($H41,'[2]2023_05'!$D:$AD,'[2]2023_05'!AC$19,FALSE)</f>
        <v>0</v>
      </c>
      <c r="P41" s="12">
        <f>VLOOKUP($H41,'[2]2023_05'!$D:$AD,'[2]2023_05'!AD$19,FALSE)</f>
        <v>1</v>
      </c>
      <c r="Q41" s="13">
        <f>VLOOKUP(H41,'2023_04'!H:R,11,FALSE)</f>
        <v>31453</v>
      </c>
      <c r="R41" s="14">
        <f>VLOOKUP($H41,'[2]2023_05'!$D:$AD,'[2]2023_05'!J$19,FALSE)</f>
        <v>31633</v>
      </c>
      <c r="S41" s="15">
        <f t="shared" si="1"/>
        <v>180</v>
      </c>
      <c r="T41" s="12">
        <f>VLOOKUP($H41,'[2]2023_05'!$D:$AD,'[2]2023_05'!K$19,FALSE)</f>
        <v>180</v>
      </c>
      <c r="U41" s="16" t="str">
        <f>VLOOKUP($H41,'[2]2023_05'!$D:$AD,'[2]2023_05'!T$19,FALSE)</f>
        <v>MÉDIO</v>
      </c>
      <c r="V41" s="17" t="str">
        <f>VLOOKUP($H41,'[2]2023_05'!$D:$AD,'[2]2023_05'!U$19,FALSE)</f>
        <v>ELIMINE A ANORMALIDADE CONSTRUINDO ABRIGO</v>
      </c>
      <c r="W41" s="12">
        <f>VLOOKUP($H41,'[2]2023_05'!$D:$AD,'[2]2023_05'!L$19,FALSE)</f>
        <v>2549.98</v>
      </c>
      <c r="X41" s="12">
        <f>VLOOKUP($H41,'[2]2023_05'!$D:$AD,'[2]2023_05'!M$19,FALSE)</f>
        <v>2549.98</v>
      </c>
      <c r="Y41" s="18">
        <f>VLOOKUP($H41,'[2]2023_05'!$D:$AD,'[2]2023_05'!N$19,FALSE)</f>
        <v>-481.95</v>
      </c>
      <c r="Z41" s="12">
        <f>VLOOKUP($H41,'[2]2023_05'!$D:$AD,'[2]2023_05'!O$19,FALSE)</f>
        <v>0</v>
      </c>
      <c r="AA41" s="12">
        <f>VLOOKUP($H41,'[2]2023_05'!$D:$AD,'[2]2023_05'!P$19,FALSE)</f>
        <v>0</v>
      </c>
      <c r="AB41" s="12">
        <f>VLOOKUP($H41,'[2]2023_05'!$D:$AD,'[2]2023_05'!Q$19,FALSE)</f>
        <v>4618.01</v>
      </c>
      <c r="AC41">
        <f t="shared" si="2"/>
        <v>4618.01</v>
      </c>
      <c r="AD41">
        <f t="shared" si="3"/>
        <v>0</v>
      </c>
    </row>
    <row r="42" spans="1:30" x14ac:dyDescent="0.25">
      <c r="A42" s="9" t="str">
        <f t="shared" si="0"/>
        <v>H049 2023 Maio</v>
      </c>
      <c r="B42" s="9" t="str">
        <f>VLOOKUP(H42,[1]Auxiliar_referencia!E:F,2,FALSE)</f>
        <v>Medidor faturado pela UFSC</v>
      </c>
      <c r="C42" s="9">
        <v>2023</v>
      </c>
      <c r="D42" s="9" t="s">
        <v>126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VLOOKUP($H42,'[2]2023_05'!$D:$AD,'[2]2023_05'!Z$19,FALSE)</f>
        <v>1</v>
      </c>
      <c r="M42" s="12">
        <f>VLOOKUP($H42,'[2]2023_05'!$D:$AD,'[2]2023_05'!AA$19,FALSE)</f>
        <v>0</v>
      </c>
      <c r="N42" s="12">
        <f>VLOOKUP($H42,'[2]2023_05'!$D:$AD,'[2]2023_05'!AB$19,FALSE)</f>
        <v>0</v>
      </c>
      <c r="O42" s="12">
        <f>VLOOKUP($H42,'[2]2023_05'!$D:$AD,'[2]2023_05'!AC$19,FALSE)</f>
        <v>0</v>
      </c>
      <c r="P42" s="12">
        <f>VLOOKUP($H42,'[2]2023_05'!$D:$AD,'[2]2023_05'!AD$19,FALSE)</f>
        <v>1</v>
      </c>
      <c r="Q42" s="13">
        <f>VLOOKUP(H42,'2023_04'!H:R,11,FALSE)</f>
        <v>1434</v>
      </c>
      <c r="R42" s="14">
        <f>VLOOKUP($H42,'[2]2023_05'!$D:$AD,'[2]2023_05'!J$19,FALSE)</f>
        <v>1602</v>
      </c>
      <c r="S42" s="15">
        <f t="shared" si="1"/>
        <v>168</v>
      </c>
      <c r="T42" s="12">
        <f>VLOOKUP($H42,'[2]2023_05'!$D:$AD,'[2]2023_05'!K$19,FALSE)</f>
        <v>168</v>
      </c>
      <c r="U42" s="16" t="str">
        <f>VLOOKUP($H42,'[2]2023_05'!$D:$AD,'[2]2023_05'!T$19,FALSE)</f>
        <v>LIDO/REVISÃO</v>
      </c>
      <c r="V42" s="17" t="str">
        <f>VLOOKUP($H42,'[2]2023_05'!$D:$AD,'[2]2023_05'!U$19,FALSE)</f>
        <v>ELIMINE A ANORMALIDADE CONSTRUINDO ABRIGO</v>
      </c>
      <c r="W42" s="12">
        <f>VLOOKUP($H42,'[2]2023_05'!$D:$AD,'[2]2023_05'!L$19,FALSE)</f>
        <v>2376.1</v>
      </c>
      <c r="X42" s="12">
        <f>VLOOKUP($H42,'[2]2023_05'!$D:$AD,'[2]2023_05'!M$19,FALSE)</f>
        <v>2376.1</v>
      </c>
      <c r="Y42" s="18">
        <f>VLOOKUP($H42,'[2]2023_05'!$D:$AD,'[2]2023_05'!N$19,FALSE)</f>
        <v>-449.09</v>
      </c>
      <c r="Z42" s="12">
        <f>VLOOKUP($H42,'[2]2023_05'!$D:$AD,'[2]2023_05'!O$19,FALSE)</f>
        <v>0</v>
      </c>
      <c r="AA42" s="12">
        <f>VLOOKUP($H42,'[2]2023_05'!$D:$AD,'[2]2023_05'!P$19,FALSE)</f>
        <v>0</v>
      </c>
      <c r="AB42" s="12">
        <f>VLOOKUP($H42,'[2]2023_05'!$D:$AD,'[2]2023_05'!Q$19,FALSE)</f>
        <v>4303.1099999999997</v>
      </c>
      <c r="AC42">
        <f t="shared" si="2"/>
        <v>4303.1099999999997</v>
      </c>
      <c r="AD42">
        <f t="shared" si="3"/>
        <v>0</v>
      </c>
    </row>
    <row r="43" spans="1:30" x14ac:dyDescent="0.25">
      <c r="A43" s="9" t="str">
        <f t="shared" si="0"/>
        <v>H050 2023 Maio</v>
      </c>
      <c r="B43" s="9" t="str">
        <f>VLOOKUP(H43,[1]Auxiliar_referencia!E:F,2,FALSE)</f>
        <v>Medidor faturado pela UFSC</v>
      </c>
      <c r="C43" s="9">
        <v>2023</v>
      </c>
      <c r="D43" s="9" t="s">
        <v>126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VLOOKUP($H43,'[2]2023_05'!$D:$AD,'[2]2023_05'!Z$19,FALSE)</f>
        <v>1</v>
      </c>
      <c r="M43" s="12">
        <f>VLOOKUP($H43,'[2]2023_05'!$D:$AD,'[2]2023_05'!AA$19,FALSE)</f>
        <v>0</v>
      </c>
      <c r="N43" s="12">
        <f>VLOOKUP($H43,'[2]2023_05'!$D:$AD,'[2]2023_05'!AB$19,FALSE)</f>
        <v>0</v>
      </c>
      <c r="O43" s="12">
        <f>VLOOKUP($H43,'[2]2023_05'!$D:$AD,'[2]2023_05'!AC$19,FALSE)</f>
        <v>0</v>
      </c>
      <c r="P43" s="12">
        <f>VLOOKUP($H43,'[2]2023_05'!$D:$AD,'[2]2023_05'!AD$19,FALSE)</f>
        <v>1</v>
      </c>
      <c r="Q43" s="13">
        <f>VLOOKUP(H43,'2023_04'!H:R,11,FALSE)</f>
        <v>5405</v>
      </c>
      <c r="R43" s="14">
        <f>VLOOKUP($H43,'[2]2023_05'!$D:$AD,'[2]2023_05'!J$19,FALSE)</f>
        <v>5550</v>
      </c>
      <c r="S43" s="15">
        <f t="shared" si="1"/>
        <v>145</v>
      </c>
      <c r="T43" s="12">
        <f>VLOOKUP($H43,'[2]2023_05'!$D:$AD,'[2]2023_05'!K$19,FALSE)</f>
        <v>145</v>
      </c>
      <c r="U43" s="16" t="str">
        <f>VLOOKUP($H43,'[2]2023_05'!$D:$AD,'[2]2023_05'!T$19,FALSE)</f>
        <v>MÉDIO</v>
      </c>
      <c r="V43" s="17" t="str">
        <f>VLOOKUP($H43,'[2]2023_05'!$D:$AD,'[2]2023_05'!U$19,FALSE)</f>
        <v>ELIMINE A ANORMALIDADE CONSTRUINDO ABRIGO</v>
      </c>
      <c r="W43" s="12">
        <f>VLOOKUP($H43,'[2]2023_05'!$D:$AD,'[2]2023_05'!L$19,FALSE)</f>
        <v>2042.83</v>
      </c>
      <c r="X43" s="12">
        <f>VLOOKUP($H43,'[2]2023_05'!$D:$AD,'[2]2023_05'!M$19,FALSE)</f>
        <v>2042.83</v>
      </c>
      <c r="Y43" s="18">
        <f>VLOOKUP($H43,'[2]2023_05'!$D:$AD,'[2]2023_05'!N$19,FALSE)</f>
        <v>-386.1</v>
      </c>
      <c r="Z43" s="12">
        <f>VLOOKUP($H43,'[2]2023_05'!$D:$AD,'[2]2023_05'!O$19,FALSE)</f>
        <v>0</v>
      </c>
      <c r="AA43" s="12">
        <f>VLOOKUP($H43,'[2]2023_05'!$D:$AD,'[2]2023_05'!P$19,FALSE)</f>
        <v>0</v>
      </c>
      <c r="AB43" s="12">
        <f>VLOOKUP($H43,'[2]2023_05'!$D:$AD,'[2]2023_05'!Q$19,FALSE)</f>
        <v>3699.56</v>
      </c>
      <c r="AC43">
        <f t="shared" si="2"/>
        <v>3699.56</v>
      </c>
      <c r="AD43">
        <f t="shared" si="3"/>
        <v>0</v>
      </c>
    </row>
    <row r="44" spans="1:30" x14ac:dyDescent="0.25">
      <c r="A44" s="9" t="str">
        <f t="shared" si="0"/>
        <v>H051 2023 Maio</v>
      </c>
      <c r="B44" s="9" t="str">
        <f>VLOOKUP(H44,[1]Auxiliar_referencia!E:F,2,FALSE)</f>
        <v>Medidor faturado pela UFSC</v>
      </c>
      <c r="C44" s="9">
        <v>2023</v>
      </c>
      <c r="D44" s="9" t="s">
        <v>126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VLOOKUP($H44,'[2]2023_05'!$D:$AD,'[2]2023_05'!Z$19,FALSE)</f>
        <v>1</v>
      </c>
      <c r="M44" s="12">
        <f>VLOOKUP($H44,'[2]2023_05'!$D:$AD,'[2]2023_05'!AA$19,FALSE)</f>
        <v>0</v>
      </c>
      <c r="N44" s="12">
        <f>VLOOKUP($H44,'[2]2023_05'!$D:$AD,'[2]2023_05'!AB$19,FALSE)</f>
        <v>4</v>
      </c>
      <c r="O44" s="12">
        <f>VLOOKUP($H44,'[2]2023_05'!$D:$AD,'[2]2023_05'!AC$19,FALSE)</f>
        <v>0</v>
      </c>
      <c r="P44" s="12">
        <f>VLOOKUP($H44,'[2]2023_05'!$D:$AD,'[2]2023_05'!AD$19,FALSE)</f>
        <v>5</v>
      </c>
      <c r="Q44" s="13">
        <f>VLOOKUP(H44,'2023_04'!H:R,11,FALSE)</f>
        <v>510</v>
      </c>
      <c r="R44" s="14">
        <f>VLOOKUP($H44,'[2]2023_05'!$D:$AD,'[2]2023_05'!J$19,FALSE)</f>
        <v>517</v>
      </c>
      <c r="S44" s="15">
        <f t="shared" si="1"/>
        <v>7</v>
      </c>
      <c r="T44" s="12">
        <f>VLOOKUP($H44,'[2]2023_05'!$D:$AD,'[2]2023_05'!K$19,FALSE)</f>
        <v>7</v>
      </c>
      <c r="U44" s="16" t="str">
        <f>VLOOKUP($H44,'[2]2023_05'!$D:$AD,'[2]2023_05'!T$19,FALSE)</f>
        <v>LIDO</v>
      </c>
      <c r="V44" s="17" t="str">
        <f>VLOOKUP($H44,'[2]2023_05'!$D:$AD,'[2]2023_05'!U$19,FALSE)</f>
        <v>OK</v>
      </c>
      <c r="W44" s="12">
        <f>VLOOKUP($H44,'[2]2023_05'!$D:$AD,'[2]2023_05'!L$19,FALSE)</f>
        <v>211.52</v>
      </c>
      <c r="X44" s="12">
        <f>VLOOKUP($H44,'[2]2023_05'!$D:$AD,'[2]2023_05'!M$19,FALSE)</f>
        <v>211.52</v>
      </c>
      <c r="Y44" s="18">
        <f>VLOOKUP($H44,'[2]2023_05'!$D:$AD,'[2]2023_05'!N$19,FALSE)</f>
        <v>-39.979999999999997</v>
      </c>
      <c r="Z44" s="12">
        <f>VLOOKUP($H44,'[2]2023_05'!$D:$AD,'[2]2023_05'!O$19,FALSE)</f>
        <v>0</v>
      </c>
      <c r="AA44" s="12">
        <f>VLOOKUP($H44,'[2]2023_05'!$D:$AD,'[2]2023_05'!P$19,FALSE)</f>
        <v>0</v>
      </c>
      <c r="AB44" s="12">
        <f>VLOOKUP($H44,'[2]2023_05'!$D:$AD,'[2]2023_05'!Q$19,FALSE)</f>
        <v>383.06</v>
      </c>
      <c r="AC44">
        <f t="shared" si="2"/>
        <v>383.06</v>
      </c>
      <c r="AD44">
        <f t="shared" si="3"/>
        <v>0</v>
      </c>
    </row>
    <row r="45" spans="1:30" x14ac:dyDescent="0.25">
      <c r="A45" s="9" t="str">
        <f t="shared" si="0"/>
        <v>H053 2023 Maio</v>
      </c>
      <c r="B45" s="9" t="str">
        <f>VLOOKUP(H45,[1]Auxiliar_referencia!E:F,2,FALSE)</f>
        <v>Medidor faturado pela UFSC</v>
      </c>
      <c r="C45" s="9">
        <v>2023</v>
      </c>
      <c r="D45" s="9" t="s">
        <v>126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VLOOKUP($H45,'[2]2023_05'!$D:$AD,'[2]2023_05'!Z$19,FALSE)</f>
        <v>1</v>
      </c>
      <c r="M45" s="12">
        <f>VLOOKUP($H45,'[2]2023_05'!$D:$AD,'[2]2023_05'!AA$19,FALSE)</f>
        <v>0</v>
      </c>
      <c r="N45" s="12">
        <f>VLOOKUP($H45,'[2]2023_05'!$D:$AD,'[2]2023_05'!AB$19,FALSE)</f>
        <v>0</v>
      </c>
      <c r="O45" s="12">
        <f>VLOOKUP($H45,'[2]2023_05'!$D:$AD,'[2]2023_05'!AC$19,FALSE)</f>
        <v>0</v>
      </c>
      <c r="P45" s="12">
        <f>VLOOKUP($H45,'[2]2023_05'!$D:$AD,'[2]2023_05'!AD$19,FALSE)</f>
        <v>1</v>
      </c>
      <c r="Q45" s="13">
        <f>VLOOKUP(H45,'2023_04'!H:R,11,FALSE)</f>
        <v>20493</v>
      </c>
      <c r="R45" s="14">
        <f>VLOOKUP($H45,'[2]2023_05'!$D:$AD,'[2]2023_05'!J$19,FALSE)</f>
        <v>22055</v>
      </c>
      <c r="S45" s="15">
        <f t="shared" si="1"/>
        <v>1562</v>
      </c>
      <c r="T45" s="12">
        <f>VLOOKUP($H45,'[2]2023_05'!$D:$AD,'[2]2023_05'!K$19,FALSE)</f>
        <v>1562</v>
      </c>
      <c r="U45" s="16" t="str">
        <f>VLOOKUP($H45,'[2]2023_05'!$D:$AD,'[2]2023_05'!T$19,FALSE)</f>
        <v>LIDO/REVISÃO</v>
      </c>
      <c r="V45" s="17" t="str">
        <f>VLOOKUP($H45,'[2]2023_05'!$D:$AD,'[2]2023_05'!U$19,FALSE)</f>
        <v>ALTO CONSUMO</v>
      </c>
      <c r="W45" s="12">
        <f>VLOOKUP($H45,'[2]2023_05'!$D:$AD,'[2]2023_05'!L$19,FALSE)</f>
        <v>22575.16</v>
      </c>
      <c r="X45" s="12">
        <f>VLOOKUP($H45,'[2]2023_05'!$D:$AD,'[2]2023_05'!M$19,FALSE)</f>
        <v>22575.16</v>
      </c>
      <c r="Y45" s="18">
        <f>VLOOKUP($H45,'[2]2023_05'!$D:$AD,'[2]2023_05'!N$19,FALSE)</f>
        <v>-4266.71</v>
      </c>
      <c r="Z45" s="12">
        <f>VLOOKUP($H45,'[2]2023_05'!$D:$AD,'[2]2023_05'!O$19,FALSE)</f>
        <v>0</v>
      </c>
      <c r="AA45" s="12">
        <f>VLOOKUP($H45,'[2]2023_05'!$D:$AD,'[2]2023_05'!P$19,FALSE)</f>
        <v>0</v>
      </c>
      <c r="AB45" s="12">
        <f>VLOOKUP($H45,'[2]2023_05'!$D:$AD,'[2]2023_05'!Q$19,FALSE)</f>
        <v>40883.61</v>
      </c>
      <c r="AC45">
        <f t="shared" si="2"/>
        <v>40883.61</v>
      </c>
      <c r="AD45">
        <f t="shared" si="3"/>
        <v>0</v>
      </c>
    </row>
    <row r="46" spans="1:30" x14ac:dyDescent="0.25">
      <c r="A46" s="9" t="str">
        <f t="shared" si="0"/>
        <v>H054 2023 Maio</v>
      </c>
      <c r="B46" s="9" t="str">
        <f>VLOOKUP(H46,[1]Auxiliar_referencia!E:F,2,FALSE)</f>
        <v>Medidor faturado pela UFSC</v>
      </c>
      <c r="C46" s="9">
        <v>2023</v>
      </c>
      <c r="D46" s="9" t="s">
        <v>126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VLOOKUP($H46,'[2]2023_05'!$D:$AD,'[2]2023_05'!Z$19,FALSE)</f>
        <v>1</v>
      </c>
      <c r="M46" s="12">
        <f>VLOOKUP($H46,'[2]2023_05'!$D:$AD,'[2]2023_05'!AA$19,FALSE)</f>
        <v>0</v>
      </c>
      <c r="N46" s="12">
        <f>VLOOKUP($H46,'[2]2023_05'!$D:$AD,'[2]2023_05'!AB$19,FALSE)</f>
        <v>0</v>
      </c>
      <c r="O46" s="12">
        <f>VLOOKUP($H46,'[2]2023_05'!$D:$AD,'[2]2023_05'!AC$19,FALSE)</f>
        <v>0</v>
      </c>
      <c r="P46" s="12">
        <f>VLOOKUP($H46,'[2]2023_05'!$D:$AD,'[2]2023_05'!AD$19,FALSE)</f>
        <v>1</v>
      </c>
      <c r="Q46" s="13">
        <f>VLOOKUP(H46,'2023_04'!H:R,11,FALSE)</f>
        <v>2636</v>
      </c>
      <c r="R46" s="14">
        <f>VLOOKUP($H46,'[2]2023_05'!$D:$AD,'[2]2023_05'!J$19,FALSE)</f>
        <v>2869</v>
      </c>
      <c r="S46" s="15">
        <f t="shared" si="1"/>
        <v>233</v>
      </c>
      <c r="T46" s="12">
        <f>VLOOKUP($H46,'[2]2023_05'!$D:$AD,'[2]2023_05'!K$19,FALSE)</f>
        <v>233</v>
      </c>
      <c r="U46" s="16" t="str">
        <f>VLOOKUP($H46,'[2]2023_05'!$D:$AD,'[2]2023_05'!T$19,FALSE)</f>
        <v>LIDO</v>
      </c>
      <c r="V46" s="17" t="str">
        <f>VLOOKUP($H46,'[2]2023_05'!$D:$AD,'[2]2023_05'!U$19,FALSE)</f>
        <v>ALTO CONSUMO</v>
      </c>
      <c r="W46" s="12">
        <f>VLOOKUP($H46,'[2]2023_05'!$D:$AD,'[2]2023_05'!L$19,FALSE)</f>
        <v>3317.95</v>
      </c>
      <c r="X46" s="12">
        <f>VLOOKUP($H46,'[2]2023_05'!$D:$AD,'[2]2023_05'!M$19,FALSE)</f>
        <v>3317.95</v>
      </c>
      <c r="Y46" s="18">
        <f>VLOOKUP($H46,'[2]2023_05'!$D:$AD,'[2]2023_05'!N$19,FALSE)</f>
        <v>-627.09</v>
      </c>
      <c r="Z46" s="12">
        <f>VLOOKUP($H46,'[2]2023_05'!$D:$AD,'[2]2023_05'!O$19,FALSE)</f>
        <v>0</v>
      </c>
      <c r="AA46" s="12">
        <f>VLOOKUP($H46,'[2]2023_05'!$D:$AD,'[2]2023_05'!P$19,FALSE)</f>
        <v>0</v>
      </c>
      <c r="AB46" s="12">
        <f>VLOOKUP($H46,'[2]2023_05'!$D:$AD,'[2]2023_05'!Q$19,FALSE)</f>
        <v>6008.81</v>
      </c>
      <c r="AC46">
        <f t="shared" si="2"/>
        <v>6008.8099999999995</v>
      </c>
      <c r="AD46">
        <f t="shared" si="3"/>
        <v>0</v>
      </c>
    </row>
    <row r="47" spans="1:30" x14ac:dyDescent="0.25">
      <c r="A47" s="9" t="str">
        <f t="shared" si="0"/>
        <v>H055 2023 Maio</v>
      </c>
      <c r="B47" s="9" t="str">
        <f>VLOOKUP(H47,[1]Auxiliar_referencia!E:F,2,FALSE)</f>
        <v>Medidor faturado pela UFSC</v>
      </c>
      <c r="C47" s="9">
        <v>2023</v>
      </c>
      <c r="D47" s="9" t="s">
        <v>126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VLOOKUP($H47,'[2]2023_05'!$D:$AD,'[2]2023_05'!Z$19,FALSE)</f>
        <v>1</v>
      </c>
      <c r="M47" s="12">
        <f>VLOOKUP($H47,'[2]2023_05'!$D:$AD,'[2]2023_05'!AA$19,FALSE)</f>
        <v>0</v>
      </c>
      <c r="N47" s="12">
        <f>VLOOKUP($H47,'[2]2023_05'!$D:$AD,'[2]2023_05'!AB$19,FALSE)</f>
        <v>1</v>
      </c>
      <c r="O47" s="12">
        <f>VLOOKUP($H47,'[2]2023_05'!$D:$AD,'[2]2023_05'!AC$19,FALSE)</f>
        <v>0</v>
      </c>
      <c r="P47" s="12">
        <f>VLOOKUP($H47,'[2]2023_05'!$D:$AD,'[2]2023_05'!AD$19,FALSE)</f>
        <v>2</v>
      </c>
      <c r="Q47" s="13">
        <f>VLOOKUP(H47,'2023_04'!H:R,11,FALSE)</f>
        <v>32222</v>
      </c>
      <c r="R47" s="14">
        <f>VLOOKUP($H47,'[2]2023_05'!$D:$AD,'[2]2023_05'!J$19,FALSE)</f>
        <v>33032</v>
      </c>
      <c r="S47" s="15">
        <f t="shared" si="1"/>
        <v>810</v>
      </c>
      <c r="T47" s="12">
        <f>VLOOKUP($H47,'[2]2023_05'!$D:$AD,'[2]2023_05'!K$19,FALSE)</f>
        <v>810</v>
      </c>
      <c r="U47" s="16" t="str">
        <f>VLOOKUP($H47,'[2]2023_05'!$D:$AD,'[2]2023_05'!T$19,FALSE)</f>
        <v>LIDO</v>
      </c>
      <c r="V47" s="17" t="str">
        <f>VLOOKUP($H47,'[2]2023_05'!$D:$AD,'[2]2023_05'!U$19,FALSE)</f>
        <v>OK</v>
      </c>
      <c r="W47" s="12">
        <f>VLOOKUP($H47,'[2]2023_05'!$D:$AD,'[2]2023_05'!L$19,FALSE)</f>
        <v>12385.04</v>
      </c>
      <c r="X47" s="12">
        <f>VLOOKUP($H47,'[2]2023_05'!$D:$AD,'[2]2023_05'!M$19,FALSE)</f>
        <v>12385.04</v>
      </c>
      <c r="Y47" s="18">
        <f>VLOOKUP($H47,'[2]2023_05'!$D:$AD,'[2]2023_05'!N$19,FALSE)</f>
        <v>-2340.77</v>
      </c>
      <c r="Z47" s="12">
        <f>VLOOKUP($H47,'[2]2023_05'!$D:$AD,'[2]2023_05'!O$19,FALSE)</f>
        <v>0</v>
      </c>
      <c r="AA47" s="12">
        <f>VLOOKUP($H47,'[2]2023_05'!$D:$AD,'[2]2023_05'!P$19,FALSE)</f>
        <v>0</v>
      </c>
      <c r="AB47" s="12">
        <f>VLOOKUP($H47,'[2]2023_05'!$D:$AD,'[2]2023_05'!Q$19,FALSE)</f>
        <v>22429.31</v>
      </c>
      <c r="AC47">
        <f t="shared" si="2"/>
        <v>22429.31</v>
      </c>
      <c r="AD47">
        <f t="shared" si="3"/>
        <v>0</v>
      </c>
    </row>
    <row r="48" spans="1:30" x14ac:dyDescent="0.25">
      <c r="A48" s="9" t="str">
        <f t="shared" si="0"/>
        <v>H056 2023 Maio</v>
      </c>
      <c r="B48" s="9" t="str">
        <f>VLOOKUP(H48,[1]Auxiliar_referencia!E:F,2,FALSE)</f>
        <v>Medidor faturado pela UFSC</v>
      </c>
      <c r="C48" s="9">
        <v>2023</v>
      </c>
      <c r="D48" s="9" t="s">
        <v>126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VLOOKUP($H48,'[2]2023_05'!$D:$AD,'[2]2023_05'!Z$19,FALSE)</f>
        <v>1</v>
      </c>
      <c r="M48" s="12">
        <f>VLOOKUP($H48,'[2]2023_05'!$D:$AD,'[2]2023_05'!AA$19,FALSE)</f>
        <v>0</v>
      </c>
      <c r="N48" s="12">
        <f>VLOOKUP($H48,'[2]2023_05'!$D:$AD,'[2]2023_05'!AB$19,FALSE)</f>
        <v>1</v>
      </c>
      <c r="O48" s="12">
        <f>VLOOKUP($H48,'[2]2023_05'!$D:$AD,'[2]2023_05'!AC$19,FALSE)</f>
        <v>0</v>
      </c>
      <c r="P48" s="12">
        <f>VLOOKUP($H48,'[2]2023_05'!$D:$AD,'[2]2023_05'!AD$19,FALSE)</f>
        <v>2</v>
      </c>
      <c r="Q48" s="13">
        <f>VLOOKUP(H48,'2023_04'!H:R,11,FALSE)</f>
        <v>98576</v>
      </c>
      <c r="R48" s="14">
        <f>VLOOKUP($H48,'[2]2023_05'!$D:$AD,'[2]2023_05'!J$19,FALSE)</f>
        <v>99527</v>
      </c>
      <c r="S48" s="15">
        <f t="shared" si="1"/>
        <v>951</v>
      </c>
      <c r="T48" s="12">
        <f>VLOOKUP($H48,'[2]2023_05'!$D:$AD,'[2]2023_05'!K$19,FALSE)</f>
        <v>951</v>
      </c>
      <c r="U48" s="16" t="str">
        <f>VLOOKUP($H48,'[2]2023_05'!$D:$AD,'[2]2023_05'!T$19,FALSE)</f>
        <v>LIDO/REVISÃO</v>
      </c>
      <c r="V48" s="17" t="str">
        <f>VLOOKUP($H48,'[2]2023_05'!$D:$AD,'[2]2023_05'!U$19,FALSE)</f>
        <v>CONFIRMAÇÃO LEITURA</v>
      </c>
      <c r="W48" s="12">
        <f>VLOOKUP($H48,'[2]2023_05'!$D:$AD,'[2]2023_05'!L$19,FALSE)</f>
        <v>15254.93</v>
      </c>
      <c r="X48" s="12">
        <f>VLOOKUP($H48,'[2]2023_05'!$D:$AD,'[2]2023_05'!M$19,FALSE)</f>
        <v>15254.93</v>
      </c>
      <c r="Y48" s="18">
        <f>VLOOKUP($H48,'[2]2023_05'!$D:$AD,'[2]2023_05'!N$19,FALSE)</f>
        <v>-2883.18</v>
      </c>
      <c r="Z48" s="12">
        <f>VLOOKUP($H48,'[2]2023_05'!$D:$AD,'[2]2023_05'!O$19,FALSE)</f>
        <v>0</v>
      </c>
      <c r="AA48" s="12">
        <f>VLOOKUP($H48,'[2]2023_05'!$D:$AD,'[2]2023_05'!P$19,FALSE)</f>
        <v>0</v>
      </c>
      <c r="AB48" s="12">
        <f>VLOOKUP($H48,'[2]2023_05'!$D:$AD,'[2]2023_05'!Q$19,FALSE)</f>
        <v>27626.68</v>
      </c>
      <c r="AC48">
        <f t="shared" si="2"/>
        <v>27626.68</v>
      </c>
      <c r="AD48">
        <f t="shared" si="3"/>
        <v>0</v>
      </c>
    </row>
    <row r="49" spans="1:30" x14ac:dyDescent="0.25">
      <c r="A49" s="9" t="str">
        <f t="shared" si="0"/>
        <v>H057 2023 Maio</v>
      </c>
      <c r="B49" s="9" t="str">
        <f>VLOOKUP(H49,[1]Auxiliar_referencia!E:F,2,FALSE)</f>
        <v>Medidor faturado pela UFSC</v>
      </c>
      <c r="C49" s="9">
        <v>2023</v>
      </c>
      <c r="D49" s="9" t="s">
        <v>126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VLOOKUP($H49,'[2]2023_05'!$D:$AD,'[2]2023_05'!Z$19,FALSE)</f>
        <v>1</v>
      </c>
      <c r="M49" s="12">
        <f>VLOOKUP($H49,'[2]2023_05'!$D:$AD,'[2]2023_05'!AA$19,FALSE)</f>
        <v>0</v>
      </c>
      <c r="N49" s="12">
        <f>VLOOKUP($H49,'[2]2023_05'!$D:$AD,'[2]2023_05'!AB$19,FALSE)</f>
        <v>0</v>
      </c>
      <c r="O49" s="12">
        <f>VLOOKUP($H49,'[2]2023_05'!$D:$AD,'[2]2023_05'!AC$19,FALSE)</f>
        <v>0</v>
      </c>
      <c r="P49" s="12">
        <f>VLOOKUP($H49,'[2]2023_05'!$D:$AD,'[2]2023_05'!AD$19,FALSE)</f>
        <v>1</v>
      </c>
      <c r="Q49" s="13">
        <f>VLOOKUP(H49,'2023_04'!H:R,11,FALSE)</f>
        <v>1518</v>
      </c>
      <c r="R49" s="14">
        <f>VLOOKUP($H49,'[2]2023_05'!$D:$AD,'[2]2023_05'!J$19,FALSE)</f>
        <v>1532</v>
      </c>
      <c r="S49" s="15">
        <f t="shared" si="1"/>
        <v>14</v>
      </c>
      <c r="T49" s="12">
        <f>VLOOKUP($H49,'[2]2023_05'!$D:$AD,'[2]2023_05'!K$19,FALSE)</f>
        <v>14</v>
      </c>
      <c r="U49" s="16" t="str">
        <f>VLOOKUP($H49,'[2]2023_05'!$D:$AD,'[2]2023_05'!T$19,FALSE)</f>
        <v>LIDO</v>
      </c>
      <c r="V49" s="17" t="str">
        <f>VLOOKUP($H49,'[2]2023_05'!$D:$AD,'[2]2023_05'!U$19,FALSE)</f>
        <v>OK</v>
      </c>
      <c r="W49" s="12">
        <f>VLOOKUP($H49,'[2]2023_05'!$D:$AD,'[2]2023_05'!L$19,FALSE)</f>
        <v>144.63999999999999</v>
      </c>
      <c r="X49" s="12">
        <f>VLOOKUP($H49,'[2]2023_05'!$D:$AD,'[2]2023_05'!M$19,FALSE)</f>
        <v>0</v>
      </c>
      <c r="Y49" s="18">
        <f>VLOOKUP($H49,'[2]2023_05'!$D:$AD,'[2]2023_05'!N$19,FALSE)</f>
        <v>-13.67</v>
      </c>
      <c r="Z49" s="12">
        <f>VLOOKUP($H49,'[2]2023_05'!$D:$AD,'[2]2023_05'!O$19,FALSE)</f>
        <v>0</v>
      </c>
      <c r="AA49" s="12">
        <f>VLOOKUP($H49,'[2]2023_05'!$D:$AD,'[2]2023_05'!P$19,FALSE)</f>
        <v>0</v>
      </c>
      <c r="AB49" s="12">
        <f>VLOOKUP($H49,'[2]2023_05'!$D:$AD,'[2]2023_05'!Q$19,FALSE)</f>
        <v>130.97</v>
      </c>
      <c r="AC49">
        <f t="shared" si="2"/>
        <v>130.97</v>
      </c>
      <c r="AD49">
        <f t="shared" si="3"/>
        <v>0</v>
      </c>
    </row>
    <row r="50" spans="1:30" x14ac:dyDescent="0.25">
      <c r="A50" s="9" t="str">
        <f t="shared" si="0"/>
        <v>H058 2023 Maio</v>
      </c>
      <c r="B50" s="9" t="str">
        <f>VLOOKUP(H50,[1]Auxiliar_referencia!E:F,2,FALSE)</f>
        <v>Medidor faturado pela UFSC</v>
      </c>
      <c r="C50" s="9">
        <v>2023</v>
      </c>
      <c r="D50" s="9" t="s">
        <v>126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VLOOKUP($H50,'[2]2023_05'!$D:$AD,'[2]2023_05'!Z$19,FALSE)</f>
        <v>1</v>
      </c>
      <c r="M50" s="12">
        <f>VLOOKUP($H50,'[2]2023_05'!$D:$AD,'[2]2023_05'!AA$19,FALSE)</f>
        <v>0</v>
      </c>
      <c r="N50" s="12">
        <f>VLOOKUP($H50,'[2]2023_05'!$D:$AD,'[2]2023_05'!AB$19,FALSE)</f>
        <v>0</v>
      </c>
      <c r="O50" s="12">
        <f>VLOOKUP($H50,'[2]2023_05'!$D:$AD,'[2]2023_05'!AC$19,FALSE)</f>
        <v>0</v>
      </c>
      <c r="P50" s="12">
        <f>VLOOKUP($H50,'[2]2023_05'!$D:$AD,'[2]2023_05'!AD$19,FALSE)</f>
        <v>1</v>
      </c>
      <c r="Q50" s="13">
        <f>VLOOKUP(H50,'2023_04'!H:R,11,FALSE)</f>
        <v>10323</v>
      </c>
      <c r="R50" s="14">
        <f>VLOOKUP($H50,'[2]2023_05'!$D:$AD,'[2]2023_05'!J$19,FALSE)</f>
        <v>10798</v>
      </c>
      <c r="S50" s="15">
        <f t="shared" si="1"/>
        <v>475</v>
      </c>
      <c r="T50" s="12">
        <f>VLOOKUP($H50,'[2]2023_05'!$D:$AD,'[2]2023_05'!K$19,FALSE)</f>
        <v>475</v>
      </c>
      <c r="U50" s="16" t="str">
        <f>VLOOKUP($H50,'[2]2023_05'!$D:$AD,'[2]2023_05'!T$19,FALSE)</f>
        <v>LIDO</v>
      </c>
      <c r="V50" s="17" t="str">
        <f>VLOOKUP($H50,'[2]2023_05'!$D:$AD,'[2]2023_05'!U$19,FALSE)</f>
        <v>OK</v>
      </c>
      <c r="W50" s="12">
        <f>VLOOKUP($H50,'[2]2023_05'!$D:$AD,'[2]2023_05'!L$19,FALSE)</f>
        <v>6824.53</v>
      </c>
      <c r="X50" s="12">
        <f>VLOOKUP($H50,'[2]2023_05'!$D:$AD,'[2]2023_05'!M$19,FALSE)</f>
        <v>6824.53</v>
      </c>
      <c r="Y50" s="18">
        <f>VLOOKUP($H50,'[2]2023_05'!$D:$AD,'[2]2023_05'!N$19,FALSE)</f>
        <v>-1289.83</v>
      </c>
      <c r="Z50" s="12">
        <f>VLOOKUP($H50,'[2]2023_05'!$D:$AD,'[2]2023_05'!O$19,FALSE)</f>
        <v>0</v>
      </c>
      <c r="AA50" s="12">
        <f>VLOOKUP($H50,'[2]2023_05'!$D:$AD,'[2]2023_05'!P$19,FALSE)</f>
        <v>0</v>
      </c>
      <c r="AB50" s="12">
        <f>VLOOKUP($H50,'[2]2023_05'!$D:$AD,'[2]2023_05'!Q$19,FALSE)</f>
        <v>12359.23</v>
      </c>
      <c r="AC50">
        <f t="shared" si="2"/>
        <v>12359.23</v>
      </c>
      <c r="AD50">
        <f t="shared" si="3"/>
        <v>0</v>
      </c>
    </row>
    <row r="51" spans="1:30" x14ac:dyDescent="0.25">
      <c r="A51" s="9" t="str">
        <f t="shared" si="0"/>
        <v>H059 2023 Maio</v>
      </c>
      <c r="B51" s="9" t="str">
        <f>VLOOKUP(H51,[1]Auxiliar_referencia!E:F,2,FALSE)</f>
        <v>Medidor faturado pela UFSC</v>
      </c>
      <c r="C51" s="9">
        <v>2023</v>
      </c>
      <c r="D51" s="9" t="s">
        <v>126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VLOOKUP($H51,'[2]2023_05'!$D:$AD,'[2]2023_05'!Z$19,FALSE)</f>
        <v>1</v>
      </c>
      <c r="M51" s="12">
        <f>VLOOKUP($H51,'[2]2023_05'!$D:$AD,'[2]2023_05'!AA$19,FALSE)</f>
        <v>0</v>
      </c>
      <c r="N51" s="12">
        <f>VLOOKUP($H51,'[2]2023_05'!$D:$AD,'[2]2023_05'!AB$19,FALSE)</f>
        <v>0</v>
      </c>
      <c r="O51" s="12">
        <f>VLOOKUP($H51,'[2]2023_05'!$D:$AD,'[2]2023_05'!AC$19,FALSE)</f>
        <v>0</v>
      </c>
      <c r="P51" s="12">
        <f>VLOOKUP($H51,'[2]2023_05'!$D:$AD,'[2]2023_05'!AD$19,FALSE)</f>
        <v>1</v>
      </c>
      <c r="Q51" s="13">
        <f>VLOOKUP(H51,'2023_04'!H:R,11,FALSE)</f>
        <v>467</v>
      </c>
      <c r="R51" s="14">
        <f>VLOOKUP($H51,'[2]2023_05'!$D:$AD,'[2]2023_05'!J$19,FALSE)</f>
        <v>480</v>
      </c>
      <c r="S51" s="15">
        <f t="shared" si="1"/>
        <v>13</v>
      </c>
      <c r="T51" s="12">
        <f>VLOOKUP($H51,'[2]2023_05'!$D:$AD,'[2]2023_05'!K$19,FALSE)</f>
        <v>13</v>
      </c>
      <c r="U51" s="16" t="str">
        <f>VLOOKUP($H51,'[2]2023_05'!$D:$AD,'[2]2023_05'!T$19,FALSE)</f>
        <v>LIDO</v>
      </c>
      <c r="V51" s="17" t="str">
        <f>VLOOKUP($H51,'[2]2023_05'!$D:$AD,'[2]2023_05'!U$19,FALSE)</f>
        <v>OK</v>
      </c>
      <c r="W51" s="12">
        <f>VLOOKUP($H51,'[2]2023_05'!$D:$AD,'[2]2023_05'!L$19,FALSE)</f>
        <v>130.15</v>
      </c>
      <c r="X51" s="12">
        <f>VLOOKUP($H51,'[2]2023_05'!$D:$AD,'[2]2023_05'!M$19,FALSE)</f>
        <v>130.15</v>
      </c>
      <c r="Y51" s="18">
        <f>VLOOKUP($H51,'[2]2023_05'!$D:$AD,'[2]2023_05'!N$19,FALSE)</f>
        <v>-24.59</v>
      </c>
      <c r="Z51" s="12">
        <f>VLOOKUP($H51,'[2]2023_05'!$D:$AD,'[2]2023_05'!O$19,FALSE)</f>
        <v>0</v>
      </c>
      <c r="AA51" s="12">
        <f>VLOOKUP($H51,'[2]2023_05'!$D:$AD,'[2]2023_05'!P$19,FALSE)</f>
        <v>0</v>
      </c>
      <c r="AB51" s="12">
        <f>VLOOKUP($H51,'[2]2023_05'!$D:$AD,'[2]2023_05'!Q$19,FALSE)</f>
        <v>235.71</v>
      </c>
      <c r="AC51">
        <f t="shared" si="2"/>
        <v>235.71</v>
      </c>
      <c r="AD51">
        <f t="shared" si="3"/>
        <v>0</v>
      </c>
    </row>
    <row r="52" spans="1:30" x14ac:dyDescent="0.25">
      <c r="A52" s="9" t="str">
        <f t="shared" si="0"/>
        <v>H060 2023 Maio</v>
      </c>
      <c r="B52" s="9" t="str">
        <f>VLOOKUP(H52,[1]Auxiliar_referencia!E:F,2,FALSE)</f>
        <v>Medidor faturado pela UFSC</v>
      </c>
      <c r="C52" s="9">
        <v>2023</v>
      </c>
      <c r="D52" s="9" t="s">
        <v>126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VLOOKUP($H52,'[2]2023_05'!$D:$AD,'[2]2023_05'!Z$19,FALSE)</f>
        <v>1</v>
      </c>
      <c r="M52" s="12">
        <f>VLOOKUP($H52,'[2]2023_05'!$D:$AD,'[2]2023_05'!AA$19,FALSE)</f>
        <v>0</v>
      </c>
      <c r="N52" s="12">
        <f>VLOOKUP($H52,'[2]2023_05'!$D:$AD,'[2]2023_05'!AB$19,FALSE)</f>
        <v>0</v>
      </c>
      <c r="O52" s="12">
        <f>VLOOKUP($H52,'[2]2023_05'!$D:$AD,'[2]2023_05'!AC$19,FALSE)</f>
        <v>0</v>
      </c>
      <c r="P52" s="12">
        <f>VLOOKUP($H52,'[2]2023_05'!$D:$AD,'[2]2023_05'!AD$19,FALSE)</f>
        <v>1</v>
      </c>
      <c r="Q52" s="13">
        <f>VLOOKUP(H52,'2023_04'!H:R,11,FALSE)</f>
        <v>898</v>
      </c>
      <c r="R52" s="14">
        <f>VLOOKUP($H52,'[2]2023_05'!$D:$AD,'[2]2023_05'!J$19,FALSE)</f>
        <v>1006</v>
      </c>
      <c r="S52" s="15">
        <f t="shared" si="1"/>
        <v>108</v>
      </c>
      <c r="T52" s="12">
        <f>VLOOKUP($H52,'[2]2023_05'!$D:$AD,'[2]2023_05'!K$19,FALSE)</f>
        <v>108</v>
      </c>
      <c r="U52" s="16" t="str">
        <f>VLOOKUP($H52,'[2]2023_05'!$D:$AD,'[2]2023_05'!T$19,FALSE)</f>
        <v>LIDO</v>
      </c>
      <c r="V52" s="17" t="str">
        <f>VLOOKUP($H52,'[2]2023_05'!$D:$AD,'[2]2023_05'!U$19,FALSE)</f>
        <v>OK</v>
      </c>
      <c r="W52" s="12">
        <f>VLOOKUP($H52,'[2]2023_05'!$D:$AD,'[2]2023_05'!L$19,FALSE)</f>
        <v>1506.7</v>
      </c>
      <c r="X52" s="12">
        <f>VLOOKUP($H52,'[2]2023_05'!$D:$AD,'[2]2023_05'!M$19,FALSE)</f>
        <v>1506.7</v>
      </c>
      <c r="Y52" s="18">
        <f>VLOOKUP($H52,'[2]2023_05'!$D:$AD,'[2]2023_05'!N$19,FALSE)</f>
        <v>-284.76</v>
      </c>
      <c r="Z52" s="12">
        <f>VLOOKUP($H52,'[2]2023_05'!$D:$AD,'[2]2023_05'!O$19,FALSE)</f>
        <v>0</v>
      </c>
      <c r="AA52" s="12">
        <f>VLOOKUP($H52,'[2]2023_05'!$D:$AD,'[2]2023_05'!P$19,FALSE)</f>
        <v>0</v>
      </c>
      <c r="AB52" s="12">
        <f>VLOOKUP($H52,'[2]2023_05'!$D:$AD,'[2]2023_05'!Q$19,FALSE)</f>
        <v>2728.64</v>
      </c>
      <c r="AC52">
        <f t="shared" si="2"/>
        <v>2728.6400000000003</v>
      </c>
      <c r="AD52">
        <f t="shared" si="3"/>
        <v>0</v>
      </c>
    </row>
    <row r="53" spans="1:30" x14ac:dyDescent="0.25">
      <c r="A53" s="9" t="str">
        <f t="shared" si="0"/>
        <v>H061 2023 Maio</v>
      </c>
      <c r="B53" s="9" t="str">
        <f>VLOOKUP(H53,[1]Auxiliar_referencia!E:F,2,FALSE)</f>
        <v>Medidor faturado pela UFSC</v>
      </c>
      <c r="C53" s="9">
        <v>2023</v>
      </c>
      <c r="D53" s="9" t="s">
        <v>126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VLOOKUP($H53,'[2]2023_05'!$D:$AD,'[2]2023_05'!Z$19,FALSE)</f>
        <v>1</v>
      </c>
      <c r="M53" s="12">
        <f>VLOOKUP($H53,'[2]2023_05'!$D:$AD,'[2]2023_05'!AA$19,FALSE)</f>
        <v>0</v>
      </c>
      <c r="N53" s="12">
        <f>VLOOKUP($H53,'[2]2023_05'!$D:$AD,'[2]2023_05'!AB$19,FALSE)</f>
        <v>1</v>
      </c>
      <c r="O53" s="12">
        <f>VLOOKUP($H53,'[2]2023_05'!$D:$AD,'[2]2023_05'!AC$19,FALSE)</f>
        <v>0</v>
      </c>
      <c r="P53" s="12">
        <f>VLOOKUP($H53,'[2]2023_05'!$D:$AD,'[2]2023_05'!AD$19,FALSE)</f>
        <v>2</v>
      </c>
      <c r="Q53" s="13">
        <f>VLOOKUP(H53,'2023_04'!H:R,11,FALSE)</f>
        <v>2564</v>
      </c>
      <c r="R53" s="14">
        <f>VLOOKUP($H53,'[2]2023_05'!$D:$AD,'[2]2023_05'!J$19,FALSE)</f>
        <v>2587</v>
      </c>
      <c r="S53" s="15">
        <f t="shared" si="1"/>
        <v>23</v>
      </c>
      <c r="T53" s="12">
        <f>VLOOKUP($H53,'[2]2023_05'!$D:$AD,'[2]2023_05'!K$19,FALSE)</f>
        <v>23</v>
      </c>
      <c r="U53" s="16" t="str">
        <f>VLOOKUP($H53,'[2]2023_05'!$D:$AD,'[2]2023_05'!T$19,FALSE)</f>
        <v>LIDO</v>
      </c>
      <c r="V53" s="17" t="str">
        <f>VLOOKUP($H53,'[2]2023_05'!$D:$AD,'[2]2023_05'!U$19,FALSE)</f>
        <v>OK</v>
      </c>
      <c r="W53" s="12">
        <f>VLOOKUP($H53,'[2]2023_05'!$D:$AD,'[2]2023_05'!L$19,FALSE)</f>
        <v>216.84</v>
      </c>
      <c r="X53" s="12">
        <f>VLOOKUP($H53,'[2]2023_05'!$D:$AD,'[2]2023_05'!M$19,FALSE)</f>
        <v>216.84</v>
      </c>
      <c r="Y53" s="18">
        <f>VLOOKUP($H53,'[2]2023_05'!$D:$AD,'[2]2023_05'!N$19,FALSE)</f>
        <v>-40.99</v>
      </c>
      <c r="Z53" s="12">
        <f>VLOOKUP($H53,'[2]2023_05'!$D:$AD,'[2]2023_05'!O$19,FALSE)</f>
        <v>0</v>
      </c>
      <c r="AA53" s="12">
        <f>VLOOKUP($H53,'[2]2023_05'!$D:$AD,'[2]2023_05'!P$19,FALSE)</f>
        <v>0</v>
      </c>
      <c r="AB53" s="12">
        <f>VLOOKUP($H53,'[2]2023_05'!$D:$AD,'[2]2023_05'!Q$19,FALSE)</f>
        <v>392.69</v>
      </c>
      <c r="AC53">
        <f t="shared" si="2"/>
        <v>392.69</v>
      </c>
      <c r="AD53">
        <f t="shared" si="3"/>
        <v>0</v>
      </c>
    </row>
    <row r="54" spans="1:30" x14ac:dyDescent="0.25">
      <c r="A54" s="9" t="str">
        <f t="shared" si="0"/>
        <v>H062 2023 Maio</v>
      </c>
      <c r="B54" s="9" t="str">
        <f>VLOOKUP(H54,[1]Auxiliar_referencia!E:F,2,FALSE)</f>
        <v>Medidor faturado pela UFSC</v>
      </c>
      <c r="C54" s="9">
        <v>2023</v>
      </c>
      <c r="D54" s="9" t="s">
        <v>126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VLOOKUP($H54,'[2]2023_05'!$D:$AD,'[2]2023_05'!Z$19,FALSE)</f>
        <v>1</v>
      </c>
      <c r="M54" s="12">
        <f>VLOOKUP($H54,'[2]2023_05'!$D:$AD,'[2]2023_05'!AA$19,FALSE)</f>
        <v>0</v>
      </c>
      <c r="N54" s="12">
        <f>VLOOKUP($H54,'[2]2023_05'!$D:$AD,'[2]2023_05'!AB$19,FALSE)</f>
        <v>0</v>
      </c>
      <c r="O54" s="12">
        <f>VLOOKUP($H54,'[2]2023_05'!$D:$AD,'[2]2023_05'!AC$19,FALSE)</f>
        <v>0</v>
      </c>
      <c r="P54" s="12">
        <f>VLOOKUP($H54,'[2]2023_05'!$D:$AD,'[2]2023_05'!AD$19,FALSE)</f>
        <v>1</v>
      </c>
      <c r="Q54" s="13">
        <f>VLOOKUP(H54,'2023_04'!H:R,11,FALSE)</f>
        <v>10020</v>
      </c>
      <c r="R54" s="14">
        <f>VLOOKUP($H54,'[2]2023_05'!$D:$AD,'[2]2023_05'!J$19,FALSE)</f>
        <v>10369</v>
      </c>
      <c r="S54" s="15">
        <f t="shared" si="1"/>
        <v>349</v>
      </c>
      <c r="T54" s="12">
        <f>VLOOKUP($H54,'[2]2023_05'!$D:$AD,'[2]2023_05'!K$19,FALSE)</f>
        <v>349</v>
      </c>
      <c r="U54" s="16" t="str">
        <f>VLOOKUP($H54,'[2]2023_05'!$D:$AD,'[2]2023_05'!T$19,FALSE)</f>
        <v>LIDO</v>
      </c>
      <c r="V54" s="17" t="str">
        <f>VLOOKUP($H54,'[2]2023_05'!$D:$AD,'[2]2023_05'!U$19,FALSE)</f>
        <v>OK</v>
      </c>
      <c r="W54" s="12">
        <f>VLOOKUP($H54,'[2]2023_05'!$D:$AD,'[2]2023_05'!L$19,FALSE)</f>
        <v>4998.79</v>
      </c>
      <c r="X54" s="12">
        <f>VLOOKUP($H54,'[2]2023_05'!$D:$AD,'[2]2023_05'!M$19,FALSE)</f>
        <v>4998.79</v>
      </c>
      <c r="Y54" s="18">
        <f>VLOOKUP($H54,'[2]2023_05'!$D:$AD,'[2]2023_05'!N$19,FALSE)</f>
        <v>-944.77</v>
      </c>
      <c r="Z54" s="12">
        <f>VLOOKUP($H54,'[2]2023_05'!$D:$AD,'[2]2023_05'!O$19,FALSE)</f>
        <v>0</v>
      </c>
      <c r="AA54" s="12">
        <f>VLOOKUP($H54,'[2]2023_05'!$D:$AD,'[2]2023_05'!P$19,FALSE)</f>
        <v>0</v>
      </c>
      <c r="AB54" s="12">
        <f>VLOOKUP($H54,'[2]2023_05'!$D:$AD,'[2]2023_05'!Q$19,FALSE)</f>
        <v>9052.81</v>
      </c>
      <c r="AC54">
        <f t="shared" si="2"/>
        <v>9052.81</v>
      </c>
      <c r="AD54">
        <f t="shared" si="3"/>
        <v>0</v>
      </c>
    </row>
    <row r="55" spans="1:30" x14ac:dyDescent="0.25">
      <c r="A55" s="9" t="str">
        <f>H55&amp;" "&amp;C55&amp;" "&amp;D55</f>
        <v>H066 2023 Maio</v>
      </c>
      <c r="B55" s="9" t="str">
        <f>VLOOKUP(H55,[1]Auxiliar_referencia!E:F,2,FALSE)</f>
        <v>Medidor faturado pela UFSC</v>
      </c>
      <c r="C55" s="9">
        <v>2023</v>
      </c>
      <c r="D55" s="9" t="s">
        <v>126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VLOOKUP($H55,'[2]2023_05'!$D:$AD,'[2]2023_05'!Z$19,FALSE)</f>
        <v>1</v>
      </c>
      <c r="M55" s="12">
        <f>VLOOKUP($H55,'[2]2023_05'!$D:$AD,'[2]2023_05'!AA$19,FALSE)</f>
        <v>0</v>
      </c>
      <c r="N55" s="12">
        <f>VLOOKUP($H55,'[2]2023_05'!$D:$AD,'[2]2023_05'!AB$19,FALSE)</f>
        <v>0</v>
      </c>
      <c r="O55" s="12">
        <f>VLOOKUP($H55,'[2]2023_05'!$D:$AD,'[2]2023_05'!AC$19,FALSE)</f>
        <v>0</v>
      </c>
      <c r="P55" s="12">
        <f>VLOOKUP($H55,'[2]2023_05'!$D:$AD,'[2]2023_05'!AD$19,FALSE)</f>
        <v>1</v>
      </c>
      <c r="Q55" s="13">
        <f>VLOOKUP(H55,'2023_04'!H:R,11,FALSE)</f>
        <v>17799</v>
      </c>
      <c r="R55" s="14">
        <f>VLOOKUP($H55,'[2]2023_05'!$D:$AD,'[2]2023_05'!J$19,FALSE)</f>
        <v>18455</v>
      </c>
      <c r="S55" s="15">
        <f t="shared" si="1"/>
        <v>656</v>
      </c>
      <c r="T55" s="12">
        <f>VLOOKUP($H55,'[2]2023_05'!$D:$AD,'[2]2023_05'!K$19,FALSE)</f>
        <v>656</v>
      </c>
      <c r="U55" s="16" t="str">
        <f>VLOOKUP($H55,'[2]2023_05'!$D:$AD,'[2]2023_05'!T$19,FALSE)</f>
        <v>LIDO/REVISÃO</v>
      </c>
      <c r="V55" s="17" t="str">
        <f>VLOOKUP($H55,'[2]2023_05'!$D:$AD,'[2]2023_05'!U$19,FALSE)</f>
        <v>CONFIRMAÇÃO LEITURA</v>
      </c>
      <c r="W55" s="12">
        <f>VLOOKUP($H55,'[2]2023_05'!$D:$AD,'[2]2023_05'!L$19,FALSE)</f>
        <v>9447.2199999999993</v>
      </c>
      <c r="X55" s="12">
        <f>VLOOKUP($H55,'[2]2023_05'!$D:$AD,'[2]2023_05'!M$19,FALSE)</f>
        <v>0</v>
      </c>
      <c r="Y55" s="18">
        <f>VLOOKUP($H55,'[2]2023_05'!$D:$AD,'[2]2023_05'!N$19,FALSE)</f>
        <v>-892.77</v>
      </c>
      <c r="Z55" s="12">
        <f>VLOOKUP($H55,'[2]2023_05'!$D:$AD,'[2]2023_05'!O$19,FALSE)</f>
        <v>0</v>
      </c>
      <c r="AA55" s="12">
        <f>VLOOKUP($H55,'[2]2023_05'!$D:$AD,'[2]2023_05'!P$19,FALSE)</f>
        <v>0</v>
      </c>
      <c r="AB55" s="12">
        <f>VLOOKUP($H55,'[2]2023_05'!$D:$AD,'[2]2023_05'!Q$19,FALSE)</f>
        <v>8554.4500000000007</v>
      </c>
      <c r="AC55">
        <f t="shared" si="2"/>
        <v>8554.4499999999989</v>
      </c>
      <c r="AD55">
        <f t="shared" si="3"/>
        <v>0</v>
      </c>
    </row>
    <row r="56" spans="1:30" x14ac:dyDescent="0.25">
      <c r="A56" s="9" t="str">
        <f t="shared" si="0"/>
        <v>H072 2023 Maio</v>
      </c>
      <c r="B56" s="9" t="str">
        <f>VLOOKUP(H56,[1]Auxiliar_referencia!E:F,2,FALSE)</f>
        <v>Medidor faturado pela UFSC</v>
      </c>
      <c r="C56" s="9">
        <v>2023</v>
      </c>
      <c r="D56" s="9" t="s">
        <v>126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VLOOKUP($H56,'[2]2023_05'!$D:$AD,'[2]2023_05'!Z$19,FALSE)</f>
        <v>1</v>
      </c>
      <c r="M56" s="12">
        <f>VLOOKUP($H56,'[2]2023_05'!$D:$AD,'[2]2023_05'!AA$19,FALSE)</f>
        <v>0</v>
      </c>
      <c r="N56" s="12">
        <f>VLOOKUP($H56,'[2]2023_05'!$D:$AD,'[2]2023_05'!AB$19,FALSE)</f>
        <v>0</v>
      </c>
      <c r="O56" s="12">
        <f>VLOOKUP($H56,'[2]2023_05'!$D:$AD,'[2]2023_05'!AC$19,FALSE)</f>
        <v>0</v>
      </c>
      <c r="P56" s="12">
        <f>VLOOKUP($H56,'[2]2023_05'!$D:$AD,'[2]2023_05'!AD$19,FALSE)</f>
        <v>1</v>
      </c>
      <c r="Q56" s="13">
        <f>VLOOKUP(H56,'2023_04'!H:R,11,FALSE)</f>
        <v>9541</v>
      </c>
      <c r="R56" s="14">
        <f>VLOOKUP($H56,'[2]2023_05'!$D:$AD,'[2]2023_05'!J$19,FALSE)</f>
        <v>9841</v>
      </c>
      <c r="S56" s="15">
        <f t="shared" si="1"/>
        <v>300</v>
      </c>
      <c r="T56" s="12">
        <f>VLOOKUP($H56,'[2]2023_05'!$D:$AD,'[2]2023_05'!K$19,FALSE)</f>
        <v>300</v>
      </c>
      <c r="U56" s="16" t="str">
        <f>VLOOKUP($H56,'[2]2023_05'!$D:$AD,'[2]2023_05'!T$19,FALSE)</f>
        <v>MÉDIO</v>
      </c>
      <c r="V56" s="17" t="str">
        <f>VLOOKUP($H56,'[2]2023_05'!$D:$AD,'[2]2023_05'!U$19,FALSE)</f>
        <v>VIDRO DO HIDRÔMETRO SUADO</v>
      </c>
      <c r="W56" s="12">
        <f>VLOOKUP($H56,'[2]2023_05'!$D:$AD,'[2]2023_05'!L$19,FALSE)</f>
        <v>4288.78</v>
      </c>
      <c r="X56" s="12">
        <f>VLOOKUP($H56,'[2]2023_05'!$D:$AD,'[2]2023_05'!M$19,FALSE)</f>
        <v>0</v>
      </c>
      <c r="Y56" s="18">
        <f>VLOOKUP($H56,'[2]2023_05'!$D:$AD,'[2]2023_05'!N$19,FALSE)</f>
        <v>-405.29</v>
      </c>
      <c r="Z56" s="12">
        <f>VLOOKUP($H56,'[2]2023_05'!$D:$AD,'[2]2023_05'!O$19,FALSE)</f>
        <v>0</v>
      </c>
      <c r="AA56" s="12">
        <f>VLOOKUP($H56,'[2]2023_05'!$D:$AD,'[2]2023_05'!P$19,FALSE)</f>
        <v>0</v>
      </c>
      <c r="AB56" s="12">
        <f>VLOOKUP($H56,'[2]2023_05'!$D:$AD,'[2]2023_05'!Q$19,FALSE)</f>
        <v>3883.49</v>
      </c>
      <c r="AC56">
        <f t="shared" si="2"/>
        <v>3883.49</v>
      </c>
      <c r="AD56">
        <f t="shared" si="3"/>
        <v>0</v>
      </c>
    </row>
    <row r="57" spans="1:30" x14ac:dyDescent="0.25">
      <c r="A57" s="9" t="str">
        <f t="shared" si="0"/>
        <v>H073 2023 Maio</v>
      </c>
      <c r="B57" s="9" t="str">
        <f>VLOOKUP(H57,[1]Auxiliar_referencia!E:F,2,FALSE)</f>
        <v>Medidor faturado pela UFSC</v>
      </c>
      <c r="C57" s="9">
        <v>2023</v>
      </c>
      <c r="D57" s="9" t="s">
        <v>126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VLOOKUP($H57,'[2]2023_05'!$D:$AD,'[2]2023_05'!Z$19,FALSE)</f>
        <v>1</v>
      </c>
      <c r="M57" s="12">
        <f>VLOOKUP($H57,'[2]2023_05'!$D:$AD,'[2]2023_05'!AA$19,FALSE)</f>
        <v>0</v>
      </c>
      <c r="N57" s="12">
        <f>VLOOKUP($H57,'[2]2023_05'!$D:$AD,'[2]2023_05'!AB$19,FALSE)</f>
        <v>0</v>
      </c>
      <c r="O57" s="12">
        <f>VLOOKUP($H57,'[2]2023_05'!$D:$AD,'[2]2023_05'!AC$19,FALSE)</f>
        <v>0</v>
      </c>
      <c r="P57" s="12">
        <f>VLOOKUP($H57,'[2]2023_05'!$D:$AD,'[2]2023_05'!AD$19,FALSE)</f>
        <v>1</v>
      </c>
      <c r="Q57" s="13">
        <f>VLOOKUP(H57,'2023_04'!H:R,11,FALSE)</f>
        <v>3190</v>
      </c>
      <c r="R57" s="14">
        <f>VLOOKUP($H57,'[2]2023_05'!$D:$AD,'[2]2023_05'!J$19,FALSE)</f>
        <v>3231</v>
      </c>
      <c r="S57" s="15">
        <f t="shared" si="1"/>
        <v>41</v>
      </c>
      <c r="T57" s="12">
        <f>VLOOKUP($H57,'[2]2023_05'!$D:$AD,'[2]2023_05'!K$19,FALSE)</f>
        <v>41</v>
      </c>
      <c r="U57" s="16" t="str">
        <f>VLOOKUP($H57,'[2]2023_05'!$D:$AD,'[2]2023_05'!T$19,FALSE)</f>
        <v>LIDO/REVISÃO</v>
      </c>
      <c r="V57" s="17" t="str">
        <f>VLOOKUP($H57,'[2]2023_05'!$D:$AD,'[2]2023_05'!U$19,FALSE)</f>
        <v>CONFIRMAÇÃO LEITURA</v>
      </c>
      <c r="W57" s="12">
        <f>VLOOKUP($H57,'[2]2023_05'!$D:$AD,'[2]2023_05'!L$19,FALSE)</f>
        <v>535.87</v>
      </c>
      <c r="X57" s="12">
        <f>VLOOKUP($H57,'[2]2023_05'!$D:$AD,'[2]2023_05'!M$19,FALSE)</f>
        <v>0</v>
      </c>
      <c r="Y57" s="18">
        <f>VLOOKUP($H57,'[2]2023_05'!$D:$AD,'[2]2023_05'!N$19,FALSE)</f>
        <v>-50.64</v>
      </c>
      <c r="Z57" s="12">
        <f>VLOOKUP($H57,'[2]2023_05'!$D:$AD,'[2]2023_05'!O$19,FALSE)</f>
        <v>0</v>
      </c>
      <c r="AA57" s="12">
        <f>VLOOKUP($H57,'[2]2023_05'!$D:$AD,'[2]2023_05'!P$19,FALSE)</f>
        <v>0</v>
      </c>
      <c r="AB57" s="12">
        <f>VLOOKUP($H57,'[2]2023_05'!$D:$AD,'[2]2023_05'!Q$19,FALSE)</f>
        <v>485.23</v>
      </c>
      <c r="AC57">
        <f t="shared" si="2"/>
        <v>485.23</v>
      </c>
      <c r="AD57">
        <f t="shared" si="3"/>
        <v>0</v>
      </c>
    </row>
    <row r="58" spans="1:30" x14ac:dyDescent="0.25">
      <c r="A58" s="9" t="str">
        <f t="shared" si="0"/>
        <v>H074 2023 Maio</v>
      </c>
      <c r="B58" s="9" t="str">
        <f>VLOOKUP(H58,[1]Auxiliar_referencia!E:F,2,FALSE)</f>
        <v>Medidor faturado pela UFSC</v>
      </c>
      <c r="C58" s="9">
        <v>2023</v>
      </c>
      <c r="D58" s="9" t="s">
        <v>126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VLOOKUP($H58,'[2]2023_05'!$D:$AD,'[2]2023_05'!Z$19,FALSE)</f>
        <v>1</v>
      </c>
      <c r="M58" s="12">
        <f>VLOOKUP($H58,'[2]2023_05'!$D:$AD,'[2]2023_05'!AA$19,FALSE)</f>
        <v>0</v>
      </c>
      <c r="N58" s="12">
        <f>VLOOKUP($H58,'[2]2023_05'!$D:$AD,'[2]2023_05'!AB$19,FALSE)</f>
        <v>0</v>
      </c>
      <c r="O58" s="12">
        <f>VLOOKUP($H58,'[2]2023_05'!$D:$AD,'[2]2023_05'!AC$19,FALSE)</f>
        <v>0</v>
      </c>
      <c r="P58" s="12">
        <f>VLOOKUP($H58,'[2]2023_05'!$D:$AD,'[2]2023_05'!AD$19,FALSE)</f>
        <v>1</v>
      </c>
      <c r="Q58" s="13">
        <f>VLOOKUP(H58,'2023_04'!H:R,11,FALSE)</f>
        <v>82</v>
      </c>
      <c r="R58" s="14">
        <f>VLOOKUP($H58,'[2]2023_05'!$D:$AD,'[2]2023_05'!J$19,FALSE)</f>
        <v>708</v>
      </c>
      <c r="S58" s="15">
        <f t="shared" si="1"/>
        <v>626</v>
      </c>
      <c r="T58" s="12">
        <f>VLOOKUP($H58,'[2]2023_05'!$D:$AD,'[2]2023_05'!K$19,FALSE)</f>
        <v>626</v>
      </c>
      <c r="U58" s="16" t="str">
        <f>VLOOKUP($H58,'[2]2023_05'!$D:$AD,'[2]2023_05'!T$19,FALSE)</f>
        <v>MÉDIO</v>
      </c>
      <c r="V58" s="17" t="str">
        <f>VLOOKUP($H58,'[2]2023_05'!$D:$AD,'[2]2023_05'!U$19,FALSE)</f>
        <v>VIDRO DO HIDRÔMETRO SUADO</v>
      </c>
      <c r="W58" s="12">
        <f>VLOOKUP($H58,'[2]2023_05'!$D:$AD,'[2]2023_05'!L$19,FALSE)</f>
        <v>9012.52</v>
      </c>
      <c r="X58" s="12">
        <f>VLOOKUP($H58,'[2]2023_05'!$D:$AD,'[2]2023_05'!M$19,FALSE)</f>
        <v>0</v>
      </c>
      <c r="Y58" s="18">
        <f>VLOOKUP($H58,'[2]2023_05'!$D:$AD,'[2]2023_05'!N$19,FALSE)</f>
        <v>-851.69</v>
      </c>
      <c r="Z58" s="12">
        <f>VLOOKUP($H58,'[2]2023_05'!$D:$AD,'[2]2023_05'!O$19,FALSE)</f>
        <v>0</v>
      </c>
      <c r="AA58" s="12">
        <f>VLOOKUP($H58,'[2]2023_05'!$D:$AD,'[2]2023_05'!P$19,FALSE)</f>
        <v>0</v>
      </c>
      <c r="AB58" s="12">
        <f>VLOOKUP($H58,'[2]2023_05'!$D:$AD,'[2]2023_05'!Q$19,FALSE)</f>
        <v>8160.83</v>
      </c>
      <c r="AC58">
        <f t="shared" si="2"/>
        <v>8160.83</v>
      </c>
      <c r="AD58">
        <f t="shared" si="3"/>
        <v>0</v>
      </c>
    </row>
    <row r="59" spans="1:30" x14ac:dyDescent="0.25">
      <c r="A59" s="9" t="str">
        <f t="shared" si="0"/>
        <v>H076 2023 Maio</v>
      </c>
      <c r="B59" s="9" t="str">
        <f>VLOOKUP(H59,[1]Auxiliar_referencia!E:F,2,FALSE)</f>
        <v>Medidor faturado pela UFSC</v>
      </c>
      <c r="C59" s="9">
        <v>2023</v>
      </c>
      <c r="D59" s="9" t="s">
        <v>126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VLOOKUP($H59,'[2]2023_05'!$D:$AD,'[2]2023_05'!Z$19,FALSE)</f>
        <v>1</v>
      </c>
      <c r="M59" s="12">
        <f>VLOOKUP($H59,'[2]2023_05'!$D:$AD,'[2]2023_05'!AA$19,FALSE)</f>
        <v>0</v>
      </c>
      <c r="N59" s="12">
        <f>VLOOKUP($H59,'[2]2023_05'!$D:$AD,'[2]2023_05'!AB$19,FALSE)</f>
        <v>0</v>
      </c>
      <c r="O59" s="12">
        <f>VLOOKUP($H59,'[2]2023_05'!$D:$AD,'[2]2023_05'!AC$19,FALSE)</f>
        <v>0</v>
      </c>
      <c r="P59" s="12">
        <f>VLOOKUP($H59,'[2]2023_05'!$D:$AD,'[2]2023_05'!AD$19,FALSE)</f>
        <v>1</v>
      </c>
      <c r="Q59" s="13">
        <f>VLOOKUP(H59,'2023_04'!H:R,11,FALSE)</f>
        <v>935</v>
      </c>
      <c r="R59" s="14">
        <f>VLOOKUP($H59,'[2]2023_05'!$D:$AD,'[2]2023_05'!J$19,FALSE)</f>
        <v>940</v>
      </c>
      <c r="S59" s="15">
        <f t="shared" si="1"/>
        <v>5</v>
      </c>
      <c r="T59" s="12">
        <f>VLOOKUP($H59,'[2]2023_05'!$D:$AD,'[2]2023_05'!K$19,FALSE)</f>
        <v>5</v>
      </c>
      <c r="U59" s="16" t="str">
        <f>VLOOKUP($H59,'[2]2023_05'!$D:$AD,'[2]2023_05'!T$19,FALSE)</f>
        <v>LIDO/REVISÃO</v>
      </c>
      <c r="V59" s="17" t="str">
        <f>VLOOKUP($H59,'[2]2023_05'!$D:$AD,'[2]2023_05'!U$19,FALSE)</f>
        <v>CONFIRMAÇÃO LEITURA</v>
      </c>
      <c r="W59" s="12">
        <f>VLOOKUP($H59,'[2]2023_05'!$D:$AD,'[2]2023_05'!L$19,FALSE)</f>
        <v>60.88</v>
      </c>
      <c r="X59" s="12">
        <f>VLOOKUP($H59,'[2]2023_05'!$D:$AD,'[2]2023_05'!M$19,FALSE)</f>
        <v>0</v>
      </c>
      <c r="Y59" s="18">
        <f>VLOOKUP($H59,'[2]2023_05'!$D:$AD,'[2]2023_05'!N$19,FALSE)</f>
        <v>-5.76</v>
      </c>
      <c r="Z59" s="12">
        <f>VLOOKUP($H59,'[2]2023_05'!$D:$AD,'[2]2023_05'!O$19,FALSE)</f>
        <v>0</v>
      </c>
      <c r="AA59" s="12">
        <f>VLOOKUP($H59,'[2]2023_05'!$D:$AD,'[2]2023_05'!P$19,FALSE)</f>
        <v>0</v>
      </c>
      <c r="AB59" s="12">
        <f>VLOOKUP($H59,'[2]2023_05'!$D:$AD,'[2]2023_05'!Q$19,FALSE)</f>
        <v>55.12</v>
      </c>
      <c r="AC59">
        <f t="shared" si="2"/>
        <v>55.120000000000005</v>
      </c>
      <c r="AD59">
        <f t="shared" si="3"/>
        <v>0</v>
      </c>
    </row>
    <row r="60" spans="1:30" x14ac:dyDescent="0.25">
      <c r="A60" s="9" t="str">
        <f t="shared" si="0"/>
        <v>H081 2023 Maio</v>
      </c>
      <c r="B60" s="9" t="str">
        <f>VLOOKUP(H60,[1]Auxiliar_referencia!E:F,2,FALSE)</f>
        <v>Medidor faturado pela UFSC</v>
      </c>
      <c r="C60" s="9">
        <v>2023</v>
      </c>
      <c r="D60" s="9" t="s">
        <v>126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VLOOKUP($H60,'[2]2023_05'!$D:$AD,'[2]2023_05'!Z$19,FALSE)</f>
        <v>1</v>
      </c>
      <c r="M60" s="12">
        <f>VLOOKUP($H60,'[2]2023_05'!$D:$AD,'[2]2023_05'!AA$19,FALSE)</f>
        <v>0</v>
      </c>
      <c r="N60" s="12">
        <f>VLOOKUP($H60,'[2]2023_05'!$D:$AD,'[2]2023_05'!AB$19,FALSE)</f>
        <v>0</v>
      </c>
      <c r="O60" s="12">
        <f>VLOOKUP($H60,'[2]2023_05'!$D:$AD,'[2]2023_05'!AC$19,FALSE)</f>
        <v>0</v>
      </c>
      <c r="P60" s="12">
        <f>VLOOKUP($H60,'[2]2023_05'!$D:$AD,'[2]2023_05'!AD$19,FALSE)</f>
        <v>1</v>
      </c>
      <c r="Q60" s="13">
        <f>VLOOKUP(H60,'2023_04'!H:R,11,FALSE)</f>
        <v>1840</v>
      </c>
      <c r="R60" s="14">
        <f>VLOOKUP($H60,'[2]2023_05'!$D:$AD,'[2]2023_05'!J$19,FALSE)</f>
        <v>1910</v>
      </c>
      <c r="S60" s="15">
        <f t="shared" si="1"/>
        <v>70</v>
      </c>
      <c r="T60" s="12">
        <f>VLOOKUP($H60,'[2]2023_05'!$D:$AD,'[2]2023_05'!K$19,FALSE)</f>
        <v>70</v>
      </c>
      <c r="U60" s="16" t="str">
        <f>VLOOKUP($H60,'[2]2023_05'!$D:$AD,'[2]2023_05'!T$19,FALSE)</f>
        <v>LIDO</v>
      </c>
      <c r="V60" s="17" t="str">
        <f>VLOOKUP($H60,'[2]2023_05'!$D:$AD,'[2]2023_05'!U$19,FALSE)</f>
        <v>ALTO CONSUMO</v>
      </c>
      <c r="W60" s="12">
        <f>VLOOKUP($H60,'[2]2023_05'!$D:$AD,'[2]2023_05'!L$19,FALSE)</f>
        <v>956.08</v>
      </c>
      <c r="X60" s="12">
        <f>VLOOKUP($H60,'[2]2023_05'!$D:$AD,'[2]2023_05'!M$19,FALSE)</f>
        <v>956.08</v>
      </c>
      <c r="Y60" s="18">
        <f>VLOOKUP($H60,'[2]2023_05'!$D:$AD,'[2]2023_05'!N$19,FALSE)</f>
        <v>-180.69</v>
      </c>
      <c r="Z60" s="12">
        <f>VLOOKUP($H60,'[2]2023_05'!$D:$AD,'[2]2023_05'!O$19,FALSE)</f>
        <v>0</v>
      </c>
      <c r="AA60" s="12">
        <f>VLOOKUP($H60,'[2]2023_05'!$D:$AD,'[2]2023_05'!P$19,FALSE)</f>
        <v>0</v>
      </c>
      <c r="AB60" s="12">
        <f>VLOOKUP($H60,'[2]2023_05'!$D:$AD,'[2]2023_05'!Q$19,FALSE)</f>
        <v>1731.47</v>
      </c>
      <c r="AC60">
        <f t="shared" si="2"/>
        <v>1731.47</v>
      </c>
      <c r="AD60">
        <f t="shared" si="3"/>
        <v>0</v>
      </c>
    </row>
    <row r="61" spans="1:30" x14ac:dyDescent="0.25">
      <c r="A61" s="9" t="str">
        <f t="shared" si="0"/>
        <v>H082 2023 Maio</v>
      </c>
      <c r="B61" s="9" t="str">
        <f>VLOOKUP(H61,[1]Auxiliar_referencia!E:F,2,FALSE)</f>
        <v>Medidor faturado pela UFSC</v>
      </c>
      <c r="C61" s="9">
        <v>2023</v>
      </c>
      <c r="D61" s="9" t="s">
        <v>126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VLOOKUP($H61,'[2]2023_05'!$D:$AD,'[2]2023_05'!Z$19,FALSE)</f>
        <v>1</v>
      </c>
      <c r="M61" s="12">
        <f>VLOOKUP($H61,'[2]2023_05'!$D:$AD,'[2]2023_05'!AA$19,FALSE)</f>
        <v>0</v>
      </c>
      <c r="N61" s="12">
        <f>VLOOKUP($H61,'[2]2023_05'!$D:$AD,'[2]2023_05'!AB$19,FALSE)</f>
        <v>0</v>
      </c>
      <c r="O61" s="12">
        <f>VLOOKUP($H61,'[2]2023_05'!$D:$AD,'[2]2023_05'!AC$19,FALSE)</f>
        <v>0</v>
      </c>
      <c r="P61" s="12">
        <f>VLOOKUP($H61,'[2]2023_05'!$D:$AD,'[2]2023_05'!AD$19,FALSE)</f>
        <v>1</v>
      </c>
      <c r="Q61" s="13">
        <f>VLOOKUP(H61,'2023_04'!H:R,11,FALSE)</f>
        <v>22396</v>
      </c>
      <c r="R61" s="14">
        <f>VLOOKUP($H61,'[2]2023_05'!$D:$AD,'[2]2023_05'!J$19,FALSE)</f>
        <v>22691</v>
      </c>
      <c r="S61" s="15">
        <f t="shared" si="1"/>
        <v>295</v>
      </c>
      <c r="T61" s="12">
        <f>VLOOKUP($H61,'[2]2023_05'!$D:$AD,'[2]2023_05'!K$19,FALSE)</f>
        <v>295</v>
      </c>
      <c r="U61" s="16" t="str">
        <f>VLOOKUP($H61,'[2]2023_05'!$D:$AD,'[2]2023_05'!T$19,FALSE)</f>
        <v>MÉDIO</v>
      </c>
      <c r="V61" s="17" t="str">
        <f>VLOOKUP($H61,'[2]2023_05'!$D:$AD,'[2]2023_05'!U$19,FALSE)</f>
        <v>ELIMINE A ANORMALIDADE CONSTRUINDO ABRIGO</v>
      </c>
      <c r="W61" s="12">
        <f>VLOOKUP($H61,'[2]2023_05'!$D:$AD,'[2]2023_05'!L$19,FALSE)</f>
        <v>4216.33</v>
      </c>
      <c r="X61" s="12">
        <f>VLOOKUP($H61,'[2]2023_05'!$D:$AD,'[2]2023_05'!M$19,FALSE)</f>
        <v>0</v>
      </c>
      <c r="Y61" s="18">
        <f>VLOOKUP($H61,'[2]2023_05'!$D:$AD,'[2]2023_05'!N$19,FALSE)</f>
        <v>-398.44</v>
      </c>
      <c r="Z61" s="12">
        <f>VLOOKUP($H61,'[2]2023_05'!$D:$AD,'[2]2023_05'!O$19,FALSE)</f>
        <v>0</v>
      </c>
      <c r="AA61" s="12">
        <f>VLOOKUP($H61,'[2]2023_05'!$D:$AD,'[2]2023_05'!P$19,FALSE)</f>
        <v>0</v>
      </c>
      <c r="AB61" s="12">
        <f>VLOOKUP($H61,'[2]2023_05'!$D:$AD,'[2]2023_05'!Q$19,FALSE)</f>
        <v>3817.89</v>
      </c>
      <c r="AC61">
        <f t="shared" si="2"/>
        <v>3817.89</v>
      </c>
      <c r="AD61">
        <f t="shared" si="3"/>
        <v>0</v>
      </c>
    </row>
    <row r="62" spans="1:30" x14ac:dyDescent="0.25">
      <c r="A62" s="9" t="str">
        <f t="shared" si="0"/>
        <v>H083 2023 Maio</v>
      </c>
      <c r="B62" s="9" t="str">
        <f>VLOOKUP(H62,[1]Auxiliar_referencia!E:F,2,FALSE)</f>
        <v>Medidor faturado pela UFSC</v>
      </c>
      <c r="C62" s="9">
        <v>2023</v>
      </c>
      <c r="D62" s="9" t="s">
        <v>126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VLOOKUP($H62,'[2]2023_05'!$D:$AD,'[2]2023_05'!Z$19,FALSE)</f>
        <v>1</v>
      </c>
      <c r="M62" s="12">
        <f>VLOOKUP($H62,'[2]2023_05'!$D:$AD,'[2]2023_05'!AA$19,FALSE)</f>
        <v>0</v>
      </c>
      <c r="N62" s="12">
        <f>VLOOKUP($H62,'[2]2023_05'!$D:$AD,'[2]2023_05'!AB$19,FALSE)</f>
        <v>0</v>
      </c>
      <c r="O62" s="12">
        <f>VLOOKUP($H62,'[2]2023_05'!$D:$AD,'[2]2023_05'!AC$19,FALSE)</f>
        <v>0</v>
      </c>
      <c r="P62" s="12">
        <f>VLOOKUP($H62,'[2]2023_05'!$D:$AD,'[2]2023_05'!AD$19,FALSE)</f>
        <v>1</v>
      </c>
      <c r="Q62" s="13">
        <f>VLOOKUP(H62,'2023_04'!H:R,11,FALSE)</f>
        <v>358</v>
      </c>
      <c r="R62" s="14">
        <f>VLOOKUP($H62,'[2]2023_05'!$D:$AD,'[2]2023_05'!J$19,FALSE)</f>
        <v>422</v>
      </c>
      <c r="S62" s="15">
        <f t="shared" si="1"/>
        <v>64</v>
      </c>
      <c r="T62" s="12">
        <f>VLOOKUP($H62,'[2]2023_05'!$D:$AD,'[2]2023_05'!K$19,FALSE)</f>
        <v>64</v>
      </c>
      <c r="U62" s="16" t="str">
        <f>VLOOKUP($H62,'[2]2023_05'!$D:$AD,'[2]2023_05'!T$19,FALSE)</f>
        <v>LIDO/REVISÃO</v>
      </c>
      <c r="V62" s="17" t="str">
        <f>VLOOKUP($H62,'[2]2023_05'!$D:$AD,'[2]2023_05'!U$19,FALSE)</f>
        <v>ALTO CONSUMO</v>
      </c>
      <c r="W62" s="12">
        <f>VLOOKUP($H62,'[2]2023_05'!$D:$AD,'[2]2023_05'!L$19,FALSE)</f>
        <v>921.5</v>
      </c>
      <c r="X62" s="12">
        <f>VLOOKUP($H62,'[2]2023_05'!$D:$AD,'[2]2023_05'!M$19,FALSE)</f>
        <v>921.5</v>
      </c>
      <c r="Y62" s="18">
        <f>VLOOKUP($H62,'[2]2023_05'!$D:$AD,'[2]2023_05'!N$19,FALSE)</f>
        <v>-174.16</v>
      </c>
      <c r="Z62" s="12">
        <f>VLOOKUP($H62,'[2]2023_05'!$D:$AD,'[2]2023_05'!O$19,FALSE)</f>
        <v>0</v>
      </c>
      <c r="AA62" s="12">
        <f>VLOOKUP($H62,'[2]2023_05'!$D:$AD,'[2]2023_05'!P$19,FALSE)</f>
        <v>0</v>
      </c>
      <c r="AB62" s="12">
        <f>VLOOKUP($H62,'[2]2023_05'!$D:$AD,'[2]2023_05'!Q$19,FALSE)</f>
        <v>1668.84</v>
      </c>
      <c r="AC62">
        <f t="shared" si="2"/>
        <v>1668.84</v>
      </c>
      <c r="AD62">
        <f t="shared" si="3"/>
        <v>0</v>
      </c>
    </row>
    <row r="63" spans="1:30" x14ac:dyDescent="0.25">
      <c r="A63" s="9" t="str">
        <f t="shared" si="0"/>
        <v>H084 2023 Maio</v>
      </c>
      <c r="B63" s="9" t="str">
        <f>VLOOKUP(H63,[1]Auxiliar_referencia!E:F,2,FALSE)</f>
        <v>Medidor faturado pela UFSC</v>
      </c>
      <c r="C63" s="9">
        <v>2023</v>
      </c>
      <c r="D63" s="9" t="s">
        <v>126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VLOOKUP($H63,'[2]2023_05'!$D:$AD,'[2]2023_05'!Z$19,FALSE)</f>
        <v>1</v>
      </c>
      <c r="M63" s="12">
        <f>VLOOKUP($H63,'[2]2023_05'!$D:$AD,'[2]2023_05'!AA$19,FALSE)</f>
        <v>0</v>
      </c>
      <c r="N63" s="12">
        <f>VLOOKUP($H63,'[2]2023_05'!$D:$AD,'[2]2023_05'!AB$19,FALSE)</f>
        <v>0</v>
      </c>
      <c r="O63" s="12">
        <f>VLOOKUP($H63,'[2]2023_05'!$D:$AD,'[2]2023_05'!AC$19,FALSE)</f>
        <v>0</v>
      </c>
      <c r="P63" s="12">
        <f>VLOOKUP($H63,'[2]2023_05'!$D:$AD,'[2]2023_05'!AD$19,FALSE)</f>
        <v>1</v>
      </c>
      <c r="Q63" s="13">
        <f>VLOOKUP(H63,'2023_04'!H:R,11,FALSE)</f>
        <v>9109</v>
      </c>
      <c r="R63" s="14">
        <f>VLOOKUP($H63,'[2]2023_05'!$D:$AD,'[2]2023_05'!J$19,FALSE)</f>
        <v>9334</v>
      </c>
      <c r="S63" s="15">
        <f t="shared" si="1"/>
        <v>225</v>
      </c>
      <c r="T63" s="12">
        <f>VLOOKUP($H63,'[2]2023_05'!$D:$AD,'[2]2023_05'!K$19,FALSE)</f>
        <v>225</v>
      </c>
      <c r="U63" s="16" t="str">
        <f>VLOOKUP($H63,'[2]2023_05'!$D:$AD,'[2]2023_05'!T$19,FALSE)</f>
        <v>LIDO</v>
      </c>
      <c r="V63" s="17" t="str">
        <f>VLOOKUP($H63,'[2]2023_05'!$D:$AD,'[2]2023_05'!U$19,FALSE)</f>
        <v>OK</v>
      </c>
      <c r="W63" s="12">
        <f>VLOOKUP($H63,'[2]2023_05'!$D:$AD,'[2]2023_05'!L$19,FALSE)</f>
        <v>3202.03</v>
      </c>
      <c r="X63" s="12">
        <f>VLOOKUP($H63,'[2]2023_05'!$D:$AD,'[2]2023_05'!M$19,FALSE)</f>
        <v>3202.03</v>
      </c>
      <c r="Y63" s="18">
        <f>VLOOKUP($H63,'[2]2023_05'!$D:$AD,'[2]2023_05'!N$19,FALSE)</f>
        <v>-605.17999999999995</v>
      </c>
      <c r="Z63" s="12">
        <f>VLOOKUP($H63,'[2]2023_05'!$D:$AD,'[2]2023_05'!O$19,FALSE)</f>
        <v>0</v>
      </c>
      <c r="AA63" s="12">
        <f>VLOOKUP($H63,'[2]2023_05'!$D:$AD,'[2]2023_05'!P$19,FALSE)</f>
        <v>0</v>
      </c>
      <c r="AB63" s="12">
        <f>VLOOKUP($H63,'[2]2023_05'!$D:$AD,'[2]2023_05'!Q$19,FALSE)</f>
        <v>5798.88</v>
      </c>
      <c r="AC63">
        <f t="shared" si="2"/>
        <v>5798.88</v>
      </c>
      <c r="AD63">
        <f t="shared" si="3"/>
        <v>0</v>
      </c>
    </row>
    <row r="64" spans="1:30" x14ac:dyDescent="0.25">
      <c r="A64" s="9" t="str">
        <f t="shared" si="0"/>
        <v>H085 2023 Maio</v>
      </c>
      <c r="B64" s="9" t="str">
        <f>VLOOKUP(H64,[1]Auxiliar_referencia!E:F,2,FALSE)</f>
        <v>Medidor faturado pela UFSC</v>
      </c>
      <c r="C64" s="9">
        <v>2023</v>
      </c>
      <c r="D64" s="9" t="s">
        <v>126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VLOOKUP($H64,'[2]2023_05'!$D:$AD,'[2]2023_05'!Z$19,FALSE)</f>
        <v>1</v>
      </c>
      <c r="M64" s="12">
        <f>VLOOKUP($H64,'[2]2023_05'!$D:$AD,'[2]2023_05'!AA$19,FALSE)</f>
        <v>0</v>
      </c>
      <c r="N64" s="12">
        <f>VLOOKUP($H64,'[2]2023_05'!$D:$AD,'[2]2023_05'!AB$19,FALSE)</f>
        <v>0</v>
      </c>
      <c r="O64" s="12">
        <f>VLOOKUP($H64,'[2]2023_05'!$D:$AD,'[2]2023_05'!AC$19,FALSE)</f>
        <v>0</v>
      </c>
      <c r="P64" s="12">
        <f>VLOOKUP($H64,'[2]2023_05'!$D:$AD,'[2]2023_05'!AD$19,FALSE)</f>
        <v>1</v>
      </c>
      <c r="Q64" s="13">
        <f>VLOOKUP(H64,'2023_04'!H:R,11,FALSE)</f>
        <v>1350</v>
      </c>
      <c r="R64" s="14">
        <f>VLOOKUP($H64,'[2]2023_05'!$D:$AD,'[2]2023_05'!J$19,FALSE)</f>
        <v>1350</v>
      </c>
      <c r="S64" s="15">
        <f t="shared" si="1"/>
        <v>0</v>
      </c>
      <c r="T64" s="12">
        <f>VLOOKUP($H64,'[2]2023_05'!$D:$AD,'[2]2023_05'!K$19,FALSE)</f>
        <v>0</v>
      </c>
      <c r="U64" s="16" t="str">
        <f>VLOOKUP($H64,'[2]2023_05'!$D:$AD,'[2]2023_05'!T$19,FALSE)</f>
        <v>LIDO</v>
      </c>
      <c r="V64" s="17" t="str">
        <f>VLOOKUP($H64,'[2]2023_05'!$D:$AD,'[2]2023_05'!U$19,FALSE)</f>
        <v>HIDRÔMETRO PARADO</v>
      </c>
      <c r="W64" s="12">
        <f>VLOOKUP($H64,'[2]2023_05'!$D:$AD,'[2]2023_05'!L$19,FALSE)</f>
        <v>35.08</v>
      </c>
      <c r="X64" s="12">
        <f>VLOOKUP($H64,'[2]2023_05'!$D:$AD,'[2]2023_05'!M$19,FALSE)</f>
        <v>0</v>
      </c>
      <c r="Y64" s="18">
        <f>VLOOKUP($H64,'[2]2023_05'!$D:$AD,'[2]2023_05'!N$19,FALSE)</f>
        <v>-3.31</v>
      </c>
      <c r="Z64" s="12">
        <f>VLOOKUP($H64,'[2]2023_05'!$D:$AD,'[2]2023_05'!O$19,FALSE)</f>
        <v>0</v>
      </c>
      <c r="AA64" s="12">
        <f>VLOOKUP($H64,'[2]2023_05'!$D:$AD,'[2]2023_05'!P$19,FALSE)</f>
        <v>0</v>
      </c>
      <c r="AB64" s="12">
        <f>VLOOKUP($H64,'[2]2023_05'!$D:$AD,'[2]2023_05'!Q$19,FALSE)</f>
        <v>31.77</v>
      </c>
      <c r="AC64">
        <f t="shared" si="2"/>
        <v>31.77</v>
      </c>
      <c r="AD64">
        <f t="shared" si="3"/>
        <v>0</v>
      </c>
    </row>
    <row r="65" spans="1:30" x14ac:dyDescent="0.25">
      <c r="A65" s="9" t="str">
        <f t="shared" si="0"/>
        <v>H086 2023 Maio</v>
      </c>
      <c r="B65" s="9" t="str">
        <f>VLOOKUP(H65,[1]Auxiliar_referencia!E:F,2,FALSE)</f>
        <v>Medidor faturado pela UFSC</v>
      </c>
      <c r="C65" s="9">
        <v>2023</v>
      </c>
      <c r="D65" s="9" t="s">
        <v>126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VLOOKUP($H65,'[2]2023_05'!$D:$AD,'[2]2023_05'!Z$19,FALSE)</f>
        <v>1</v>
      </c>
      <c r="M65" s="12">
        <f>VLOOKUP($H65,'[2]2023_05'!$D:$AD,'[2]2023_05'!AA$19,FALSE)</f>
        <v>0</v>
      </c>
      <c r="N65" s="12">
        <f>VLOOKUP($H65,'[2]2023_05'!$D:$AD,'[2]2023_05'!AB$19,FALSE)</f>
        <v>0</v>
      </c>
      <c r="O65" s="12">
        <f>VLOOKUP($H65,'[2]2023_05'!$D:$AD,'[2]2023_05'!AC$19,FALSE)</f>
        <v>0</v>
      </c>
      <c r="P65" s="12">
        <f>VLOOKUP($H65,'[2]2023_05'!$D:$AD,'[2]2023_05'!AD$19,FALSE)</f>
        <v>1</v>
      </c>
      <c r="Q65" s="13">
        <f>VLOOKUP(H65,'2023_04'!H:R,11,FALSE)</f>
        <v>494</v>
      </c>
      <c r="R65" s="14">
        <f>VLOOKUP($H65,'[2]2023_05'!$D:$AD,'[2]2023_05'!J$19,FALSE)</f>
        <v>508</v>
      </c>
      <c r="S65" s="15">
        <f t="shared" si="1"/>
        <v>14</v>
      </c>
      <c r="T65" s="12">
        <f>VLOOKUP($H65,'[2]2023_05'!$D:$AD,'[2]2023_05'!K$19,FALSE)</f>
        <v>14</v>
      </c>
      <c r="U65" s="16" t="str">
        <f>VLOOKUP($H65,'[2]2023_05'!$D:$AD,'[2]2023_05'!T$19,FALSE)</f>
        <v>LIDO</v>
      </c>
      <c r="V65" s="17" t="str">
        <f>VLOOKUP($H65,'[2]2023_05'!$D:$AD,'[2]2023_05'!U$19,FALSE)</f>
        <v>OK</v>
      </c>
      <c r="W65" s="12">
        <f>VLOOKUP($H65,'[2]2023_05'!$D:$AD,'[2]2023_05'!L$19,FALSE)</f>
        <v>144.63999999999999</v>
      </c>
      <c r="X65" s="12">
        <f>VLOOKUP($H65,'[2]2023_05'!$D:$AD,'[2]2023_05'!M$19,FALSE)</f>
        <v>0</v>
      </c>
      <c r="Y65" s="18">
        <f>VLOOKUP($H65,'[2]2023_05'!$D:$AD,'[2]2023_05'!N$19,FALSE)</f>
        <v>-13.67</v>
      </c>
      <c r="Z65" s="12">
        <f>VLOOKUP($H65,'[2]2023_05'!$D:$AD,'[2]2023_05'!O$19,FALSE)</f>
        <v>0</v>
      </c>
      <c r="AA65" s="12">
        <f>VLOOKUP($H65,'[2]2023_05'!$D:$AD,'[2]2023_05'!P$19,FALSE)</f>
        <v>0</v>
      </c>
      <c r="AB65" s="12">
        <f>VLOOKUP($H65,'[2]2023_05'!$D:$AD,'[2]2023_05'!Q$19,FALSE)</f>
        <v>130.97</v>
      </c>
      <c r="AC65">
        <f t="shared" si="2"/>
        <v>130.97</v>
      </c>
      <c r="AD65">
        <f t="shared" si="3"/>
        <v>0</v>
      </c>
    </row>
    <row r="66" spans="1:30" x14ac:dyDescent="0.25">
      <c r="A66" s="9" t="str">
        <f t="shared" si="0"/>
        <v>H087 2023 Maio</v>
      </c>
      <c r="B66" s="9" t="str">
        <f>VLOOKUP(H66,[1]Auxiliar_referencia!E:F,2,FALSE)</f>
        <v>Medidor faturado pela UFSC</v>
      </c>
      <c r="C66" s="9">
        <v>2023</v>
      </c>
      <c r="D66" s="9" t="s">
        <v>126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VLOOKUP($H66,'[2]2023_05'!$D:$AD,'[2]2023_05'!Z$19,FALSE)</f>
        <v>1</v>
      </c>
      <c r="M66" s="12">
        <f>VLOOKUP($H66,'[2]2023_05'!$D:$AD,'[2]2023_05'!AA$19,FALSE)</f>
        <v>0</v>
      </c>
      <c r="N66" s="12">
        <f>VLOOKUP($H66,'[2]2023_05'!$D:$AD,'[2]2023_05'!AB$19,FALSE)</f>
        <v>0</v>
      </c>
      <c r="O66" s="12">
        <f>VLOOKUP($H66,'[2]2023_05'!$D:$AD,'[2]2023_05'!AC$19,FALSE)</f>
        <v>0</v>
      </c>
      <c r="P66" s="12">
        <f>VLOOKUP($H66,'[2]2023_05'!$D:$AD,'[2]2023_05'!AD$19,FALSE)</f>
        <v>1</v>
      </c>
      <c r="Q66" s="13">
        <f>VLOOKUP(H66,'2023_04'!H:R,11,FALSE)</f>
        <v>1493</v>
      </c>
      <c r="R66" s="14">
        <f>VLOOKUP($H66,'[2]2023_05'!$D:$AD,'[2]2023_05'!J$19,FALSE)</f>
        <v>1519</v>
      </c>
      <c r="S66" s="15">
        <f t="shared" si="1"/>
        <v>26</v>
      </c>
      <c r="T66" s="12">
        <f>VLOOKUP($H66,'[2]2023_05'!$D:$AD,'[2]2023_05'!K$19,FALSE)</f>
        <v>26</v>
      </c>
      <c r="U66" s="16" t="str">
        <f>VLOOKUP($H66,'[2]2023_05'!$D:$AD,'[2]2023_05'!T$19,FALSE)</f>
        <v>LIDO</v>
      </c>
      <c r="V66" s="17" t="str">
        <f>VLOOKUP($H66,'[2]2023_05'!$D:$AD,'[2]2023_05'!U$19,FALSE)</f>
        <v>OK</v>
      </c>
      <c r="W66" s="12">
        <f>VLOOKUP($H66,'[2]2023_05'!$D:$AD,'[2]2023_05'!L$19,FALSE)</f>
        <v>318.52</v>
      </c>
      <c r="X66" s="12">
        <f>VLOOKUP($H66,'[2]2023_05'!$D:$AD,'[2]2023_05'!M$19,FALSE)</f>
        <v>0</v>
      </c>
      <c r="Y66" s="18">
        <f>VLOOKUP($H66,'[2]2023_05'!$D:$AD,'[2]2023_05'!N$19,FALSE)</f>
        <v>-30.11</v>
      </c>
      <c r="Z66" s="12">
        <f>VLOOKUP($H66,'[2]2023_05'!$D:$AD,'[2]2023_05'!O$19,FALSE)</f>
        <v>0</v>
      </c>
      <c r="AA66" s="12">
        <f>VLOOKUP($H66,'[2]2023_05'!$D:$AD,'[2]2023_05'!P$19,FALSE)</f>
        <v>0</v>
      </c>
      <c r="AB66" s="12">
        <f>VLOOKUP($H66,'[2]2023_05'!$D:$AD,'[2]2023_05'!Q$19,FALSE)</f>
        <v>288.41000000000003</v>
      </c>
      <c r="AC66">
        <f t="shared" si="2"/>
        <v>288.40999999999997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Maio</v>
      </c>
      <c r="B67" s="9" t="str">
        <f>VLOOKUP(H67,[1]Auxiliar_referencia!E:F,2,FALSE)</f>
        <v>Medidor faturado pela UFSC</v>
      </c>
      <c r="C67" s="9">
        <v>2023</v>
      </c>
      <c r="D67" s="9" t="s">
        <v>126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VLOOKUP($H67,'[2]2023_05'!$D:$AD,'[2]2023_05'!Z$19,FALSE)</f>
        <v>1</v>
      </c>
      <c r="M67" s="12">
        <f>VLOOKUP($H67,'[2]2023_05'!$D:$AD,'[2]2023_05'!AA$19,FALSE)</f>
        <v>0</v>
      </c>
      <c r="N67" s="12">
        <f>VLOOKUP($H67,'[2]2023_05'!$D:$AD,'[2]2023_05'!AB$19,FALSE)</f>
        <v>0</v>
      </c>
      <c r="O67" s="12">
        <f>VLOOKUP($H67,'[2]2023_05'!$D:$AD,'[2]2023_05'!AC$19,FALSE)</f>
        <v>0</v>
      </c>
      <c r="P67" s="12">
        <f>VLOOKUP($H67,'[2]2023_05'!$D:$AD,'[2]2023_05'!AD$19,FALSE)</f>
        <v>1</v>
      </c>
      <c r="Q67" s="13">
        <f>VLOOKUP(H67,'2023_04'!H:R,11,FALSE)</f>
        <v>139</v>
      </c>
      <c r="R67" s="14">
        <f>VLOOKUP($H67,'[2]2023_05'!$D:$AD,'[2]2023_05'!J$19,FALSE)</f>
        <v>140</v>
      </c>
      <c r="S67" s="15">
        <f t="shared" ref="S67:S84" si="5">R67-Q67</f>
        <v>1</v>
      </c>
      <c r="T67" s="12">
        <f>VLOOKUP($H67,'[2]2023_05'!$D:$AD,'[2]2023_05'!K$19,FALSE)</f>
        <v>1</v>
      </c>
      <c r="U67" s="16" t="str">
        <f>VLOOKUP($H67,'[2]2023_05'!$D:$AD,'[2]2023_05'!T$19,FALSE)</f>
        <v>LIDO</v>
      </c>
      <c r="V67" s="17" t="str">
        <f>VLOOKUP($H67,'[2]2023_05'!$D:$AD,'[2]2023_05'!U$19,FALSE)</f>
        <v>OK</v>
      </c>
      <c r="W67" s="12">
        <f>VLOOKUP($H67,'[2]2023_05'!$D:$AD,'[2]2023_05'!L$19,FALSE)</f>
        <v>40.24</v>
      </c>
      <c r="X67" s="12">
        <f>VLOOKUP($H67,'[2]2023_05'!$D:$AD,'[2]2023_05'!M$19,FALSE)</f>
        <v>40.24</v>
      </c>
      <c r="Y67" s="18">
        <f>VLOOKUP($H67,'[2]2023_05'!$D:$AD,'[2]2023_05'!N$19,FALSE)</f>
        <v>-7.59</v>
      </c>
      <c r="Z67" s="12">
        <f>VLOOKUP($H67,'[2]2023_05'!$D:$AD,'[2]2023_05'!O$19,FALSE)</f>
        <v>0</v>
      </c>
      <c r="AA67" s="12">
        <f>VLOOKUP($H67,'[2]2023_05'!$D:$AD,'[2]2023_05'!P$19,FALSE)</f>
        <v>0</v>
      </c>
      <c r="AB67" s="12">
        <f>VLOOKUP($H67,'[2]2023_05'!$D:$AD,'[2]2023_05'!Q$19,FALSE)</f>
        <v>72.89</v>
      </c>
      <c r="AC67">
        <f t="shared" ref="AC67:AC84" si="6">W67+X67+Y67+Z67+AA67</f>
        <v>72.89</v>
      </c>
      <c r="AD67">
        <f t="shared" ref="AD67:AD84" si="7">AB67-AC67</f>
        <v>0</v>
      </c>
    </row>
    <row r="68" spans="1:30" x14ac:dyDescent="0.25">
      <c r="A68" s="9" t="str">
        <f t="shared" si="4"/>
        <v>H089 2023 Maio</v>
      </c>
      <c r="B68" s="9" t="str">
        <f>VLOOKUP(H68,[1]Auxiliar_referencia!E:F,2,FALSE)</f>
        <v>Medidor faturado pela UFSC</v>
      </c>
      <c r="C68" s="9">
        <v>2023</v>
      </c>
      <c r="D68" s="9" t="s">
        <v>126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VLOOKUP($H68,'[2]2023_05'!$D:$AD,'[2]2023_05'!Z$19,FALSE)</f>
        <v>1</v>
      </c>
      <c r="M68" s="12">
        <f>VLOOKUP($H68,'[2]2023_05'!$D:$AD,'[2]2023_05'!AA$19,FALSE)</f>
        <v>0</v>
      </c>
      <c r="N68" s="12">
        <f>VLOOKUP($H68,'[2]2023_05'!$D:$AD,'[2]2023_05'!AB$19,FALSE)</f>
        <v>0</v>
      </c>
      <c r="O68" s="12">
        <f>VLOOKUP($H68,'[2]2023_05'!$D:$AD,'[2]2023_05'!AC$19,FALSE)</f>
        <v>0</v>
      </c>
      <c r="P68" s="12">
        <f>VLOOKUP($H68,'[2]2023_05'!$D:$AD,'[2]2023_05'!AD$19,FALSE)</f>
        <v>1</v>
      </c>
      <c r="Q68" s="13">
        <f>VLOOKUP(H68,'2023_04'!H:R,11,FALSE)</f>
        <v>6254</v>
      </c>
      <c r="R68" s="14">
        <f>VLOOKUP($H68,'[2]2023_05'!$D:$AD,'[2]2023_05'!J$19,FALSE)</f>
        <v>6354</v>
      </c>
      <c r="S68" s="15">
        <f t="shared" si="5"/>
        <v>100</v>
      </c>
      <c r="T68" s="12">
        <f>VLOOKUP($H68,'[2]2023_05'!$D:$AD,'[2]2023_05'!K$19,FALSE)</f>
        <v>100</v>
      </c>
      <c r="U68" s="16" t="str">
        <f>VLOOKUP($H68,'[2]2023_05'!$D:$AD,'[2]2023_05'!T$19,FALSE)</f>
        <v>LIDO/REVISÃO</v>
      </c>
      <c r="V68" s="17" t="str">
        <f>VLOOKUP($H68,'[2]2023_05'!$D:$AD,'[2]2023_05'!U$19,FALSE)</f>
        <v>CONFIRMAÇÃO LEITURA</v>
      </c>
      <c r="W68" s="12">
        <f>VLOOKUP($H68,'[2]2023_05'!$D:$AD,'[2]2023_05'!L$19,FALSE)</f>
        <v>1390.78</v>
      </c>
      <c r="X68" s="12">
        <f>VLOOKUP($H68,'[2]2023_05'!$D:$AD,'[2]2023_05'!M$19,FALSE)</f>
        <v>1390.78</v>
      </c>
      <c r="Y68" s="18">
        <f>VLOOKUP($H68,'[2]2023_05'!$D:$AD,'[2]2023_05'!N$19,FALSE)</f>
        <v>-262.86</v>
      </c>
      <c r="Z68" s="12">
        <f>VLOOKUP($H68,'[2]2023_05'!$D:$AD,'[2]2023_05'!O$19,FALSE)</f>
        <v>0</v>
      </c>
      <c r="AA68" s="12">
        <f>VLOOKUP($H68,'[2]2023_05'!$D:$AD,'[2]2023_05'!P$19,FALSE)</f>
        <v>0</v>
      </c>
      <c r="AB68" s="12">
        <f>VLOOKUP($H68,'[2]2023_05'!$D:$AD,'[2]2023_05'!Q$19,FALSE)</f>
        <v>2518.6999999999998</v>
      </c>
      <c r="AC68">
        <f t="shared" si="6"/>
        <v>2518.6999999999998</v>
      </c>
      <c r="AD68">
        <f t="shared" si="7"/>
        <v>0</v>
      </c>
    </row>
    <row r="69" spans="1:30" x14ac:dyDescent="0.25">
      <c r="A69" s="9" t="str">
        <f t="shared" si="4"/>
        <v>H090 2023 Maio</v>
      </c>
      <c r="B69" s="9" t="str">
        <f>VLOOKUP(H69,[1]Auxiliar_referencia!E:F,2,FALSE)</f>
        <v>Medidor faturado pela UFSC</v>
      </c>
      <c r="C69" s="9">
        <v>2023</v>
      </c>
      <c r="D69" s="9" t="s">
        <v>126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VLOOKUP($H69,'[2]2023_05'!$D:$AD,'[2]2023_05'!Z$19,FALSE)</f>
        <v>1</v>
      </c>
      <c r="M69" s="12">
        <f>VLOOKUP($H69,'[2]2023_05'!$D:$AD,'[2]2023_05'!AA$19,FALSE)</f>
        <v>0</v>
      </c>
      <c r="N69" s="12">
        <f>VLOOKUP($H69,'[2]2023_05'!$D:$AD,'[2]2023_05'!AB$19,FALSE)</f>
        <v>0</v>
      </c>
      <c r="O69" s="12">
        <f>VLOOKUP($H69,'[2]2023_05'!$D:$AD,'[2]2023_05'!AC$19,FALSE)</f>
        <v>0</v>
      </c>
      <c r="P69" s="12">
        <f>VLOOKUP($H69,'[2]2023_05'!$D:$AD,'[2]2023_05'!AD$19,FALSE)</f>
        <v>1</v>
      </c>
      <c r="Q69" s="13">
        <f>VLOOKUP(H69,'2023_04'!H:R,11,FALSE)</f>
        <v>297</v>
      </c>
      <c r="R69" s="14">
        <f>VLOOKUP($H69,'[2]2023_05'!$D:$AD,'[2]2023_05'!J$19,FALSE)</f>
        <v>302</v>
      </c>
      <c r="S69" s="15">
        <f t="shared" si="5"/>
        <v>5</v>
      </c>
      <c r="T69" s="12">
        <f>VLOOKUP($H69,'[2]2023_05'!$D:$AD,'[2]2023_05'!K$19,FALSE)</f>
        <v>5</v>
      </c>
      <c r="U69" s="16" t="str">
        <f>VLOOKUP($H69,'[2]2023_05'!$D:$AD,'[2]2023_05'!T$19,FALSE)</f>
        <v>MÉDIO</v>
      </c>
      <c r="V69" s="17" t="str">
        <f>VLOOKUP($H69,'[2]2023_05'!$D:$AD,'[2]2023_05'!U$19,FALSE)</f>
        <v>ELIMINE A ANORMALIDADE CONSTRUINDO ABRIGO</v>
      </c>
      <c r="W69" s="12">
        <f>VLOOKUP($H69,'[2]2023_05'!$D:$AD,'[2]2023_05'!L$19,FALSE)</f>
        <v>60.88</v>
      </c>
      <c r="X69" s="12">
        <f>VLOOKUP($H69,'[2]2023_05'!$D:$AD,'[2]2023_05'!M$19,FALSE)</f>
        <v>60.88</v>
      </c>
      <c r="Y69" s="18">
        <f>VLOOKUP($H69,'[2]2023_05'!$D:$AD,'[2]2023_05'!N$19,FALSE)</f>
        <v>-11.5</v>
      </c>
      <c r="Z69" s="12">
        <f>VLOOKUP($H69,'[2]2023_05'!$D:$AD,'[2]2023_05'!O$19,FALSE)</f>
        <v>0</v>
      </c>
      <c r="AA69" s="12">
        <f>VLOOKUP($H69,'[2]2023_05'!$D:$AD,'[2]2023_05'!P$19,FALSE)</f>
        <v>0</v>
      </c>
      <c r="AB69" s="12">
        <f>VLOOKUP($H69,'[2]2023_05'!$D:$AD,'[2]2023_05'!Q$19,FALSE)</f>
        <v>110.26</v>
      </c>
      <c r="AC69">
        <f t="shared" si="6"/>
        <v>110.26</v>
      </c>
      <c r="AD69">
        <f t="shared" si="7"/>
        <v>0</v>
      </c>
    </row>
    <row r="70" spans="1:30" x14ac:dyDescent="0.25">
      <c r="A70" s="9" t="str">
        <f t="shared" si="4"/>
        <v>H106 2023 Maio</v>
      </c>
      <c r="B70" s="9" t="str">
        <f>VLOOKUP(H70,[1]Auxiliar_referencia!E:F,2,FALSE)</f>
        <v>Medidor faturado pela UFSC</v>
      </c>
      <c r="C70" s="9">
        <v>2023</v>
      </c>
      <c r="D70" s="9" t="s">
        <v>126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VLOOKUP($H70,'[2]2023_05'!$D:$AD,'[2]2023_05'!Z$19,FALSE)</f>
        <v>1</v>
      </c>
      <c r="M70" s="12">
        <f>VLOOKUP($H70,'[2]2023_05'!$D:$AD,'[2]2023_05'!AA$19,FALSE)</f>
        <v>0</v>
      </c>
      <c r="N70" s="12">
        <f>VLOOKUP($H70,'[2]2023_05'!$D:$AD,'[2]2023_05'!AB$19,FALSE)</f>
        <v>0</v>
      </c>
      <c r="O70" s="12">
        <f>VLOOKUP($H70,'[2]2023_05'!$D:$AD,'[2]2023_05'!AC$19,FALSE)</f>
        <v>0</v>
      </c>
      <c r="P70" s="12">
        <f>VLOOKUP($H70,'[2]2023_05'!$D:$AD,'[2]2023_05'!AD$19,FALSE)</f>
        <v>1</v>
      </c>
      <c r="Q70" s="13">
        <f>VLOOKUP(H70,'2023_04'!H:R,11,FALSE)</f>
        <v>3499</v>
      </c>
      <c r="R70" s="14">
        <f>VLOOKUP($H70,'[2]2023_05'!$D:$AD,'[2]2023_05'!J$19,FALSE)</f>
        <v>3492</v>
      </c>
      <c r="S70" s="15">
        <f t="shared" si="5"/>
        <v>-7</v>
      </c>
      <c r="T70" s="12">
        <f>VLOOKUP($H70,'[2]2023_05'!$D:$AD,'[2]2023_05'!K$19,FALSE)</f>
        <v>0</v>
      </c>
      <c r="U70" s="16" t="str">
        <f>VLOOKUP($H70,'[2]2023_05'!$D:$AD,'[2]2023_05'!T$19,FALSE)</f>
        <v>LIDO/REVISÃO</v>
      </c>
      <c r="V70" s="17" t="str">
        <f>VLOOKUP($H70,'[2]2023_05'!$D:$AD,'[2]2023_05'!U$19,FALSE)</f>
        <v>CONFIRMAÇÃO LEITURA</v>
      </c>
      <c r="W70" s="12">
        <f>VLOOKUP($H70,'[2]2023_05'!$D:$AD,'[2]2023_05'!L$19,FALSE)</f>
        <v>35.08</v>
      </c>
      <c r="X70" s="12">
        <f>VLOOKUP($H70,'[2]2023_05'!$D:$AD,'[2]2023_05'!M$19,FALSE)</f>
        <v>0</v>
      </c>
      <c r="Y70" s="18">
        <f>VLOOKUP($H70,'[2]2023_05'!$D:$AD,'[2]2023_05'!N$19,FALSE)</f>
        <v>-3.31</v>
      </c>
      <c r="Z70" s="12">
        <f>VLOOKUP($H70,'[2]2023_05'!$D:$AD,'[2]2023_05'!O$19,FALSE)</f>
        <v>0</v>
      </c>
      <c r="AA70" s="12">
        <f>VLOOKUP($H70,'[2]2023_05'!$D:$AD,'[2]2023_05'!P$19,FALSE)</f>
        <v>0</v>
      </c>
      <c r="AB70" s="12">
        <f>VLOOKUP($H70,'[2]2023_05'!$D:$AD,'[2]2023_05'!Q$19,FALSE)</f>
        <v>31.77</v>
      </c>
      <c r="AC70">
        <f t="shared" si="6"/>
        <v>31.77</v>
      </c>
      <c r="AD70">
        <f t="shared" si="7"/>
        <v>0</v>
      </c>
    </row>
    <row r="71" spans="1:30" x14ac:dyDescent="0.25">
      <c r="A71" s="9" t="str">
        <f t="shared" si="4"/>
        <v>H200 2023 Maio</v>
      </c>
      <c r="B71" s="9" t="str">
        <f>VLOOKUP(H71,[1]Auxiliar_referencia!E:F,2,FALSE)</f>
        <v>Medidor faturado pela UFSC</v>
      </c>
      <c r="C71" s="9">
        <v>2023</v>
      </c>
      <c r="D71" s="9" t="s">
        <v>126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VLOOKUP($H71,'[2]2023_05'!$D:$AD,'[2]2023_05'!Z$19,FALSE)</f>
        <v>1</v>
      </c>
      <c r="M71" s="12">
        <f>VLOOKUP($H71,'[2]2023_05'!$D:$AD,'[2]2023_05'!AA$19,FALSE)</f>
        <v>0</v>
      </c>
      <c r="N71" s="12">
        <f>VLOOKUP($H71,'[2]2023_05'!$D:$AD,'[2]2023_05'!AB$19,FALSE)</f>
        <v>0</v>
      </c>
      <c r="O71" s="12">
        <f>VLOOKUP($H71,'[2]2023_05'!$D:$AD,'[2]2023_05'!AC$19,FALSE)</f>
        <v>0</v>
      </c>
      <c r="P71" s="12">
        <f>VLOOKUP($H71,'[2]2023_05'!$D:$AD,'[2]2023_05'!AD$19,FALSE)</f>
        <v>1</v>
      </c>
      <c r="Q71" s="13">
        <f>VLOOKUP(H71,'2023_04'!H:R,11,FALSE)</f>
        <v>1374</v>
      </c>
      <c r="R71" s="14">
        <f>VLOOKUP($H71,'[2]2023_05'!$D:$AD,'[2]2023_05'!J$19,FALSE)</f>
        <v>1457</v>
      </c>
      <c r="S71" s="15">
        <f t="shared" si="5"/>
        <v>83</v>
      </c>
      <c r="T71" s="12">
        <f>VLOOKUP($H71,'[2]2023_05'!$D:$AD,'[2]2023_05'!K$19,FALSE)</f>
        <v>83</v>
      </c>
      <c r="U71" s="16" t="str">
        <f>VLOOKUP($H71,'[2]2023_05'!$D:$AD,'[2]2023_05'!T$19,FALSE)</f>
        <v>lido</v>
      </c>
      <c r="V71" s="17" t="str">
        <f>VLOOKUP($H71,'[2]2023_05'!$D:$AD,'[2]2023_05'!U$19,FALSE)</f>
        <v>ok</v>
      </c>
      <c r="W71" s="12">
        <f>VLOOKUP($H71,'[2]2023_05'!$D:$AD,'[2]2023_05'!L$19,FALSE)</f>
        <v>1144.4499999999998</v>
      </c>
      <c r="X71" s="12">
        <f>VLOOKUP($H71,'[2]2023_05'!$D:$AD,'[2]2023_05'!M$19,FALSE)</f>
        <v>0</v>
      </c>
      <c r="Y71" s="18">
        <f>VLOOKUP($H71,'[2]2023_05'!$D:$AD,'[2]2023_05'!N$19,FALSE)</f>
        <v>-108.13999999999999</v>
      </c>
      <c r="Z71" s="12">
        <f>VLOOKUP($H71,'[2]2023_05'!$D:$AD,'[2]2023_05'!O$19,FALSE)</f>
        <v>0</v>
      </c>
      <c r="AA71" s="12">
        <f>VLOOKUP($H71,'[2]2023_05'!$D:$AD,'[2]2023_05'!P$19,FALSE)</f>
        <v>0</v>
      </c>
      <c r="AB71" s="12">
        <f>VLOOKUP($H71,'[2]2023_05'!$D:$AD,'[2]2023_05'!Q$19,FALSE)</f>
        <v>1036.31</v>
      </c>
      <c r="AC71">
        <f t="shared" si="6"/>
        <v>1036.31</v>
      </c>
      <c r="AD71">
        <f t="shared" si="7"/>
        <v>0</v>
      </c>
    </row>
    <row r="72" spans="1:30" x14ac:dyDescent="0.25">
      <c r="A72" s="9" t="str">
        <f t="shared" si="4"/>
        <v>H300 2023 Maio</v>
      </c>
      <c r="B72" s="9" t="str">
        <f>VLOOKUP(H72,[1]Auxiliar_referencia!E:F,2,FALSE)</f>
        <v>Medidor faturado pela UFSC</v>
      </c>
      <c r="C72" s="9">
        <v>2023</v>
      </c>
      <c r="D72" s="9" t="s">
        <v>126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VLOOKUP($H72,'[2]2023_05'!$D:$AD,'[2]2023_05'!Z$19,FALSE)</f>
        <v>1</v>
      </c>
      <c r="M72" s="12">
        <f>VLOOKUP($H72,'[2]2023_05'!$D:$AD,'[2]2023_05'!AA$19,FALSE)</f>
        <v>0</v>
      </c>
      <c r="N72" s="12">
        <f>VLOOKUP($H72,'[2]2023_05'!$D:$AD,'[2]2023_05'!AB$19,FALSE)</f>
        <v>0</v>
      </c>
      <c r="O72" s="12">
        <f>VLOOKUP($H72,'[2]2023_05'!$D:$AD,'[2]2023_05'!AC$19,FALSE)</f>
        <v>0</v>
      </c>
      <c r="P72" s="12">
        <f>VLOOKUP($H72,'[2]2023_05'!$D:$AD,'[2]2023_05'!AD$19,FALSE)</f>
        <v>1</v>
      </c>
      <c r="Q72" s="13">
        <f>VLOOKUP(H72,'2023_04'!H:R,11,FALSE)</f>
        <v>3642</v>
      </c>
      <c r="R72" s="14">
        <f>VLOOKUP($H72,'[2]2023_05'!$D:$AD,'[2]2023_05'!J$19,FALSE)</f>
        <v>3685</v>
      </c>
      <c r="S72" s="15">
        <f t="shared" si="5"/>
        <v>43</v>
      </c>
      <c r="T72" s="12">
        <f>VLOOKUP($H72,'[2]2023_05'!$D:$AD,'[2]2023_05'!K$19,FALSE)</f>
        <v>43</v>
      </c>
      <c r="U72" s="16" t="str">
        <f>VLOOKUP($H72,'[2]2023_05'!$D:$AD,'[2]2023_05'!T$19,FALSE)</f>
        <v>lido</v>
      </c>
      <c r="V72" s="17" t="str">
        <f>VLOOKUP($H72,'[2]2023_05'!$D:$AD,'[2]2023_05'!U$19,FALSE)</f>
        <v>ok</v>
      </c>
      <c r="W72" s="12">
        <f>VLOOKUP($H72,'[2]2023_05'!$D:$AD,'[2]2023_05'!L$19,FALSE)</f>
        <v>562.07000000000005</v>
      </c>
      <c r="X72" s="12">
        <f>VLOOKUP($H72,'[2]2023_05'!$D:$AD,'[2]2023_05'!M$19,FALSE)</f>
        <v>0</v>
      </c>
      <c r="Y72" s="18">
        <f>VLOOKUP($H72,'[2]2023_05'!$D:$AD,'[2]2023_05'!N$19,FALSE)</f>
        <v>0</v>
      </c>
      <c r="Z72" s="12">
        <f>VLOOKUP($H72,'[2]2023_05'!$D:$AD,'[2]2023_05'!O$19,FALSE)</f>
        <v>0</v>
      </c>
      <c r="AA72" s="12">
        <f>VLOOKUP($H72,'[2]2023_05'!$D:$AD,'[2]2023_05'!P$19,FALSE)</f>
        <v>0</v>
      </c>
      <c r="AB72" s="12">
        <f>VLOOKUP($H72,'[2]2023_05'!$D:$AD,'[2]2023_05'!Q$19,FALSE)</f>
        <v>562.07000000000005</v>
      </c>
      <c r="AC72">
        <f t="shared" si="6"/>
        <v>562.07000000000005</v>
      </c>
      <c r="AD72">
        <f t="shared" si="7"/>
        <v>0</v>
      </c>
    </row>
    <row r="73" spans="1:30" x14ac:dyDescent="0.25">
      <c r="A73" s="9" t="str">
        <f t="shared" si="4"/>
        <v>H401 2023 Maio</v>
      </c>
      <c r="B73" s="9" t="str">
        <f>VLOOKUP(H73,[1]Auxiliar_referencia!E:F,2,FALSE)</f>
        <v>Medidor faturado pela UFSC</v>
      </c>
      <c r="C73" s="9">
        <v>2023</v>
      </c>
      <c r="D73" s="9" t="s">
        <v>126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VLOOKUP($H73,'[2]2023_05'!$D:$AD,'[2]2023_05'!Z$19,FALSE)</f>
        <v>1</v>
      </c>
      <c r="M73" s="12">
        <f>VLOOKUP($H73,'[2]2023_05'!$D:$AD,'[2]2023_05'!AA$19,FALSE)</f>
        <v>0</v>
      </c>
      <c r="N73" s="12">
        <f>VLOOKUP($H73,'[2]2023_05'!$D:$AD,'[2]2023_05'!AB$19,FALSE)</f>
        <v>0</v>
      </c>
      <c r="O73" s="12">
        <f>VLOOKUP($H73,'[2]2023_05'!$D:$AD,'[2]2023_05'!AC$19,FALSE)</f>
        <v>0</v>
      </c>
      <c r="P73" s="12">
        <f>VLOOKUP($H73,'[2]2023_05'!$D:$AD,'[2]2023_05'!AD$19,FALSE)</f>
        <v>1</v>
      </c>
      <c r="Q73" s="13">
        <f>VLOOKUP(H73,'2023_04'!H:R,11,FALSE)</f>
        <v>2178</v>
      </c>
      <c r="R73" s="14">
        <f>VLOOKUP($H73,'[2]2023_05'!$D:$AD,'[2]2023_05'!J$19,FALSE)</f>
        <v>2288</v>
      </c>
      <c r="S73" s="15">
        <f t="shared" si="5"/>
        <v>110</v>
      </c>
      <c r="T73" s="12">
        <f>VLOOKUP($H73,'[2]2023_05'!$D:$AD,'[2]2023_05'!K$19,FALSE)</f>
        <v>110</v>
      </c>
      <c r="U73" s="16" t="str">
        <f>VLOOKUP($H73,'[2]2023_05'!$D:$AD,'[2]2023_05'!T$19,FALSE)</f>
        <v>lido</v>
      </c>
      <c r="V73" s="17" t="str">
        <f>VLOOKUP($H73,'[2]2023_05'!$D:$AD,'[2]2023_05'!U$19,FALSE)</f>
        <v>ok</v>
      </c>
      <c r="W73" s="12">
        <f>VLOOKUP($H73,'[2]2023_05'!$D:$AD,'[2]2023_05'!L$19,FALSE)</f>
        <v>801.54</v>
      </c>
      <c r="X73" s="12">
        <f>VLOOKUP($H73,'[2]2023_05'!$D:$AD,'[2]2023_05'!M$19,FALSE)</f>
        <v>944.14</v>
      </c>
      <c r="Y73" s="18">
        <f>VLOOKUP($H73,'[2]2023_05'!$D:$AD,'[2]2023_05'!N$19,FALSE)</f>
        <v>-89.22</v>
      </c>
      <c r="Z73" s="12">
        <f>VLOOKUP($H73,'[2]2023_05'!$D:$AD,'[2]2023_05'!O$19,FALSE)</f>
        <v>0</v>
      </c>
      <c r="AA73" s="12">
        <f>VLOOKUP($H73,'[2]2023_05'!$D:$AD,'[2]2023_05'!P$19,FALSE)</f>
        <v>4.5999999999999996</v>
      </c>
      <c r="AB73" s="12">
        <f>VLOOKUP($H73,'[2]2023_05'!$D:$AD,'[2]2023_05'!Q$19,FALSE)</f>
        <v>1661.06</v>
      </c>
      <c r="AC73">
        <f t="shared" si="6"/>
        <v>1661.0599999999997</v>
      </c>
      <c r="AD73">
        <f t="shared" si="7"/>
        <v>0</v>
      </c>
    </row>
    <row r="74" spans="1:30" x14ac:dyDescent="0.25">
      <c r="A74" s="9" t="str">
        <f t="shared" si="4"/>
        <v>H402 2023 Maio</v>
      </c>
      <c r="B74" s="9" t="str">
        <f>VLOOKUP(H74,[1]Auxiliar_referencia!E:F,2,FALSE)</f>
        <v>Medidor faturado pela UFSC</v>
      </c>
      <c r="C74" s="9">
        <v>2023</v>
      </c>
      <c r="D74" s="9" t="s">
        <v>126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VLOOKUP($H74,'[2]2023_05'!$D:$AD,'[2]2023_05'!Z$19,FALSE)</f>
        <v>1</v>
      </c>
      <c r="M74" s="12">
        <f>VLOOKUP($H74,'[2]2023_05'!$D:$AD,'[2]2023_05'!AA$19,FALSE)</f>
        <v>0</v>
      </c>
      <c r="N74" s="12">
        <f>VLOOKUP($H74,'[2]2023_05'!$D:$AD,'[2]2023_05'!AB$19,FALSE)</f>
        <v>0</v>
      </c>
      <c r="O74" s="12">
        <f>VLOOKUP($H74,'[2]2023_05'!$D:$AD,'[2]2023_05'!AC$19,FALSE)</f>
        <v>0</v>
      </c>
      <c r="P74" s="12">
        <f>VLOOKUP($H74,'[2]2023_05'!$D:$AD,'[2]2023_05'!AD$19,FALSE)</f>
        <v>1</v>
      </c>
      <c r="Q74" s="13">
        <f>VLOOKUP(H74,'2023_04'!H:R,11,FALSE)</f>
        <v>1745</v>
      </c>
      <c r="R74" s="14">
        <f>VLOOKUP($H74,'[2]2023_05'!$D:$AD,'[2]2023_05'!J$19,FALSE)</f>
        <v>1783</v>
      </c>
      <c r="S74" s="15">
        <f t="shared" si="5"/>
        <v>38</v>
      </c>
      <c r="T74" s="12">
        <f>VLOOKUP($H74,'[2]2023_05'!$D:$AD,'[2]2023_05'!K$19,FALSE)</f>
        <v>38</v>
      </c>
      <c r="U74" s="16" t="str">
        <f>VLOOKUP($H74,'[2]2023_05'!$D:$AD,'[2]2023_05'!T$19,FALSE)</f>
        <v>lido</v>
      </c>
      <c r="V74" s="17" t="str">
        <f>VLOOKUP($H74,'[2]2023_05'!$D:$AD,'[2]2023_05'!U$19,FALSE)</f>
        <v>ok</v>
      </c>
      <c r="W74" s="12">
        <f>VLOOKUP($H74,'[2]2023_05'!$D:$AD,'[2]2023_05'!L$19,FALSE)</f>
        <v>252.9</v>
      </c>
      <c r="X74" s="12">
        <f>VLOOKUP($H74,'[2]2023_05'!$D:$AD,'[2]2023_05'!M$19,FALSE)</f>
        <v>297.64999999999998</v>
      </c>
      <c r="Y74" s="18">
        <f>VLOOKUP($H74,'[2]2023_05'!$D:$AD,'[2]2023_05'!N$19,FALSE)</f>
        <v>-28.13</v>
      </c>
      <c r="Z74" s="12">
        <f>VLOOKUP($H74,'[2]2023_05'!$D:$AD,'[2]2023_05'!O$19,FALSE)</f>
        <v>0</v>
      </c>
      <c r="AA74" s="12">
        <f>VLOOKUP($H74,'[2]2023_05'!$D:$AD,'[2]2023_05'!P$19,FALSE)</f>
        <v>0</v>
      </c>
      <c r="AB74" s="12">
        <f>VLOOKUP($H74,'[2]2023_05'!$D:$AD,'[2]2023_05'!Q$19,FALSE)</f>
        <v>522.41999999999996</v>
      </c>
      <c r="AC74">
        <f t="shared" si="6"/>
        <v>522.41999999999996</v>
      </c>
      <c r="AD74">
        <f t="shared" si="7"/>
        <v>0</v>
      </c>
    </row>
    <row r="75" spans="1:30" x14ac:dyDescent="0.25">
      <c r="A75" s="9" t="str">
        <f t="shared" si="4"/>
        <v>H014 2023 Maio</v>
      </c>
      <c r="B75" s="9" t="str">
        <f>VLOOKUP(H75,[1]Auxiliar_referencia!E:F,2,FALSE)</f>
        <v>Medidor não faturado pela UFSC</v>
      </c>
      <c r="C75" s="9">
        <v>2023</v>
      </c>
      <c r="D75" s="9" t="s">
        <v>126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VLOOKUP($H75,'[2]2023_05'!$D:$AD,'[2]2023_05'!Z$19,FALSE)</f>
        <v>51</v>
      </c>
      <c r="M75" s="12">
        <f>VLOOKUP($H75,'[2]2023_05'!$D:$AD,'[2]2023_05'!AA$19,FALSE)</f>
        <v>0</v>
      </c>
      <c r="N75" s="12">
        <f>VLOOKUP($H75,'[2]2023_05'!$D:$AD,'[2]2023_05'!AB$19,FALSE)</f>
        <v>6</v>
      </c>
      <c r="O75" s="12">
        <f>VLOOKUP($H75,'[2]2023_05'!$D:$AD,'[2]2023_05'!AC$19,FALSE)</f>
        <v>1</v>
      </c>
      <c r="P75" s="12">
        <f>VLOOKUP($H75,'[2]2023_05'!$D:$AD,'[2]2023_05'!AD$19,FALSE)</f>
        <v>58</v>
      </c>
      <c r="Q75" s="13">
        <f>VLOOKUP(H75,'2023_04'!H:R,11,FALSE)</f>
        <v>116345</v>
      </c>
      <c r="R75" s="14">
        <f>VLOOKUP($H75,'[2]2023_05'!$D:$AD,'[2]2023_05'!J$19,FALSE)</f>
        <v>122209</v>
      </c>
      <c r="S75" s="15">
        <f t="shared" si="5"/>
        <v>5864</v>
      </c>
      <c r="T75" s="12">
        <f>VLOOKUP($H75,'[2]2023_05'!$D:$AD,'[2]2023_05'!K$19,FALSE)</f>
        <v>5864</v>
      </c>
      <c r="U75" s="16" t="str">
        <f>VLOOKUP($H75,'[2]2023_05'!$D:$AD,'[2]2023_05'!T$19,FALSE)</f>
        <v>LIDO/REVISÃO</v>
      </c>
      <c r="V75" s="17" t="str">
        <f>VLOOKUP($H75,'[2]2023_05'!$D:$AD,'[2]2023_05'!U$19,FALSE)</f>
        <v>CONFIRMAÇÃO LEITURA</v>
      </c>
      <c r="W75" s="12">
        <f>VLOOKUP($H75,'[2]2023_05'!$D:$AD,'[2]2023_05'!L$19,FALSE)</f>
        <v>82970.720000000001</v>
      </c>
      <c r="X75" s="12">
        <f>VLOOKUP($H75,'[2]2023_05'!$D:$AD,'[2]2023_05'!M$19,FALSE)</f>
        <v>82970.720000000001</v>
      </c>
      <c r="Y75" s="18">
        <f>VLOOKUP($H75,'[2]2023_05'!$D:$AD,'[2]2023_05'!N$19,FALSE)</f>
        <v>-15681.46</v>
      </c>
      <c r="Z75" s="12">
        <f>VLOOKUP($H75,'[2]2023_05'!$D:$AD,'[2]2023_05'!O$19,FALSE)</f>
        <v>0</v>
      </c>
      <c r="AA75" s="12">
        <f>VLOOKUP($H75,'[2]2023_05'!$D:$AD,'[2]2023_05'!P$19,FALSE)</f>
        <v>0</v>
      </c>
      <c r="AB75" s="12">
        <f>VLOOKUP($H75,'[2]2023_05'!$D:$AD,'[2]2023_05'!Q$19,FALSE)</f>
        <v>150259.98000000001</v>
      </c>
      <c r="AC75">
        <f t="shared" si="6"/>
        <v>150259.98000000001</v>
      </c>
      <c r="AD75">
        <f t="shared" si="7"/>
        <v>0</v>
      </c>
    </row>
    <row r="76" spans="1:30" x14ac:dyDescent="0.25">
      <c r="A76" s="9" t="str">
        <f>H76&amp;" "&amp;C76&amp;" "&amp;D76</f>
        <v>H108 2023 Maio</v>
      </c>
      <c r="B76" s="9" t="str">
        <f>VLOOKUP(H76,[1]Auxiliar_referencia!E:F,2,FALSE)</f>
        <v>Medidor faturado pela UFSC</v>
      </c>
      <c r="C76" s="9">
        <v>2023</v>
      </c>
      <c r="D76" s="9" t="s">
        <v>126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VLOOKUP($H76,'[2]2023_05'!$D:$AD,'[2]2023_05'!Z$19,FALSE)</f>
        <v>0</v>
      </c>
      <c r="M76" s="12">
        <f>VLOOKUP($H76,'[2]2023_05'!$D:$AD,'[2]2023_05'!AA$19,FALSE)</f>
        <v>0</v>
      </c>
      <c r="N76" s="12">
        <f>VLOOKUP($H76,'[2]2023_05'!$D:$AD,'[2]2023_05'!AB$19,FALSE)</f>
        <v>0</v>
      </c>
      <c r="O76" s="12">
        <f>VLOOKUP($H76,'[2]2023_05'!$D:$AD,'[2]2023_05'!AC$19,FALSE)</f>
        <v>0</v>
      </c>
      <c r="P76" s="12">
        <f>VLOOKUP($H76,'[2]2023_05'!$D:$AD,'[2]2023_05'!AD$19,FALSE)</f>
        <v>0</v>
      </c>
      <c r="Q76" s="13">
        <f>VLOOKUP(H76,'2023_04'!H:R,11,FALSE)</f>
        <v>3287.76</v>
      </c>
      <c r="R76" s="14">
        <f>VLOOKUP($H76,'[2]2023_05'!$D:$AD,'[2]2023_05'!J$19,FALSE)</f>
        <v>3400.76</v>
      </c>
      <c r="S76" s="15">
        <f t="shared" si="5"/>
        <v>113</v>
      </c>
      <c r="T76" s="12">
        <f>VLOOKUP($H76,'[2]2023_05'!$D:$AD,'[2]2023_05'!K$19,FALSE)</f>
        <v>113</v>
      </c>
      <c r="U76" s="16" t="str">
        <f>VLOOKUP($H76,'[2]2023_05'!$D:$AD,'[2]2023_05'!T$19,FALSE)</f>
        <v>LIDO</v>
      </c>
      <c r="V76" s="17">
        <f>VLOOKUP($H76,'[2]2023_05'!$D:$AD,'[2]2023_05'!U$19,FALSE)</f>
        <v>0</v>
      </c>
      <c r="W76" s="12">
        <f>VLOOKUP($H76,'[2]2023_05'!$D:$AD,'[2]2023_05'!L$19,FALSE)</f>
        <v>1282.55</v>
      </c>
      <c r="X76" s="12">
        <f>VLOOKUP($H76,'[2]2023_05'!$D:$AD,'[2]2023_05'!M$19,FALSE)</f>
        <v>1026.04</v>
      </c>
      <c r="Y76" s="18">
        <f>VLOOKUP($H76,'[2]2023_05'!$D:$AD,'[2]2023_05'!N$19,FALSE)</f>
        <v>0</v>
      </c>
      <c r="Z76" s="12">
        <f>VLOOKUP($H76,'[2]2023_05'!$D:$AD,'[2]2023_05'!O$19,FALSE)</f>
        <v>0</v>
      </c>
      <c r="AA76" s="12">
        <f>VLOOKUP($H76,'[2]2023_05'!$D:$AD,'[2]2023_05'!P$19,FALSE)</f>
        <v>0</v>
      </c>
      <c r="AB76" s="12">
        <f>VLOOKUP($H76,'[2]2023_05'!$D:$AD,'[2]2023_05'!Q$19,FALSE)</f>
        <v>2308.59</v>
      </c>
      <c r="AC76">
        <f t="shared" si="6"/>
        <v>2308.59</v>
      </c>
      <c r="AD76">
        <f t="shared" si="7"/>
        <v>0</v>
      </c>
    </row>
    <row r="77" spans="1:30" x14ac:dyDescent="0.25">
      <c r="A77" s="9" t="str">
        <f>H77&amp;" "&amp;C77&amp;" "&amp;D77</f>
        <v>H109 2023 Maio</v>
      </c>
      <c r="B77" s="9" t="str">
        <f>VLOOKUP(H77,[1]Auxiliar_referencia!E:F,2,FALSE)</f>
        <v>Medidor faturado pela UFSC</v>
      </c>
      <c r="C77" s="9">
        <v>2023</v>
      </c>
      <c r="D77" s="9" t="s">
        <v>126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VLOOKUP($H77,'[2]2023_05'!$D:$AD,'[2]2023_05'!Z$19,FALSE)</f>
        <v>0</v>
      </c>
      <c r="M77" s="12">
        <f>VLOOKUP($H77,'[2]2023_05'!$D:$AD,'[2]2023_05'!AA$19,FALSE)</f>
        <v>0</v>
      </c>
      <c r="N77" s="12">
        <f>VLOOKUP($H77,'[2]2023_05'!$D:$AD,'[2]2023_05'!AB$19,FALSE)</f>
        <v>0</v>
      </c>
      <c r="O77" s="12">
        <f>VLOOKUP($H77,'[2]2023_05'!$D:$AD,'[2]2023_05'!AC$19,FALSE)</f>
        <v>0</v>
      </c>
      <c r="P77" s="12">
        <f>VLOOKUP($H77,'[2]2023_05'!$D:$AD,'[2]2023_05'!AD$19,FALSE)</f>
        <v>0</v>
      </c>
      <c r="Q77" s="13">
        <f>VLOOKUP(H77,'2023_04'!H:R,11,FALSE)</f>
        <v>528.404</v>
      </c>
      <c r="R77" s="14">
        <f>VLOOKUP($H77,'[2]2023_05'!$D:$AD,'[2]2023_05'!J$19,FALSE)</f>
        <v>637.66999999999996</v>
      </c>
      <c r="S77" s="15">
        <f t="shared" si="5"/>
        <v>109.26599999999996</v>
      </c>
      <c r="T77" s="12">
        <f>VLOOKUP($H77,'[2]2023_05'!$D:$AD,'[2]2023_05'!K$19,FALSE)</f>
        <v>109.26600000000001</v>
      </c>
      <c r="U77" s="16" t="str">
        <f>VLOOKUP($H77,'[2]2023_05'!$D:$AD,'[2]2023_05'!T$19,FALSE)</f>
        <v>LIDO</v>
      </c>
      <c r="V77" s="17">
        <f>VLOOKUP($H77,'[2]2023_05'!$D:$AD,'[2]2023_05'!U$19,FALSE)</f>
        <v>0</v>
      </c>
      <c r="W77" s="12">
        <f>VLOOKUP($H77,'[2]2023_05'!$D:$AD,'[2]2023_05'!L$19,FALSE)</f>
        <v>1240.17</v>
      </c>
      <c r="X77" s="12">
        <f>VLOOKUP($H77,'[2]2023_05'!$D:$AD,'[2]2023_05'!M$19,FALSE)</f>
        <v>992.14</v>
      </c>
      <c r="Y77" s="18">
        <f>VLOOKUP($H77,'[2]2023_05'!$D:$AD,'[2]2023_05'!N$19,FALSE)</f>
        <v>0</v>
      </c>
      <c r="Z77" s="12">
        <f>VLOOKUP($H77,'[2]2023_05'!$D:$AD,'[2]2023_05'!O$19,FALSE)</f>
        <v>0</v>
      </c>
      <c r="AA77" s="12">
        <f>VLOOKUP($H77,'[2]2023_05'!$D:$AD,'[2]2023_05'!P$19,FALSE)</f>
        <v>0</v>
      </c>
      <c r="AB77" s="12">
        <f>VLOOKUP($H77,'[2]2023_05'!$D:$AD,'[2]2023_05'!Q$19,FALSE)</f>
        <v>2232.31</v>
      </c>
      <c r="AC77">
        <f t="shared" si="6"/>
        <v>2232.31</v>
      </c>
      <c r="AD77">
        <f t="shared" si="7"/>
        <v>0</v>
      </c>
    </row>
    <row r="78" spans="1:30" x14ac:dyDescent="0.25">
      <c r="A78" s="9" t="str">
        <f>H78&amp;" "&amp;C78&amp;" "&amp;D78</f>
        <v>H110 2023 Maio</v>
      </c>
      <c r="B78" s="9" t="str">
        <f>VLOOKUP(H78,[1]Auxiliar_referencia!E:F,2,FALSE)</f>
        <v>Medidor faturado pela UFSC</v>
      </c>
      <c r="C78" s="9">
        <v>2023</v>
      </c>
      <c r="D78" s="9" t="s">
        <v>126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VLOOKUP($H78,'[2]2023_05'!$D:$AD,'[2]2023_05'!Z$19,FALSE)</f>
        <v>0</v>
      </c>
      <c r="M78" s="12">
        <f>VLOOKUP($H78,'[2]2023_05'!$D:$AD,'[2]2023_05'!AA$19,FALSE)</f>
        <v>0</v>
      </c>
      <c r="N78" s="12">
        <f>VLOOKUP($H78,'[2]2023_05'!$D:$AD,'[2]2023_05'!AB$19,FALSE)</f>
        <v>0</v>
      </c>
      <c r="O78" s="12">
        <f>VLOOKUP($H78,'[2]2023_05'!$D:$AD,'[2]2023_05'!AC$19,FALSE)</f>
        <v>0</v>
      </c>
      <c r="P78" s="12">
        <f>VLOOKUP($H78,'[2]2023_05'!$D:$AD,'[2]2023_05'!AD$19,FALSE)</f>
        <v>0</v>
      </c>
      <c r="Q78" s="13">
        <f>VLOOKUP(H78,'2023_04'!H:R,11,FALSE)</f>
        <v>4064.73</v>
      </c>
      <c r="R78" s="14">
        <f>VLOOKUP($H78,'[2]2023_05'!$D:$AD,'[2]2023_05'!J$19,FALSE)</f>
        <v>4201.07</v>
      </c>
      <c r="S78" s="15">
        <f t="shared" si="5"/>
        <v>136.33999999999969</v>
      </c>
      <c r="T78" s="12">
        <f>VLOOKUP($H78,'[2]2023_05'!$D:$AD,'[2]2023_05'!K$19,FALSE)</f>
        <v>136.34</v>
      </c>
      <c r="U78" s="16" t="str">
        <f>VLOOKUP($H78,'[2]2023_05'!$D:$AD,'[2]2023_05'!T$19,FALSE)</f>
        <v>LIDO</v>
      </c>
      <c r="V78" s="17">
        <f>VLOOKUP($H78,'[2]2023_05'!$D:$AD,'[2]2023_05'!U$19,FALSE)</f>
        <v>0</v>
      </c>
      <c r="W78" s="12">
        <f>VLOOKUP($H78,'[2]2023_05'!$D:$AD,'[2]2023_05'!L$19,FALSE)</f>
        <v>1547.46</v>
      </c>
      <c r="X78" s="12">
        <f>VLOOKUP($H78,'[2]2023_05'!$D:$AD,'[2]2023_05'!M$19,FALSE)</f>
        <v>1237.97</v>
      </c>
      <c r="Y78" s="18">
        <f>VLOOKUP($H78,'[2]2023_05'!$D:$AD,'[2]2023_05'!N$19,FALSE)</f>
        <v>0</v>
      </c>
      <c r="Z78" s="12">
        <f>VLOOKUP($H78,'[2]2023_05'!$D:$AD,'[2]2023_05'!O$19,FALSE)</f>
        <v>0</v>
      </c>
      <c r="AA78" s="12">
        <f>VLOOKUP($H78,'[2]2023_05'!$D:$AD,'[2]2023_05'!P$19,FALSE)</f>
        <v>0</v>
      </c>
      <c r="AB78" s="12">
        <f>VLOOKUP($H78,'[2]2023_05'!$D:$AD,'[2]2023_05'!Q$19,FALSE)</f>
        <v>2785.4300000000003</v>
      </c>
      <c r="AC78">
        <f t="shared" si="6"/>
        <v>2785.4300000000003</v>
      </c>
      <c r="AD78">
        <f t="shared" si="7"/>
        <v>0</v>
      </c>
    </row>
    <row r="79" spans="1:30" x14ac:dyDescent="0.25">
      <c r="A79" s="9" t="str">
        <f>H79&amp;" "&amp;C79&amp;" "&amp;D79</f>
        <v>H111 2023 Maio</v>
      </c>
      <c r="B79" s="9" t="str">
        <f>VLOOKUP(H79,[1]Auxiliar_referencia!E:F,2,FALSE)</f>
        <v>Medidor faturado pela UFSC</v>
      </c>
      <c r="C79" s="9">
        <v>2023</v>
      </c>
      <c r="D79" s="9" t="s">
        <v>126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VLOOKUP($H79,'[2]2023_05'!$D:$AD,'[2]2023_05'!Z$19,FALSE)</f>
        <v>0</v>
      </c>
      <c r="M79" s="12">
        <f>VLOOKUP($H79,'[2]2023_05'!$D:$AD,'[2]2023_05'!AA$19,FALSE)</f>
        <v>0</v>
      </c>
      <c r="N79" s="12">
        <f>VLOOKUP($H79,'[2]2023_05'!$D:$AD,'[2]2023_05'!AB$19,FALSE)</f>
        <v>0</v>
      </c>
      <c r="O79" s="12">
        <f>VLOOKUP($H79,'[2]2023_05'!$D:$AD,'[2]2023_05'!AC$19,FALSE)</f>
        <v>0</v>
      </c>
      <c r="P79" s="12">
        <f>VLOOKUP($H79,'[2]2023_05'!$D:$AD,'[2]2023_05'!AD$19,FALSE)</f>
        <v>0</v>
      </c>
      <c r="Q79" s="13">
        <f>VLOOKUP(H79,'2023_04'!H:R,11,FALSE)</f>
        <v>2312.4499999999998</v>
      </c>
      <c r="R79" s="14">
        <f>VLOOKUP($H79,'[2]2023_05'!$D:$AD,'[2]2023_05'!J$19,FALSE)</f>
        <v>2511.88</v>
      </c>
      <c r="S79" s="15">
        <f t="shared" si="5"/>
        <v>199.43000000000029</v>
      </c>
      <c r="T79" s="12">
        <f>VLOOKUP($H79,'[2]2023_05'!$D:$AD,'[2]2023_05'!K$19,FALSE)</f>
        <v>199.43</v>
      </c>
      <c r="U79" s="16" t="str">
        <f>VLOOKUP($H79,'[2]2023_05'!$D:$AD,'[2]2023_05'!T$19,FALSE)</f>
        <v>LIDO</v>
      </c>
      <c r="V79" s="17">
        <f>VLOOKUP($H79,'[2]2023_05'!$D:$AD,'[2]2023_05'!U$19,FALSE)</f>
        <v>0</v>
      </c>
      <c r="W79" s="12">
        <f>VLOOKUP($H79,'[2]2023_05'!$D:$AD,'[2]2023_05'!L$19,FALSE)</f>
        <v>2236.46</v>
      </c>
      <c r="X79" s="12">
        <f>VLOOKUP($H79,'[2]2023_05'!$D:$AD,'[2]2023_05'!M$19,FALSE)</f>
        <v>1810.77</v>
      </c>
      <c r="Y79" s="18">
        <f>VLOOKUP($H79,'[2]2023_05'!$D:$AD,'[2]2023_05'!N$19,FALSE)</f>
        <v>0</v>
      </c>
      <c r="Z79" s="12">
        <f>VLOOKUP($H79,'[2]2023_05'!$D:$AD,'[2]2023_05'!O$19,FALSE)</f>
        <v>0</v>
      </c>
      <c r="AA79" s="12">
        <f>VLOOKUP($H79,'[2]2023_05'!$D:$AD,'[2]2023_05'!P$19,FALSE)</f>
        <v>0</v>
      </c>
      <c r="AB79" s="12">
        <f>VLOOKUP($H79,'[2]2023_05'!$D:$AD,'[2]2023_05'!Q$19,FALSE)</f>
        <v>4047.23</v>
      </c>
      <c r="AC79">
        <f t="shared" si="6"/>
        <v>4047.23</v>
      </c>
      <c r="AD79">
        <f t="shared" si="7"/>
        <v>0</v>
      </c>
    </row>
    <row r="80" spans="1:30" x14ac:dyDescent="0.25">
      <c r="A80" s="9" t="str">
        <f t="shared" ref="A80:A84" si="8">H80&amp;" "&amp;C80&amp;" "&amp;D80</f>
        <v>H201 2023 Maio</v>
      </c>
      <c r="B80" s="9" t="str">
        <f>VLOOKUP(H80,[1]Auxiliar_referencia!E:F,2,FALSE)</f>
        <v>Medidor não instalado</v>
      </c>
      <c r="C80" s="9">
        <v>2023</v>
      </c>
      <c r="D80" s="9" t="s">
        <v>126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VLOOKUP($H80,'[2]2023_05'!$D:$AD,'[2]2023_05'!Z$19,FALSE)</f>
        <v>1</v>
      </c>
      <c r="M80" s="12">
        <f>VLOOKUP($H80,'[2]2023_05'!$D:$AD,'[2]2023_05'!AA$19,FALSE)</f>
        <v>0</v>
      </c>
      <c r="N80" s="12">
        <f>VLOOKUP($H80,'[2]2023_05'!$D:$AD,'[2]2023_05'!AB$19,FALSE)</f>
        <v>0</v>
      </c>
      <c r="O80" s="12">
        <f>VLOOKUP($H80,'[2]2023_05'!$D:$AD,'[2]2023_05'!AC$19,FALSE)</f>
        <v>0</v>
      </c>
      <c r="P80" s="12">
        <f>VLOOKUP($H80,'[2]2023_05'!$D:$AD,'[2]2023_05'!AD$19,FALSE)</f>
        <v>1</v>
      </c>
      <c r="Q80" s="13">
        <f>VLOOKUP(H80,'2023_04'!H:R,11,FALSE)</f>
        <v>0</v>
      </c>
      <c r="R80" s="14">
        <f>VLOOKUP($H80,'[2]2023_05'!$D:$AD,'[2]2023_05'!J$19,FALSE)</f>
        <v>0</v>
      </c>
      <c r="S80" s="15">
        <f t="shared" si="5"/>
        <v>0</v>
      </c>
      <c r="T80" s="12">
        <f>VLOOKUP($H80,'[2]2023_05'!$D:$AD,'[2]2023_05'!K$19,FALSE)</f>
        <v>0</v>
      </c>
      <c r="U80" s="16">
        <f>VLOOKUP($H80,'[2]2023_05'!$D:$AD,'[2]2023_05'!T$19,FALSE)</f>
        <v>0</v>
      </c>
      <c r="V80" s="17">
        <f>VLOOKUP($H80,'[2]2023_05'!$D:$AD,'[2]2023_05'!U$19,FALSE)</f>
        <v>0</v>
      </c>
      <c r="W80" s="12">
        <f>VLOOKUP($H80,'[2]2023_05'!$D:$AD,'[2]2023_05'!L$19,FALSE)</f>
        <v>0</v>
      </c>
      <c r="X80" s="12">
        <f>VLOOKUP($H80,'[2]2023_05'!$D:$AD,'[2]2023_05'!M$19,FALSE)</f>
        <v>0</v>
      </c>
      <c r="Y80" s="18">
        <f>VLOOKUP($H80,'[2]2023_05'!$D:$AD,'[2]2023_05'!N$19,FALSE)</f>
        <v>0</v>
      </c>
      <c r="Z80" s="12">
        <f>VLOOKUP($H80,'[2]2023_05'!$D:$AD,'[2]2023_05'!O$19,FALSE)</f>
        <v>0</v>
      </c>
      <c r="AA80" s="12">
        <f>VLOOKUP($H80,'[2]2023_05'!$D:$AD,'[2]2023_05'!P$19,FALSE)</f>
        <v>0</v>
      </c>
      <c r="AB80" s="12">
        <f>VLOOKUP($H80,'[2]2023_05'!$D:$AD,'[2]2023_05'!Q$19,FALSE)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Maio</v>
      </c>
      <c r="B81" s="9" t="str">
        <f>VLOOKUP(H81,[1]Auxiliar_referencia!E:F,2,FALSE)</f>
        <v>Medidor não instalado</v>
      </c>
      <c r="C81" s="9">
        <v>2023</v>
      </c>
      <c r="D81" s="9" t="s">
        <v>126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VLOOKUP($H81,'[2]2023_05'!$D:$AD,'[2]2023_05'!Z$19,FALSE)</f>
        <v>0</v>
      </c>
      <c r="M81" s="12">
        <f>VLOOKUP($H81,'[2]2023_05'!$D:$AD,'[2]2023_05'!AA$19,FALSE)</f>
        <v>0</v>
      </c>
      <c r="N81" s="12">
        <f>VLOOKUP($H81,'[2]2023_05'!$D:$AD,'[2]2023_05'!AB$19,FALSE)</f>
        <v>0</v>
      </c>
      <c r="O81" s="12">
        <f>VLOOKUP($H81,'[2]2023_05'!$D:$AD,'[2]2023_05'!AC$19,FALSE)</f>
        <v>0</v>
      </c>
      <c r="P81" s="12">
        <f>VLOOKUP($H81,'[2]2023_05'!$D:$AD,'[2]2023_05'!AD$19,FALSE)</f>
        <v>0</v>
      </c>
      <c r="Q81" s="13">
        <f>VLOOKUP(H81,'2023_04'!H:R,11,FALSE)</f>
        <v>0</v>
      </c>
      <c r="R81" s="14">
        <f>VLOOKUP($H81,'[2]2023_05'!$D:$AD,'[2]2023_05'!J$19,FALSE)</f>
        <v>0</v>
      </c>
      <c r="S81" s="15">
        <f t="shared" si="5"/>
        <v>0</v>
      </c>
      <c r="T81" s="12">
        <f>VLOOKUP($H81,'[2]2023_05'!$D:$AD,'[2]2023_05'!K$19,FALSE)</f>
        <v>0</v>
      </c>
      <c r="U81" s="16">
        <f>VLOOKUP($H81,'[2]2023_05'!$D:$AD,'[2]2023_05'!T$19,FALSE)</f>
        <v>0</v>
      </c>
      <c r="V81" s="17">
        <f>VLOOKUP($H81,'[2]2023_05'!$D:$AD,'[2]2023_05'!U$19,FALSE)</f>
        <v>0</v>
      </c>
      <c r="W81" s="12">
        <f>VLOOKUP($H81,'[2]2023_05'!$D:$AD,'[2]2023_05'!L$19,FALSE)</f>
        <v>0</v>
      </c>
      <c r="X81" s="12">
        <f>VLOOKUP($H81,'[2]2023_05'!$D:$AD,'[2]2023_05'!M$19,FALSE)</f>
        <v>0</v>
      </c>
      <c r="Y81" s="18">
        <f>VLOOKUP($H81,'[2]2023_05'!$D:$AD,'[2]2023_05'!N$19,FALSE)</f>
        <v>0</v>
      </c>
      <c r="Z81" s="12">
        <f>VLOOKUP($H81,'[2]2023_05'!$D:$AD,'[2]2023_05'!O$19,FALSE)</f>
        <v>0</v>
      </c>
      <c r="AA81" s="12">
        <f>VLOOKUP($H81,'[2]2023_05'!$D:$AD,'[2]2023_05'!P$19,FALSE)</f>
        <v>0</v>
      </c>
      <c r="AB81" s="12">
        <f>VLOOKUP($H81,'[2]2023_05'!$D:$AD,'[2]2023_05'!Q$19,FALSE)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Maio</v>
      </c>
      <c r="B82" s="9" t="str">
        <f>VLOOKUP(H82,[1]Auxiliar_referencia!E:F,2,FALSE)</f>
        <v>Medidor faturado pela UFSC</v>
      </c>
      <c r="C82" s="9">
        <v>2023</v>
      </c>
      <c r="D82" s="9" t="s">
        <v>126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VLOOKUP($H82,'[2]2023_05'!$D:$AD,'[2]2023_05'!Z$19,FALSE)</f>
        <v>1</v>
      </c>
      <c r="M82" s="12">
        <f>VLOOKUP($H82,'[2]2023_05'!$D:$AD,'[2]2023_05'!AA$19,FALSE)</f>
        <v>0</v>
      </c>
      <c r="N82" s="12">
        <f>VLOOKUP($H82,'[2]2023_05'!$D:$AD,'[2]2023_05'!AB$19,FALSE)</f>
        <v>0</v>
      </c>
      <c r="O82" s="12">
        <f>VLOOKUP($H82,'[2]2023_05'!$D:$AD,'[2]2023_05'!AC$19,FALSE)</f>
        <v>0</v>
      </c>
      <c r="P82" s="12">
        <f>VLOOKUP($H82,'[2]2023_05'!$D:$AD,'[2]2023_05'!AD$19,FALSE)</f>
        <v>1</v>
      </c>
      <c r="Q82" s="13">
        <f>VLOOKUP(H82,'2023_04'!H:R,11,FALSE)</f>
        <v>0</v>
      </c>
      <c r="R82" s="14">
        <f>VLOOKUP($H82,'[2]2023_05'!$D:$AD,'[2]2023_05'!J$19,FALSE)</f>
        <v>0</v>
      </c>
      <c r="S82" s="15">
        <f t="shared" si="5"/>
        <v>0</v>
      </c>
      <c r="T82" s="12">
        <f>VLOOKUP($H82,'[2]2023_05'!$D:$AD,'[2]2023_05'!K$19,FALSE)</f>
        <v>0</v>
      </c>
      <c r="U82" s="16">
        <f>VLOOKUP($H82,'[2]2023_05'!$D:$AD,'[2]2023_05'!T$19,FALSE)</f>
        <v>0</v>
      </c>
      <c r="V82" s="17">
        <f>VLOOKUP($H82,'[2]2023_05'!$D:$AD,'[2]2023_05'!U$19,FALSE)</f>
        <v>0</v>
      </c>
      <c r="W82" s="12">
        <f>VLOOKUP($H82,'[2]2023_05'!$D:$AD,'[2]2023_05'!L$19,FALSE)</f>
        <v>0</v>
      </c>
      <c r="X82" s="12">
        <f>VLOOKUP($H82,'[2]2023_05'!$D:$AD,'[2]2023_05'!M$19,FALSE)</f>
        <v>0</v>
      </c>
      <c r="Y82" s="18">
        <f>VLOOKUP($H82,'[2]2023_05'!$D:$AD,'[2]2023_05'!N$19,FALSE)</f>
        <v>0</v>
      </c>
      <c r="Z82" s="12">
        <f>VLOOKUP($H82,'[2]2023_05'!$D:$AD,'[2]2023_05'!O$19,FALSE)</f>
        <v>0</v>
      </c>
      <c r="AA82" s="12">
        <f>VLOOKUP($H82,'[2]2023_05'!$D:$AD,'[2]2023_05'!P$19,FALSE)</f>
        <v>0</v>
      </c>
      <c r="AB82" s="12">
        <f>VLOOKUP($H82,'[2]2023_05'!$D:$AD,'[2]2023_05'!Q$19,FALSE)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Maio</v>
      </c>
      <c r="B83" s="9" t="str">
        <f>VLOOKUP(H83,[1]Auxiliar_referencia!E:F,2,FALSE)</f>
        <v>Medidor faturado pela UFSC</v>
      </c>
      <c r="C83" s="9">
        <v>2023</v>
      </c>
      <c r="D83" s="9" t="s">
        <v>126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9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VLOOKUP($H83,'[2]2023_05'!$D:$AD,'[2]2023_05'!Z$19,FALSE)</f>
        <v>1</v>
      </c>
      <c r="M83" s="12">
        <f>VLOOKUP($H83,'[2]2023_05'!$D:$AD,'[2]2023_05'!AA$19,FALSE)</f>
        <v>0</v>
      </c>
      <c r="N83" s="12">
        <f>VLOOKUP($H83,'[2]2023_05'!$D:$AD,'[2]2023_05'!AB$19,FALSE)</f>
        <v>0</v>
      </c>
      <c r="O83" s="12">
        <f>VLOOKUP($H83,'[2]2023_05'!$D:$AD,'[2]2023_05'!AC$19,FALSE)</f>
        <v>0</v>
      </c>
      <c r="P83" s="12">
        <f>VLOOKUP($H83,'[2]2023_05'!$D:$AD,'[2]2023_05'!AD$19,FALSE)</f>
        <v>1</v>
      </c>
      <c r="Q83" s="13">
        <f>VLOOKUP(H83,'2023_04'!H:R,11,FALSE)</f>
        <v>0</v>
      </c>
      <c r="R83" s="14">
        <f>VLOOKUP($H83,'[2]2023_05'!$D:$AD,'[2]2023_05'!J$19,FALSE)</f>
        <v>0</v>
      </c>
      <c r="S83" s="15">
        <f t="shared" si="5"/>
        <v>0</v>
      </c>
      <c r="T83" s="12">
        <f>VLOOKUP($H83,'[2]2023_05'!$D:$AD,'[2]2023_05'!K$19,FALSE)</f>
        <v>0</v>
      </c>
      <c r="U83" s="16">
        <f>VLOOKUP($H83,'[2]2023_05'!$D:$AD,'[2]2023_05'!T$19,FALSE)</f>
        <v>0</v>
      </c>
      <c r="V83" s="17">
        <f>VLOOKUP($H83,'[2]2023_05'!$D:$AD,'[2]2023_05'!U$19,FALSE)</f>
        <v>0</v>
      </c>
      <c r="W83" s="12">
        <f>VLOOKUP($H83,'[2]2023_05'!$D:$AD,'[2]2023_05'!L$19,FALSE)</f>
        <v>0</v>
      </c>
      <c r="X83" s="12">
        <f>VLOOKUP($H83,'[2]2023_05'!$D:$AD,'[2]2023_05'!M$19,FALSE)</f>
        <v>0</v>
      </c>
      <c r="Y83" s="18">
        <f>VLOOKUP($H83,'[2]2023_05'!$D:$AD,'[2]2023_05'!N$19,FALSE)</f>
        <v>0</v>
      </c>
      <c r="Z83" s="12">
        <f>VLOOKUP($H83,'[2]2023_05'!$D:$AD,'[2]2023_05'!O$19,FALSE)</f>
        <v>0</v>
      </c>
      <c r="AA83" s="12">
        <f>VLOOKUP($H83,'[2]2023_05'!$D:$AD,'[2]2023_05'!P$19,FALSE)</f>
        <v>0</v>
      </c>
      <c r="AB83" s="12">
        <f>VLOOKUP($H83,'[2]2023_05'!$D:$AD,'[2]2023_05'!Q$19,FALSE)</f>
        <v>0</v>
      </c>
      <c r="AC83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Maio</v>
      </c>
      <c r="B84" s="9" t="str">
        <f>VLOOKUP(H84,[1]Auxiliar_referencia!E:F,2,FALSE)</f>
        <v>Medidor faturado pela UFSC</v>
      </c>
      <c r="C84" s="9">
        <v>2023</v>
      </c>
      <c r="D84" s="9" t="s">
        <v>126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9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VLOOKUP($H84,'[2]2023_05'!$D:$AD,'[2]2023_05'!Z$19,FALSE)</f>
        <v>0</v>
      </c>
      <c r="M84" s="12">
        <f>VLOOKUP($H84,'[2]2023_05'!$D:$AD,'[2]2023_05'!AA$19,FALSE)</f>
        <v>0</v>
      </c>
      <c r="N84" s="12">
        <f>VLOOKUP($H84,'[2]2023_05'!$D:$AD,'[2]2023_05'!AB$19,FALSE)</f>
        <v>0</v>
      </c>
      <c r="O84" s="12">
        <f>VLOOKUP($H84,'[2]2023_05'!$D:$AD,'[2]2023_05'!AC$19,FALSE)</f>
        <v>0</v>
      </c>
      <c r="P84" s="12">
        <f>VLOOKUP($H84,'[2]2023_05'!$D:$AD,'[2]2023_05'!AD$19,FALSE)</f>
        <v>0</v>
      </c>
      <c r="Q84" s="13">
        <f>VLOOKUP(H84,'2023_04'!H:R,11,FALSE)</f>
        <v>18.489999999999998</v>
      </c>
      <c r="R84" s="14">
        <f>VLOOKUP($H84,'[2]2023_05'!$D:$AD,'[2]2023_05'!J$19,FALSE)</f>
        <v>20.437000000000001</v>
      </c>
      <c r="S84" s="15">
        <f t="shared" si="5"/>
        <v>1.9470000000000027</v>
      </c>
      <c r="T84" s="12">
        <f>VLOOKUP($H84,'[2]2023_05'!$D:$AD,'[2]2023_05'!K$19,FALSE)</f>
        <v>1.9470000000000001</v>
      </c>
      <c r="U84" s="16" t="str">
        <f>VLOOKUP($H84,'[2]2023_05'!$D:$AD,'[2]2023_05'!T$19,FALSE)</f>
        <v>LIDO</v>
      </c>
      <c r="V84" s="17">
        <f>VLOOKUP($H84,'[2]2023_05'!$D:$AD,'[2]2023_05'!U$19,FALSE)</f>
        <v>0</v>
      </c>
      <c r="W84" s="12">
        <f>VLOOKUP($H84,'[2]2023_05'!$D:$AD,'[2]2023_05'!L$19,FALSE)</f>
        <v>113.5</v>
      </c>
      <c r="X84" s="12">
        <f>VLOOKUP($H84,'[2]2023_05'!$D:$AD,'[2]2023_05'!M$19,FALSE)</f>
        <v>90.8</v>
      </c>
      <c r="Y84" s="18">
        <f>VLOOKUP($H84,'[2]2023_05'!$D:$AD,'[2]2023_05'!N$19,FALSE)</f>
        <v>0</v>
      </c>
      <c r="Z84" s="12">
        <f>VLOOKUP($H84,'[2]2023_05'!$D:$AD,'[2]2023_05'!O$19,FALSE)</f>
        <v>0</v>
      </c>
      <c r="AA84" s="12">
        <f>VLOOKUP($H84,'[2]2023_05'!$D:$AD,'[2]2023_05'!P$19,FALSE)</f>
        <v>0</v>
      </c>
      <c r="AB84" s="12">
        <f>VLOOKUP($H84,'[2]2023_05'!$D:$AD,'[2]2023_05'!Q$19,FALSE)</f>
        <v>204.3</v>
      </c>
      <c r="AC84">
        <f t="shared" si="6"/>
        <v>204.3</v>
      </c>
      <c r="AD84">
        <f t="shared" si="7"/>
        <v>0</v>
      </c>
    </row>
    <row r="85" spans="1:30" x14ac:dyDescent="0.25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12"/>
      <c r="M85" s="12"/>
      <c r="N85" s="12"/>
      <c r="O85" s="12"/>
      <c r="P85" s="12"/>
      <c r="Q85" s="19"/>
      <c r="R85" s="20"/>
      <c r="S85" s="15"/>
      <c r="T85" s="12"/>
      <c r="U85" s="12"/>
      <c r="V85" s="17"/>
      <c r="W85" s="12"/>
      <c r="X85" s="12"/>
      <c r="Y85" s="18"/>
      <c r="Z85" s="12"/>
      <c r="AA85" s="12"/>
      <c r="AB85" s="12"/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127</v>
      </c>
      <c r="M95" s="18">
        <f t="shared" ref="M95:P95" si="9">SUM(M2:M94)</f>
        <v>30</v>
      </c>
      <c r="N95" s="18">
        <f t="shared" si="9"/>
        <v>18</v>
      </c>
      <c r="O95" s="18">
        <f t="shared" si="9"/>
        <v>2</v>
      </c>
      <c r="P95" s="18">
        <f t="shared" si="9"/>
        <v>177</v>
      </c>
      <c r="Q95" s="22"/>
      <c r="R95" s="22"/>
      <c r="T95" s="23">
        <f>SUM(T1:T94)</f>
        <v>22094.983</v>
      </c>
      <c r="U95" s="24"/>
      <c r="V95" s="29"/>
      <c r="W95" s="24">
        <f>SUM(W1:W94)</f>
        <v>315716.17000000004</v>
      </c>
      <c r="X95" s="24">
        <f t="shared" ref="X95:AC95" si="10">SUM(X1:X94)</f>
        <v>266832.75</v>
      </c>
      <c r="Y95" s="24">
        <f t="shared" si="10"/>
        <v>-53931.039999999994</v>
      </c>
      <c r="Z95" s="24">
        <f t="shared" si="10"/>
        <v>0</v>
      </c>
      <c r="AA95" s="24">
        <f t="shared" si="10"/>
        <v>4.5999999999999996</v>
      </c>
      <c r="AB95" s="24">
        <f t="shared" si="10"/>
        <v>528622.4800000001</v>
      </c>
      <c r="AC95" s="24">
        <f t="shared" si="10"/>
        <v>528622.4800000001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76</v>
      </c>
      <c r="M96" s="26">
        <f>M95-M75</f>
        <v>30</v>
      </c>
      <c r="N96" s="26">
        <f>N95-N75</f>
        <v>12</v>
      </c>
      <c r="O96" s="26">
        <f>O95-O75</f>
        <v>1</v>
      </c>
      <c r="P96" s="26">
        <f>P95-P75</f>
        <v>119</v>
      </c>
      <c r="Q96" s="22"/>
      <c r="R96" s="22"/>
      <c r="V96" s="27"/>
    </row>
    <row r="136" spans="1:29" customForma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28"/>
    </row>
  </sheetData>
  <autoFilter ref="A1:AD1" xr:uid="{00000000-0009-0000-0000-00002D000000}">
    <sortState xmlns:xlrd2="http://schemas.microsoft.com/office/spreadsheetml/2017/richdata2" ref="A2:AC76">
      <sortCondition ref="B1"/>
    </sortState>
  </autoFilter>
  <conditionalFormatting sqref="U2:U84">
    <cfRule type="cellIs" dxfId="24" priority="1" operator="equal">
      <formula>"Média"</formula>
    </cfRule>
    <cfRule type="cellIs" dxfId="23" priority="2" operator="equal">
      <formula>"Mínimo"</formula>
    </cfRule>
    <cfRule type="cellIs" dxfId="22" priority="3" operator="equal">
      <formula>"Informado"</formula>
    </cfRule>
    <cfRule type="cellIs" dxfId="21" priority="4" operator="equal">
      <formula>"Lido"</formula>
    </cfRule>
  </conditionalFormatting>
  <conditionalFormatting sqref="AD2:AD136">
    <cfRule type="cellIs" dxfId="2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E655-A444-4DB4-AA1C-3F4B04C14A82}">
  <dimension ref="A1:AE140"/>
  <sheetViews>
    <sheetView topLeftCell="A58" zoomScale="75" zoomScaleNormal="75" workbookViewId="0">
      <selection activeCell="H61" sqref="H61"/>
    </sheetView>
  </sheetViews>
  <sheetFormatPr defaultColWidth="14.42578125" defaultRowHeight="15" x14ac:dyDescent="0.25"/>
  <cols>
    <col min="1" max="1" width="25.140625" style="8" customWidth="1"/>
    <col min="2" max="2" width="15.42578125" style="8" customWidth="1"/>
    <col min="3" max="3" width="9.28515625" style="8" customWidth="1"/>
    <col min="4" max="4" width="11.7109375" style="8" customWidth="1"/>
    <col min="5" max="5" width="11.5703125" style="8" customWidth="1"/>
    <col min="6" max="6" width="11.85546875" style="8" customWidth="1"/>
    <col min="7" max="7" width="15.140625" style="8" customWidth="1"/>
    <col min="8" max="8" width="13.42578125" style="8" customWidth="1"/>
    <col min="9" max="9" width="17" style="8" customWidth="1"/>
    <col min="10" max="10" width="15.42578125" style="8" customWidth="1"/>
    <col min="11" max="11" width="41.28515625" style="8" customWidth="1"/>
    <col min="12" max="15" width="15.42578125" style="8" customWidth="1"/>
    <col min="16" max="18" width="15.85546875" style="8" customWidth="1"/>
    <col min="19" max="19" width="20" style="8" customWidth="1"/>
    <col min="20" max="20" width="13.140625" style="8" customWidth="1"/>
    <col min="21" max="24" width="15.42578125" style="8" customWidth="1"/>
    <col min="25" max="25" width="17.7109375" style="8" customWidth="1"/>
    <col min="26" max="26" width="15.42578125" style="8" customWidth="1"/>
    <col min="27" max="27" width="14" style="8" customWidth="1"/>
    <col min="28" max="28" width="15.42578125" style="8" customWidth="1"/>
    <col min="31" max="16384" width="14.42578125" style="8"/>
  </cols>
  <sheetData>
    <row r="1" spans="1:30" ht="60" x14ac:dyDescent="0.25">
      <c r="A1" s="1" t="s">
        <v>0</v>
      </c>
      <c r="B1" s="3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30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</row>
    <row r="2" spans="1:30" ht="15" customHeight="1" x14ac:dyDescent="0.25">
      <c r="A2" s="9" t="str">
        <f t="shared" ref="A2:A66" si="0">H2&amp;" "&amp;C2&amp;" "&amp;D2</f>
        <v>H001 2023 Abril</v>
      </c>
      <c r="B2" s="9" t="str">
        <f>VLOOKUP(H2,[1]Auxiliar_referencia!E:F,2,FALSE)</f>
        <v>Medidor faturado pela UFSC</v>
      </c>
      <c r="C2" s="9">
        <v>2023</v>
      </c>
      <c r="D2" s="9" t="s">
        <v>127</v>
      </c>
      <c r="E2" s="9">
        <f>VLOOKUP(H2,[1]Auxiliar_referencia!$B:$X,3,FALSE)</f>
        <v>2297094</v>
      </c>
      <c r="F2" s="10"/>
      <c r="G2" s="9" t="str">
        <f>VLOOKUP(H2,[1]Auxiliar_referencia!$B:$X,16,FALSE)</f>
        <v>A16S366817</v>
      </c>
      <c r="H2" s="11" t="s">
        <v>31</v>
      </c>
      <c r="I2" s="9" t="str">
        <f>VLOOKUP(H2,[1]Auxiliar_referencia!$B:$X,20,FALSE)</f>
        <v>CASAN</v>
      </c>
      <c r="J2" s="9" t="str">
        <f>VLOOKUP(H2,[1]Auxiliar_referencia!$B:$X,10,FALSE)</f>
        <v>Florianópolis - Trindade</v>
      </c>
      <c r="K2" s="9" t="str">
        <f>VLOOKUP(H2,[1]Auxiliar_referencia!$B:$X,12,FALSE)</f>
        <v>Almoxarifado e Transportes (PU 11 e 06)</v>
      </c>
      <c r="L2" s="12">
        <f>VLOOKUP($H2,'[2]2023_04'!$D:$AD,'[2]2023_04'!Z$19,FALSE)</f>
        <v>1</v>
      </c>
      <c r="M2" s="12">
        <f>VLOOKUP($H2,'[2]2023_04'!$D:$AD,'[2]2023_04'!AA$19,FALSE)</f>
        <v>0</v>
      </c>
      <c r="N2" s="12">
        <f>VLOOKUP($H2,'[2]2023_04'!$D:$AD,'[2]2023_04'!AB$19,FALSE)</f>
        <v>0</v>
      </c>
      <c r="O2" s="12">
        <f>VLOOKUP($H2,'[2]2023_04'!$D:$AD,'[2]2023_04'!AC$19,FALSE)</f>
        <v>0</v>
      </c>
      <c r="P2" s="12">
        <f>VLOOKUP($H2,'[2]2023_04'!$D:$AD,'[2]2023_04'!AD$19,FALSE)</f>
        <v>1</v>
      </c>
      <c r="Q2" s="13">
        <f>VLOOKUP(H2,'2023_03'!H:R,11,FALSE)</f>
        <v>811</v>
      </c>
      <c r="R2" s="14">
        <f>VLOOKUP($H2,'[2]2023_04'!$D:$AD,'[2]2023_04'!J$19,FALSE)</f>
        <v>844</v>
      </c>
      <c r="S2" s="15">
        <f t="shared" ref="S2:S66" si="1">R2-Q2</f>
        <v>33</v>
      </c>
      <c r="T2" s="12">
        <f>VLOOKUP($H2,'[2]2023_04'!$D:$AD,'[2]2023_04'!K$19,FALSE)</f>
        <v>33</v>
      </c>
      <c r="U2" s="16" t="str">
        <f>VLOOKUP($H2,'[2]2023_04'!$D:$AD,'[2]2023_04'!T$19,FALSE)</f>
        <v>LIDO</v>
      </c>
      <c r="V2" s="17" t="str">
        <f>VLOOKUP($H2,'[2]2023_04'!$D:$AD,'[2]2023_04'!U$19,FALSE)</f>
        <v>ALTO CONSUMO</v>
      </c>
      <c r="W2" s="12">
        <f>VLOOKUP($H2,'[2]2023_04'!$D:$AD,'[2]2023_04'!L$19,FALSE)</f>
        <v>419.95</v>
      </c>
      <c r="X2" s="12">
        <f>VLOOKUP($H2,'[2]2023_04'!$D:$AD,'[2]2023_04'!M$19,FALSE)</f>
        <v>0</v>
      </c>
      <c r="Y2" s="18">
        <f>VLOOKUP($H2,'[2]2023_04'!$D:$AD,'[2]2023_04'!N$19,FALSE)</f>
        <v>-39.69</v>
      </c>
      <c r="Z2" s="12">
        <f>VLOOKUP($H2,'[2]2023_04'!$D:$AD,'[2]2023_04'!O$19,FALSE)</f>
        <v>0</v>
      </c>
      <c r="AA2" s="12">
        <f>VLOOKUP($H2,'[2]2023_04'!$D:$AD,'[2]2023_04'!P$19,FALSE)</f>
        <v>0</v>
      </c>
      <c r="AB2" s="12">
        <f>VLOOKUP($H2,'[2]2023_04'!$D:$AD,'[2]2023_04'!Q$19,FALSE)</f>
        <v>380.26</v>
      </c>
      <c r="AC2">
        <f t="shared" ref="AC2:AC66" si="2">W2+X2+Y2+Z2+AA2</f>
        <v>380.26</v>
      </c>
      <c r="AD2">
        <f t="shared" ref="AD2:AD66" si="3">AB2-AC2</f>
        <v>0</v>
      </c>
    </row>
    <row r="3" spans="1:30" ht="15" customHeight="1" x14ac:dyDescent="0.25">
      <c r="A3" s="9" t="str">
        <f t="shared" si="0"/>
        <v>H002 2023 Abril</v>
      </c>
      <c r="B3" s="9" t="str">
        <f>VLOOKUP(H3,[1]Auxiliar_referencia!E:F,2,FALSE)</f>
        <v>Medidor faturado pela UFSC</v>
      </c>
      <c r="C3" s="9">
        <v>2023</v>
      </c>
      <c r="D3" s="9" t="s">
        <v>127</v>
      </c>
      <c r="E3" s="9">
        <f>VLOOKUP(H3,[1]Auxiliar_referencia!$B:$X,3,FALSE)</f>
        <v>2297116</v>
      </c>
      <c r="F3" s="10"/>
      <c r="G3" s="9" t="str">
        <f>VLOOKUP(H3,[1]Auxiliar_referencia!$B:$X,16,FALSE)</f>
        <v>A04S381708</v>
      </c>
      <c r="H3" s="11" t="s">
        <v>32</v>
      </c>
      <c r="I3" s="9" t="str">
        <f>VLOOKUP(H3,[1]Auxiliar_referencia!$B:$X,20,FALSE)</f>
        <v>CASAN</v>
      </c>
      <c r="J3" s="9" t="str">
        <f>VLOOKUP(H3,[1]Auxiliar_referencia!$B:$X,10,FALSE)</f>
        <v>Florianópolis - Trindade</v>
      </c>
      <c r="K3" s="9" t="str">
        <f>VLOOKUP(H3,[1]Auxiliar_referencia!$B:$X,12,FALSE)</f>
        <v>Patrimônio e Digitalização (DAG08 e 06), LAMAQ (CCB20)</v>
      </c>
      <c r="L3" s="12">
        <f>VLOOKUP($H3,'[2]2023_04'!$D:$AD,'[2]2023_04'!Z$19,FALSE)</f>
        <v>1</v>
      </c>
      <c r="M3" s="12">
        <f>VLOOKUP($H3,'[2]2023_04'!$D:$AD,'[2]2023_04'!AA$19,FALSE)</f>
        <v>0</v>
      </c>
      <c r="N3" s="12">
        <f>VLOOKUP($H3,'[2]2023_04'!$D:$AD,'[2]2023_04'!AB$19,FALSE)</f>
        <v>1</v>
      </c>
      <c r="O3" s="12">
        <f>VLOOKUP($H3,'[2]2023_04'!$D:$AD,'[2]2023_04'!AC$19,FALSE)</f>
        <v>0</v>
      </c>
      <c r="P3" s="12">
        <f>VLOOKUP($H3,'[2]2023_04'!$D:$AD,'[2]2023_04'!AD$19,FALSE)</f>
        <v>2</v>
      </c>
      <c r="Q3" s="13">
        <f>VLOOKUP(H3,'2023_03'!H:R,11,FALSE)</f>
        <v>2225</v>
      </c>
      <c r="R3" s="14">
        <f>VLOOKUP($H3,'[2]2023_04'!$D:$AD,'[2]2023_04'!J$19,FALSE)</f>
        <v>2273</v>
      </c>
      <c r="S3" s="15">
        <f t="shared" si="1"/>
        <v>48</v>
      </c>
      <c r="T3" s="12">
        <f>VLOOKUP($H3,'[2]2023_04'!$D:$AD,'[2]2023_04'!K$19,FALSE)</f>
        <v>48</v>
      </c>
      <c r="U3" s="16" t="str">
        <f>VLOOKUP($H3,'[2]2023_04'!$D:$AD,'[2]2023_04'!T$19,FALSE)</f>
        <v>LIDO</v>
      </c>
      <c r="V3" s="17" t="str">
        <f>VLOOKUP($H3,'[2]2023_04'!$D:$AD,'[2]2023_04'!U$19,FALSE)</f>
        <v>OK</v>
      </c>
      <c r="W3" s="12">
        <f>VLOOKUP($H3,'[2]2023_04'!$D:$AD,'[2]2023_04'!L$19,FALSE)</f>
        <v>579.08000000000004</v>
      </c>
      <c r="X3" s="12">
        <f>VLOOKUP($H3,'[2]2023_04'!$D:$AD,'[2]2023_04'!M$19,FALSE)</f>
        <v>0</v>
      </c>
      <c r="Y3" s="18">
        <f>VLOOKUP($H3,'[2]2023_04'!$D:$AD,'[2]2023_04'!N$19,FALSE)</f>
        <v>-54.72</v>
      </c>
      <c r="Z3" s="12">
        <f>VLOOKUP($H3,'[2]2023_04'!$D:$AD,'[2]2023_04'!O$19,FALSE)</f>
        <v>0</v>
      </c>
      <c r="AA3" s="12">
        <f>VLOOKUP($H3,'[2]2023_04'!$D:$AD,'[2]2023_04'!P$19,FALSE)</f>
        <v>0</v>
      </c>
      <c r="AB3" s="12">
        <f>VLOOKUP($H3,'[2]2023_04'!$D:$AD,'[2]2023_04'!Q$19,FALSE)</f>
        <v>524.36</v>
      </c>
      <c r="AC3">
        <f t="shared" si="2"/>
        <v>524.36</v>
      </c>
      <c r="AD3">
        <f t="shared" si="3"/>
        <v>0</v>
      </c>
    </row>
    <row r="4" spans="1:30" ht="15" customHeight="1" x14ac:dyDescent="0.25">
      <c r="A4" s="9" t="str">
        <f t="shared" si="0"/>
        <v>H003 2023 Abril</v>
      </c>
      <c r="B4" s="9" t="str">
        <f>VLOOKUP(H4,[1]Auxiliar_referencia!E:F,2,FALSE)</f>
        <v>Medidor faturado pela UFSC</v>
      </c>
      <c r="C4" s="9">
        <v>2023</v>
      </c>
      <c r="D4" s="9" t="s">
        <v>127</v>
      </c>
      <c r="E4" s="9">
        <f>VLOOKUP(H4,[1]Auxiliar_referencia!$B:$X,3,FALSE)</f>
        <v>2297124</v>
      </c>
      <c r="F4" s="10"/>
      <c r="G4" s="9" t="str">
        <f>VLOOKUP(H4,[1]Auxiliar_referencia!$B:$X,16,FALSE)</f>
        <v>C11C010369</v>
      </c>
      <c r="H4" s="11" t="s">
        <v>33</v>
      </c>
      <c r="I4" s="9" t="str">
        <f>VLOOKUP(H4,[1]Auxiliar_referencia!$B:$X,20,FALSE)</f>
        <v>CASAN</v>
      </c>
      <c r="J4" s="9" t="str">
        <f>VLOOKUP(H4,[1]Auxiliar_referencia!$B:$X,10,FALSE)</f>
        <v>Florianópolis - Trindade</v>
      </c>
      <c r="K4" s="9" t="str">
        <f>VLOOKUP(H4,[1]Auxiliar_referencia!$B:$X,12,FALSE)</f>
        <v>Biotério Central (BIC 01 a 10)</v>
      </c>
      <c r="L4" s="12">
        <f>VLOOKUP($H4,'[2]2023_04'!$D:$AD,'[2]2023_04'!Z$19,FALSE)</f>
        <v>1</v>
      </c>
      <c r="M4" s="12">
        <f>VLOOKUP($H4,'[2]2023_04'!$D:$AD,'[2]2023_04'!AA$19,FALSE)</f>
        <v>0</v>
      </c>
      <c r="N4" s="12">
        <f>VLOOKUP($H4,'[2]2023_04'!$D:$AD,'[2]2023_04'!AB$19,FALSE)</f>
        <v>0</v>
      </c>
      <c r="O4" s="12">
        <f>VLOOKUP($H4,'[2]2023_04'!$D:$AD,'[2]2023_04'!AC$19,FALSE)</f>
        <v>0</v>
      </c>
      <c r="P4" s="12">
        <f>VLOOKUP($H4,'[2]2023_04'!$D:$AD,'[2]2023_04'!AD$19,FALSE)</f>
        <v>1</v>
      </c>
      <c r="Q4" s="13">
        <f>VLOOKUP(H4,'2023_03'!H:R,11,FALSE)</f>
        <v>3483</v>
      </c>
      <c r="R4" s="14">
        <f>VLOOKUP($H4,'[2]2023_04'!$D:$AD,'[2]2023_04'!J$19,FALSE)</f>
        <v>3784</v>
      </c>
      <c r="S4" s="15">
        <f t="shared" si="1"/>
        <v>301</v>
      </c>
      <c r="T4" s="12">
        <f>VLOOKUP($H4,'[2]2023_04'!$D:$AD,'[2]2023_04'!K$19,FALSE)</f>
        <v>301</v>
      </c>
      <c r="U4" s="16" t="str">
        <f>VLOOKUP($H4,'[2]2023_04'!$D:$AD,'[2]2023_04'!T$19,FALSE)</f>
        <v>LIDO/REVISÃO</v>
      </c>
      <c r="V4" s="17" t="str">
        <f>VLOOKUP($H4,'[2]2023_04'!$D:$AD,'[2]2023_04'!U$19,FALSE)</f>
        <v>CONFIRMAÇÃO LEITURA</v>
      </c>
      <c r="W4" s="12">
        <f>VLOOKUP($H4,'[2]2023_04'!$D:$AD,'[2]2023_04'!L$19,FALSE)</f>
        <v>4303.2700000000004</v>
      </c>
      <c r="X4" s="12">
        <f>VLOOKUP($H4,'[2]2023_04'!$D:$AD,'[2]2023_04'!M$19,FALSE)</f>
        <v>0</v>
      </c>
      <c r="Y4" s="18">
        <f>VLOOKUP($H4,'[2]2023_04'!$D:$AD,'[2]2023_04'!N$19,FALSE)</f>
        <v>-406.66</v>
      </c>
      <c r="Z4" s="12">
        <f>VLOOKUP($H4,'[2]2023_04'!$D:$AD,'[2]2023_04'!O$19,FALSE)</f>
        <v>0</v>
      </c>
      <c r="AA4" s="12">
        <f>VLOOKUP($H4,'[2]2023_04'!$D:$AD,'[2]2023_04'!P$19,FALSE)</f>
        <v>0</v>
      </c>
      <c r="AB4" s="12">
        <f>VLOOKUP($H4,'[2]2023_04'!$D:$AD,'[2]2023_04'!Q$19,FALSE)</f>
        <v>3896.61</v>
      </c>
      <c r="AC4">
        <f t="shared" si="2"/>
        <v>3896.6100000000006</v>
      </c>
      <c r="AD4">
        <f t="shared" si="3"/>
        <v>0</v>
      </c>
    </row>
    <row r="5" spans="1:30" ht="15" customHeight="1" x14ac:dyDescent="0.25">
      <c r="A5" s="9" t="str">
        <f t="shared" si="0"/>
        <v>H004 2023 Abril</v>
      </c>
      <c r="B5" s="9" t="str">
        <f>VLOOKUP(H5,[1]Auxiliar_referencia!E:F,2,FALSE)</f>
        <v>Medidor faturado pela UFSC</v>
      </c>
      <c r="C5" s="9">
        <v>2023</v>
      </c>
      <c r="D5" s="9" t="s">
        <v>127</v>
      </c>
      <c r="E5" s="9">
        <f>VLOOKUP(H5,[1]Auxiliar_referencia!$B:$X,3,FALSE)</f>
        <v>2297086</v>
      </c>
      <c r="F5" s="10"/>
      <c r="G5" s="9" t="str">
        <f>VLOOKUP(H5,[1]Auxiliar_referencia!$B:$X,16,FALSE)</f>
        <v>B17C002619</v>
      </c>
      <c r="H5" s="11" t="s">
        <v>34</v>
      </c>
      <c r="I5" s="9" t="str">
        <f>VLOOKUP(H5,[1]Auxiliar_referencia!$B:$X,20,FALSE)</f>
        <v>CASAN</v>
      </c>
      <c r="J5" s="9" t="str">
        <f>VLOOKUP(H5,[1]Auxiliar_referencia!$B:$X,10,FALSE)</f>
        <v>Florianópolis - Trindade</v>
      </c>
      <c r="K5" s="9" t="str">
        <f>VLOOKUP(H5,[1]Auxiliar_referencia!$B:$X,12,FALSE)</f>
        <v>PU - Carpintaria e Serralheria (DAG01, 02 e 03)</v>
      </c>
      <c r="L5" s="12">
        <f>VLOOKUP($H5,'[2]2023_04'!$D:$AD,'[2]2023_04'!Z$19,FALSE)</f>
        <v>1</v>
      </c>
      <c r="M5" s="12">
        <f>VLOOKUP($H5,'[2]2023_04'!$D:$AD,'[2]2023_04'!AA$19,FALSE)</f>
        <v>0</v>
      </c>
      <c r="N5" s="12">
        <f>VLOOKUP($H5,'[2]2023_04'!$D:$AD,'[2]2023_04'!AB$19,FALSE)</f>
        <v>0</v>
      </c>
      <c r="O5" s="12">
        <f>VLOOKUP($H5,'[2]2023_04'!$D:$AD,'[2]2023_04'!AC$19,FALSE)</f>
        <v>0</v>
      </c>
      <c r="P5" s="12">
        <f>VLOOKUP($H5,'[2]2023_04'!$D:$AD,'[2]2023_04'!AD$19,FALSE)</f>
        <v>1</v>
      </c>
      <c r="Q5" s="13">
        <f>VLOOKUP(H5,'2023_03'!H:R,11,FALSE)</f>
        <v>626</v>
      </c>
      <c r="R5" s="14">
        <f>VLOOKUP($H5,'[2]2023_04'!$D:$AD,'[2]2023_04'!J$19,FALSE)</f>
        <v>652</v>
      </c>
      <c r="S5" s="15">
        <f t="shared" si="1"/>
        <v>26</v>
      </c>
      <c r="T5" s="12">
        <f>VLOOKUP($H5,'[2]2023_04'!$D:$AD,'[2]2023_04'!K$19,FALSE)</f>
        <v>26</v>
      </c>
      <c r="U5" s="16" t="str">
        <f>VLOOKUP($H5,'[2]2023_04'!$D:$AD,'[2]2023_04'!T$19,FALSE)</f>
        <v>LIDO</v>
      </c>
      <c r="V5" s="17" t="str">
        <f>VLOOKUP($H5,'[2]2023_04'!$D:$AD,'[2]2023_04'!U$19,FALSE)</f>
        <v>ALTO CONSUMO</v>
      </c>
      <c r="W5" s="12">
        <f>VLOOKUP($H5,'[2]2023_04'!$D:$AD,'[2]2023_04'!L$19,FALSE)</f>
        <v>318.52</v>
      </c>
      <c r="X5" s="12">
        <f>VLOOKUP($H5,'[2]2023_04'!$D:$AD,'[2]2023_04'!M$19,FALSE)</f>
        <v>0</v>
      </c>
      <c r="Y5" s="18">
        <f>VLOOKUP($H5,'[2]2023_04'!$D:$AD,'[2]2023_04'!N$19,FALSE)</f>
        <v>-30.11</v>
      </c>
      <c r="Z5" s="12">
        <f>VLOOKUP($H5,'[2]2023_04'!$D:$AD,'[2]2023_04'!O$19,FALSE)</f>
        <v>0</v>
      </c>
      <c r="AA5" s="12">
        <f>VLOOKUP($H5,'[2]2023_04'!$D:$AD,'[2]2023_04'!P$19,FALSE)</f>
        <v>0</v>
      </c>
      <c r="AB5" s="12">
        <f>VLOOKUP($H5,'[2]2023_04'!$D:$AD,'[2]2023_04'!Q$19,FALSE)</f>
        <v>288.41000000000003</v>
      </c>
      <c r="AC5">
        <f t="shared" si="2"/>
        <v>288.40999999999997</v>
      </c>
      <c r="AD5">
        <f t="shared" si="3"/>
        <v>0</v>
      </c>
    </row>
    <row r="6" spans="1:30" ht="15" customHeight="1" x14ac:dyDescent="0.25">
      <c r="A6" s="9" t="str">
        <f t="shared" si="0"/>
        <v>H005 2023 Abril</v>
      </c>
      <c r="B6" s="9" t="str">
        <f>VLOOKUP(H6,[1]Auxiliar_referencia!E:F,2,FALSE)</f>
        <v>Medidor faturado pela UFSC</v>
      </c>
      <c r="C6" s="9">
        <v>2023</v>
      </c>
      <c r="D6" s="9" t="s">
        <v>127</v>
      </c>
      <c r="E6" s="9">
        <f>VLOOKUP(H6,[1]Auxiliar_referencia!$B:$X,3,FALSE)</f>
        <v>2297078</v>
      </c>
      <c r="F6" s="10"/>
      <c r="G6" s="9" t="str">
        <f>VLOOKUP(H6,[1]Auxiliar_referencia!$B:$X,16,FALSE)</f>
        <v>B10C010667</v>
      </c>
      <c r="H6" s="11" t="s">
        <v>35</v>
      </c>
      <c r="I6" s="9" t="str">
        <f>VLOOKUP(H6,[1]Auxiliar_referencia!$B:$X,20,FALSE)</f>
        <v>CASAN</v>
      </c>
      <c r="J6" s="9" t="str">
        <f>VLOOKUP(H6,[1]Auxiliar_referencia!$B:$X,10,FALSE)</f>
        <v>Florianópolis - Trindade</v>
      </c>
      <c r="K6" s="9" t="str">
        <f>VLOOKUP(H6,[1]Auxiliar_referencia!$B:$X,12,FALSE)</f>
        <v>Engenharia Química - (CTC 19, 20, 21, 24 e 46)</v>
      </c>
      <c r="L6" s="12">
        <f>VLOOKUP($H6,'[2]2023_04'!$D:$AD,'[2]2023_04'!Z$19,FALSE)</f>
        <v>1</v>
      </c>
      <c r="M6" s="12">
        <f>VLOOKUP($H6,'[2]2023_04'!$D:$AD,'[2]2023_04'!AA$19,FALSE)</f>
        <v>0</v>
      </c>
      <c r="N6" s="12">
        <f>VLOOKUP($H6,'[2]2023_04'!$D:$AD,'[2]2023_04'!AB$19,FALSE)</f>
        <v>0</v>
      </c>
      <c r="O6" s="12">
        <f>VLOOKUP($H6,'[2]2023_04'!$D:$AD,'[2]2023_04'!AC$19,FALSE)</f>
        <v>0</v>
      </c>
      <c r="P6" s="12">
        <f>VLOOKUP($H6,'[2]2023_04'!$D:$AD,'[2]2023_04'!AD$19,FALSE)</f>
        <v>1</v>
      </c>
      <c r="Q6" s="13">
        <f>VLOOKUP(H6,'2023_03'!H:R,11,FALSE)</f>
        <v>3795</v>
      </c>
      <c r="R6" s="14">
        <f>VLOOKUP($H6,'[2]2023_04'!$D:$AD,'[2]2023_04'!J$19,FALSE)</f>
        <v>3924</v>
      </c>
      <c r="S6" s="15">
        <f t="shared" si="1"/>
        <v>129</v>
      </c>
      <c r="T6" s="12">
        <f>VLOOKUP($H6,'[2]2023_04'!$D:$AD,'[2]2023_04'!K$19,FALSE)</f>
        <v>129</v>
      </c>
      <c r="U6" s="16" t="str">
        <f>VLOOKUP($H6,'[2]2023_04'!$D:$AD,'[2]2023_04'!T$19,FALSE)</f>
        <v>LIDO/REVISÃO</v>
      </c>
      <c r="V6" s="17" t="str">
        <f>VLOOKUP($H6,'[2]2023_04'!$D:$AD,'[2]2023_04'!U$19,FALSE)</f>
        <v>CONFIRMAÇÃO/LEITURA</v>
      </c>
      <c r="W6" s="12">
        <f>VLOOKUP($H6,'[2]2023_04'!$D:$AD,'[2]2023_04'!L$19,FALSE)</f>
        <v>1810.99</v>
      </c>
      <c r="X6" s="12">
        <f>VLOOKUP($H6,'[2]2023_04'!$D:$AD,'[2]2023_04'!M$19,FALSE)</f>
        <v>0</v>
      </c>
      <c r="Y6" s="18">
        <f>VLOOKUP($H6,'[2]2023_04'!$D:$AD,'[2]2023_04'!N$19,FALSE)</f>
        <v>-171.14</v>
      </c>
      <c r="Z6" s="12">
        <f>VLOOKUP($H6,'[2]2023_04'!$D:$AD,'[2]2023_04'!O$19,FALSE)</f>
        <v>0</v>
      </c>
      <c r="AA6" s="12">
        <f>VLOOKUP($H6,'[2]2023_04'!$D:$AD,'[2]2023_04'!P$19,FALSE)</f>
        <v>0</v>
      </c>
      <c r="AB6" s="12">
        <f>VLOOKUP($H6,'[2]2023_04'!$D:$AD,'[2]2023_04'!Q$19,FALSE)</f>
        <v>1639.85</v>
      </c>
      <c r="AC6">
        <f t="shared" si="2"/>
        <v>1639.85</v>
      </c>
      <c r="AD6">
        <f t="shared" si="3"/>
        <v>0</v>
      </c>
    </row>
    <row r="7" spans="1:30" ht="15" customHeight="1" x14ac:dyDescent="0.25">
      <c r="A7" s="9" t="str">
        <f t="shared" si="0"/>
        <v>H006 2023 Abril</v>
      </c>
      <c r="B7" s="9" t="str">
        <f>VLOOKUP(H7,[1]Auxiliar_referencia!E:F,2,FALSE)</f>
        <v>Medidor faturado pela UFSC</v>
      </c>
      <c r="C7" s="9">
        <v>2023</v>
      </c>
      <c r="D7" s="9" t="s">
        <v>127</v>
      </c>
      <c r="E7" s="9">
        <f>VLOOKUP(H7,[1]Auxiliar_referencia!$B:$X,3,FALSE)</f>
        <v>9185569</v>
      </c>
      <c r="F7" s="10"/>
      <c r="G7" s="9" t="str">
        <f>VLOOKUP(H7,[1]Auxiliar_referencia!$B:$X,16,FALSE)</f>
        <v>A11C032611</v>
      </c>
      <c r="H7" s="11" t="s">
        <v>36</v>
      </c>
      <c r="I7" s="9" t="str">
        <f>VLOOKUP(H7,[1]Auxiliar_referencia!$B:$X,20,FALSE)</f>
        <v>CASAN</v>
      </c>
      <c r="J7" s="9" t="str">
        <f>VLOOKUP(H7,[1]Auxiliar_referencia!$B:$X,10,FALSE)</f>
        <v>Florianópolis - Trindade</v>
      </c>
      <c r="K7" s="9" t="str">
        <f>VLOOKUP(H7,[1]Auxiliar_referencia!$B:$X,12,FALSE)</f>
        <v>Eng. Civil Bloco D</v>
      </c>
      <c r="L7" s="12">
        <f>VLOOKUP($H7,'[2]2023_04'!$D:$AD,'[2]2023_04'!Z$19,FALSE)</f>
        <v>1</v>
      </c>
      <c r="M7" s="12">
        <f>VLOOKUP($H7,'[2]2023_04'!$D:$AD,'[2]2023_04'!AA$19,FALSE)</f>
        <v>0</v>
      </c>
      <c r="N7" s="12">
        <f>VLOOKUP($H7,'[2]2023_04'!$D:$AD,'[2]2023_04'!AB$19,FALSE)</f>
        <v>0</v>
      </c>
      <c r="O7" s="12">
        <f>VLOOKUP($H7,'[2]2023_04'!$D:$AD,'[2]2023_04'!AC$19,FALSE)</f>
        <v>0</v>
      </c>
      <c r="P7" s="12">
        <f>VLOOKUP($H7,'[2]2023_04'!$D:$AD,'[2]2023_04'!AD$19,FALSE)</f>
        <v>1</v>
      </c>
      <c r="Q7" s="13">
        <f>VLOOKUP(H7,'2023_03'!H:R,11,FALSE)</f>
        <v>17</v>
      </c>
      <c r="R7" s="14">
        <f>VLOOKUP($H7,'[2]2023_04'!$D:$AD,'[2]2023_04'!J$19,FALSE)</f>
        <v>19</v>
      </c>
      <c r="S7" s="15">
        <f t="shared" si="1"/>
        <v>2</v>
      </c>
      <c r="T7" s="12">
        <f>VLOOKUP($H7,'[2]2023_04'!$D:$AD,'[2]2023_04'!K$19,FALSE)</f>
        <v>2</v>
      </c>
      <c r="U7" s="16" t="str">
        <f>VLOOKUP($H7,'[2]2023_04'!$D:$AD,'[2]2023_04'!T$19,FALSE)</f>
        <v>LIDO</v>
      </c>
      <c r="V7" s="17" t="str">
        <f>VLOOKUP($H7,'[2]2023_04'!$D:$AD,'[2]2023_04'!U$19,FALSE)</f>
        <v>ALTO CONSUMO</v>
      </c>
      <c r="W7" s="12">
        <f>VLOOKUP($H7,'[2]2023_04'!$D:$AD,'[2]2023_04'!L$19,FALSE)</f>
        <v>45.4</v>
      </c>
      <c r="X7" s="12">
        <f>VLOOKUP($H7,'[2]2023_04'!$D:$AD,'[2]2023_04'!M$19,FALSE)</f>
        <v>0</v>
      </c>
      <c r="Y7" s="18">
        <f>VLOOKUP($H7,'[2]2023_04'!$D:$AD,'[2]2023_04'!N$19,FALSE)</f>
        <v>-4.29</v>
      </c>
      <c r="Z7" s="12">
        <f>VLOOKUP($H7,'[2]2023_04'!$D:$AD,'[2]2023_04'!O$19,FALSE)</f>
        <v>0</v>
      </c>
      <c r="AA7" s="12">
        <f>VLOOKUP($H7,'[2]2023_04'!$D:$AD,'[2]2023_04'!P$19,FALSE)</f>
        <v>0</v>
      </c>
      <c r="AB7" s="12">
        <f>VLOOKUP($H7,'[2]2023_04'!$D:$AD,'[2]2023_04'!Q$19,FALSE)</f>
        <v>41.11</v>
      </c>
      <c r="AC7">
        <f t="shared" si="2"/>
        <v>41.11</v>
      </c>
      <c r="AD7">
        <f t="shared" si="3"/>
        <v>0</v>
      </c>
    </row>
    <row r="8" spans="1:30" ht="15" customHeight="1" x14ac:dyDescent="0.25">
      <c r="A8" s="9" t="str">
        <f t="shared" si="0"/>
        <v>H007 2023 Abril</v>
      </c>
      <c r="B8" s="9" t="str">
        <f>VLOOKUP(H8,[1]Auxiliar_referencia!E:F,2,FALSE)</f>
        <v>Medidor faturado pela UFSC</v>
      </c>
      <c r="C8" s="9">
        <v>2023</v>
      </c>
      <c r="D8" s="9" t="s">
        <v>127</v>
      </c>
      <c r="E8" s="9">
        <f>VLOOKUP(H8,[1]Auxiliar_referencia!$B:$X,3,FALSE)</f>
        <v>9185550</v>
      </c>
      <c r="F8" s="10"/>
      <c r="G8" s="9" t="str">
        <f>VLOOKUP(H8,[1]Auxiliar_referencia!$B:$X,16,FALSE)</f>
        <v>A11C047521</v>
      </c>
      <c r="H8" s="11" t="s">
        <v>37</v>
      </c>
      <c r="I8" s="9" t="str">
        <f>VLOOKUP(H8,[1]Auxiliar_referencia!$B:$X,20,FALSE)</f>
        <v>CASAN</v>
      </c>
      <c r="J8" s="9" t="str">
        <f>VLOOKUP(H8,[1]Auxiliar_referencia!$B:$X,10,FALSE)</f>
        <v>Florianópolis - Trindade</v>
      </c>
      <c r="K8" s="9" t="str">
        <f>VLOOKUP(H8,[1]Auxiliar_referencia!$B:$X,12,FALSE)</f>
        <v>Eng. Civil Bloco A, B e C</v>
      </c>
      <c r="L8" s="12">
        <f>VLOOKUP($H8,'[2]2023_04'!$D:$AD,'[2]2023_04'!Z$19,FALSE)</f>
        <v>1</v>
      </c>
      <c r="M8" s="12">
        <f>VLOOKUP($H8,'[2]2023_04'!$D:$AD,'[2]2023_04'!AA$19,FALSE)</f>
        <v>0</v>
      </c>
      <c r="N8" s="12">
        <f>VLOOKUP($H8,'[2]2023_04'!$D:$AD,'[2]2023_04'!AB$19,FALSE)</f>
        <v>0</v>
      </c>
      <c r="O8" s="12">
        <f>VLOOKUP($H8,'[2]2023_04'!$D:$AD,'[2]2023_04'!AC$19,FALSE)</f>
        <v>0</v>
      </c>
      <c r="P8" s="12">
        <f>VLOOKUP($H8,'[2]2023_04'!$D:$AD,'[2]2023_04'!AD$19,FALSE)</f>
        <v>1</v>
      </c>
      <c r="Q8" s="13">
        <f>VLOOKUP(H8,'2023_03'!H:R,11,FALSE)</f>
        <v>5299</v>
      </c>
      <c r="R8" s="14">
        <f>VLOOKUP($H8,'[2]2023_04'!$D:$AD,'[2]2023_04'!J$19,FALSE)</f>
        <v>5416</v>
      </c>
      <c r="S8" s="15">
        <f t="shared" si="1"/>
        <v>117</v>
      </c>
      <c r="T8" s="12">
        <f>VLOOKUP($H8,'[2]2023_04'!$D:$AD,'[2]2023_04'!K$19,FALSE)</f>
        <v>117</v>
      </c>
      <c r="U8" s="16" t="str">
        <f>VLOOKUP($H8,'[2]2023_04'!$D:$AD,'[2]2023_04'!T$19,FALSE)</f>
        <v>LIDO</v>
      </c>
      <c r="V8" s="17" t="str">
        <f>VLOOKUP($H8,'[2]2023_04'!$D:$AD,'[2]2023_04'!U$19,FALSE)</f>
        <v>OK</v>
      </c>
      <c r="W8" s="12">
        <f>VLOOKUP($H8,'[2]2023_04'!$D:$AD,'[2]2023_04'!L$19,FALSE)</f>
        <v>1637.11</v>
      </c>
      <c r="X8" s="12">
        <f>VLOOKUP($H8,'[2]2023_04'!$D:$AD,'[2]2023_04'!M$19,FALSE)</f>
        <v>0</v>
      </c>
      <c r="Y8" s="18">
        <f>VLOOKUP($H8,'[2]2023_04'!$D:$AD,'[2]2023_04'!N$19,FALSE)</f>
        <v>-154.69999999999999</v>
      </c>
      <c r="Z8" s="12">
        <f>VLOOKUP($H8,'[2]2023_04'!$D:$AD,'[2]2023_04'!O$19,FALSE)</f>
        <v>0</v>
      </c>
      <c r="AA8" s="12">
        <f>VLOOKUP($H8,'[2]2023_04'!$D:$AD,'[2]2023_04'!P$19,FALSE)</f>
        <v>0</v>
      </c>
      <c r="AB8" s="12">
        <f>VLOOKUP($H8,'[2]2023_04'!$D:$AD,'[2]2023_04'!Q$19,FALSE)</f>
        <v>1482.41</v>
      </c>
      <c r="AC8">
        <f t="shared" si="2"/>
        <v>1482.4099999999999</v>
      </c>
      <c r="AD8">
        <f t="shared" si="3"/>
        <v>0</v>
      </c>
    </row>
    <row r="9" spans="1:30" ht="15" customHeight="1" x14ac:dyDescent="0.25">
      <c r="A9" s="9" t="str">
        <f t="shared" si="0"/>
        <v>H008 2023 Abril</v>
      </c>
      <c r="B9" s="9" t="str">
        <f>VLOOKUP(H9,[1]Auxiliar_referencia!E:F,2,FALSE)</f>
        <v>Medidor faturado pela UFSC</v>
      </c>
      <c r="C9" s="9">
        <v>2023</v>
      </c>
      <c r="D9" s="9" t="s">
        <v>127</v>
      </c>
      <c r="E9" s="9">
        <f>VLOOKUP(H9,[1]Auxiliar_referencia!$B:$X,3,FALSE)</f>
        <v>2297159</v>
      </c>
      <c r="F9" s="10"/>
      <c r="G9" s="9" t="str">
        <f>VLOOKUP(H9,[1]Auxiliar_referencia!$B:$X,16,FALSE)</f>
        <v>C11C010187</v>
      </c>
      <c r="H9" s="11" t="s">
        <v>38</v>
      </c>
      <c r="I9" s="9" t="str">
        <f>VLOOKUP(H9,[1]Auxiliar_referencia!$B:$X,20,FALSE)</f>
        <v>CASAN</v>
      </c>
      <c r="J9" s="9" t="str">
        <f>VLOOKUP(H9,[1]Auxiliar_referencia!$B:$X,10,FALSE)</f>
        <v>Florianópolis - Trindade</v>
      </c>
      <c r="K9" s="9" t="str">
        <f>VLOOKUP(H9,[1]Auxiliar_referencia!$B:$X,12,FALSE)</f>
        <v>PU - Prefeitura Universitária (Hid., Elé., Vidra.) e Redondo</v>
      </c>
      <c r="L9" s="12">
        <f>VLOOKUP($H9,'[2]2023_04'!$D:$AD,'[2]2023_04'!Z$19,FALSE)</f>
        <v>1</v>
      </c>
      <c r="M9" s="12">
        <f>VLOOKUP($H9,'[2]2023_04'!$D:$AD,'[2]2023_04'!AA$19,FALSE)</f>
        <v>0</v>
      </c>
      <c r="N9" s="12">
        <f>VLOOKUP($H9,'[2]2023_04'!$D:$AD,'[2]2023_04'!AB$19,FALSE)</f>
        <v>0</v>
      </c>
      <c r="O9" s="12">
        <f>VLOOKUP($H9,'[2]2023_04'!$D:$AD,'[2]2023_04'!AC$19,FALSE)</f>
        <v>0</v>
      </c>
      <c r="P9" s="12">
        <f>VLOOKUP($H9,'[2]2023_04'!$D:$AD,'[2]2023_04'!AD$19,FALSE)</f>
        <v>1</v>
      </c>
      <c r="Q9" s="13">
        <f>VLOOKUP(H9,'2023_03'!H:R,11,FALSE)</f>
        <v>50981</v>
      </c>
      <c r="R9" s="14">
        <f>VLOOKUP($H9,'[2]2023_04'!$D:$AD,'[2]2023_04'!J$19,FALSE)</f>
        <v>51242</v>
      </c>
      <c r="S9" s="15">
        <f t="shared" si="1"/>
        <v>261</v>
      </c>
      <c r="T9" s="12">
        <f>VLOOKUP($H9,'[2]2023_04'!$D:$AD,'[2]2023_04'!K$19,FALSE)</f>
        <v>261</v>
      </c>
      <c r="U9" s="16" t="str">
        <f>VLOOKUP($H9,'[2]2023_04'!$D:$AD,'[2]2023_04'!T$19,FALSE)</f>
        <v>LIDO/REVISÃO</v>
      </c>
      <c r="V9" s="17" t="str">
        <f>VLOOKUP($H9,'[2]2023_04'!$D:$AD,'[2]2023_04'!U$19,FALSE)</f>
        <v>ALTO CONSUMO</v>
      </c>
      <c r="W9" s="12">
        <f>VLOOKUP($H9,'[2]2023_04'!$D:$AD,'[2]2023_04'!L$19,FALSE)</f>
        <v>3723.67</v>
      </c>
      <c r="X9" s="12">
        <f>VLOOKUP($H9,'[2]2023_04'!$D:$AD,'[2]2023_04'!M$19,FALSE)</f>
        <v>0</v>
      </c>
      <c r="Y9" s="18">
        <f>VLOOKUP($H9,'[2]2023_04'!$D:$AD,'[2]2023_04'!N$19,FALSE)</f>
        <v>-351.89</v>
      </c>
      <c r="Z9" s="12">
        <f>VLOOKUP($H9,'[2]2023_04'!$D:$AD,'[2]2023_04'!O$19,FALSE)</f>
        <v>0</v>
      </c>
      <c r="AA9" s="12">
        <f>VLOOKUP($H9,'[2]2023_04'!$D:$AD,'[2]2023_04'!P$19,FALSE)</f>
        <v>0</v>
      </c>
      <c r="AB9" s="12">
        <f>VLOOKUP($H9,'[2]2023_04'!$D:$AD,'[2]2023_04'!Q$19,FALSE)</f>
        <v>3371.78</v>
      </c>
      <c r="AC9">
        <f t="shared" si="2"/>
        <v>3371.78</v>
      </c>
      <c r="AD9">
        <f t="shared" si="3"/>
        <v>0</v>
      </c>
    </row>
    <row r="10" spans="1:30" ht="15" customHeight="1" x14ac:dyDescent="0.25">
      <c r="A10" s="9" t="str">
        <f t="shared" si="0"/>
        <v>H009 2023 Abril</v>
      </c>
      <c r="B10" s="9" t="str">
        <f>VLOOKUP(H10,[1]Auxiliar_referencia!E:F,2,FALSE)</f>
        <v>Medidor faturado pela UFSC</v>
      </c>
      <c r="C10" s="9">
        <v>2023</v>
      </c>
      <c r="D10" s="9" t="s">
        <v>127</v>
      </c>
      <c r="E10" s="9">
        <f>VLOOKUP(H10,[1]Auxiliar_referencia!$B:$X,3,FALSE)</f>
        <v>2297140</v>
      </c>
      <c r="F10" s="10"/>
      <c r="G10" s="9" t="str">
        <f>VLOOKUP(H10,[1]Auxiliar_referencia!$B:$X,16,FALSE)</f>
        <v>Y11C052787</v>
      </c>
      <c r="H10" s="11" t="s">
        <v>39</v>
      </c>
      <c r="I10" s="9" t="str">
        <f>VLOOKUP(H10,[1]Auxiliar_referencia!$B:$X,20,FALSE)</f>
        <v>CASAN</v>
      </c>
      <c r="J10" s="9" t="str">
        <f>VLOOKUP(H10,[1]Auxiliar_referencia!$B:$X,10,FALSE)</f>
        <v>Florianópolis - Trindade</v>
      </c>
      <c r="K10" s="9" t="str">
        <f>VLOOKUP(H10,[1]Auxiliar_referencia!$B:$X,12,FALSE)</f>
        <v>PU - Prefeitura Universitária (Edificação antiga da PU)</v>
      </c>
      <c r="L10" s="12">
        <f>VLOOKUP($H10,'[2]2023_04'!$D:$AD,'[2]2023_04'!Z$19,FALSE)</f>
        <v>1</v>
      </c>
      <c r="M10" s="12">
        <f>VLOOKUP($H10,'[2]2023_04'!$D:$AD,'[2]2023_04'!AA$19,FALSE)</f>
        <v>0</v>
      </c>
      <c r="N10" s="12">
        <f>VLOOKUP($H10,'[2]2023_04'!$D:$AD,'[2]2023_04'!AB$19,FALSE)</f>
        <v>0</v>
      </c>
      <c r="O10" s="12">
        <f>VLOOKUP($H10,'[2]2023_04'!$D:$AD,'[2]2023_04'!AC$19,FALSE)</f>
        <v>0</v>
      </c>
      <c r="P10" s="12">
        <f>VLOOKUP($H10,'[2]2023_04'!$D:$AD,'[2]2023_04'!AD$19,FALSE)</f>
        <v>1</v>
      </c>
      <c r="Q10" s="13">
        <f>VLOOKUP(H10,'2023_03'!H:R,11,FALSE)</f>
        <v>146</v>
      </c>
      <c r="R10" s="14">
        <f>VLOOKUP($H10,'[2]2023_04'!$D:$AD,'[2]2023_04'!J$19,FALSE)</f>
        <v>151</v>
      </c>
      <c r="S10" s="15">
        <f t="shared" si="1"/>
        <v>5</v>
      </c>
      <c r="T10" s="12">
        <f>VLOOKUP($H10,'[2]2023_04'!$D:$AD,'[2]2023_04'!K$19,FALSE)</f>
        <v>5</v>
      </c>
      <c r="U10" s="16" t="str">
        <f>VLOOKUP($H10,'[2]2023_04'!$D:$AD,'[2]2023_04'!T$19,FALSE)</f>
        <v>LIDO</v>
      </c>
      <c r="V10" s="17" t="str">
        <f>VLOOKUP($H10,'[2]2023_04'!$D:$AD,'[2]2023_04'!U$19,FALSE)</f>
        <v>ALTO CONSUMO</v>
      </c>
      <c r="W10" s="12">
        <f>VLOOKUP($H10,'[2]2023_04'!$D:$AD,'[2]2023_04'!L$19,FALSE)</f>
        <v>60.88</v>
      </c>
      <c r="X10" s="12">
        <f>VLOOKUP($H10,'[2]2023_04'!$D:$AD,'[2]2023_04'!M$19,FALSE)</f>
        <v>0</v>
      </c>
      <c r="Y10" s="18">
        <f>VLOOKUP($H10,'[2]2023_04'!$D:$AD,'[2]2023_04'!N$19,FALSE)</f>
        <v>-5.76</v>
      </c>
      <c r="Z10" s="12">
        <f>VLOOKUP($H10,'[2]2023_04'!$D:$AD,'[2]2023_04'!O$19,FALSE)</f>
        <v>0</v>
      </c>
      <c r="AA10" s="12">
        <f>VLOOKUP($H10,'[2]2023_04'!$D:$AD,'[2]2023_04'!P$19,FALSE)</f>
        <v>0</v>
      </c>
      <c r="AB10" s="12">
        <f>VLOOKUP($H10,'[2]2023_04'!$D:$AD,'[2]2023_04'!Q$19,FALSE)</f>
        <v>55.12</v>
      </c>
      <c r="AC10">
        <f t="shared" si="2"/>
        <v>55.120000000000005</v>
      </c>
      <c r="AD10">
        <f t="shared" si="3"/>
        <v>0</v>
      </c>
    </row>
    <row r="11" spans="1:30" ht="15" customHeight="1" x14ac:dyDescent="0.25">
      <c r="A11" s="9" t="str">
        <f t="shared" si="0"/>
        <v>H010 2023 Abril</v>
      </c>
      <c r="B11" s="9" t="str">
        <f>VLOOKUP(H11,[1]Auxiliar_referencia!E:F,2,FALSE)</f>
        <v>Medidor faturado pela UFSC</v>
      </c>
      <c r="C11" s="9">
        <v>2023</v>
      </c>
      <c r="D11" s="9" t="s">
        <v>127</v>
      </c>
      <c r="E11" s="9">
        <f>VLOOKUP(H11,[1]Auxiliar_referencia!$B:$X,3,FALSE)</f>
        <v>2297132</v>
      </c>
      <c r="F11" s="10"/>
      <c r="G11" s="9" t="str">
        <f>VLOOKUP(H11,[1]Auxiliar_referencia!$B:$X,16,FALSE)</f>
        <v>C11C010472</v>
      </c>
      <c r="H11" s="11" t="s">
        <v>40</v>
      </c>
      <c r="I11" s="9" t="str">
        <f>VLOOKUP(H11,[1]Auxiliar_referencia!$B:$X,20,FALSE)</f>
        <v>CASAN</v>
      </c>
      <c r="J11" s="9" t="str">
        <f>VLOOKUP(H11,[1]Auxiliar_referencia!$B:$X,10,FALSE)</f>
        <v>Florianópolis - Trindade</v>
      </c>
      <c r="K11" s="9" t="str">
        <f>VLOOKUP(H11,[1]Auxiliar_referencia!$B:$X,12,FALSE)</f>
        <v>PU - Prefeitura Universitária (DPAE, DFO, DMPI)</v>
      </c>
      <c r="L11" s="12">
        <f>VLOOKUP($H11,'[2]2023_04'!$D:$AD,'[2]2023_04'!Z$19,FALSE)</f>
        <v>1</v>
      </c>
      <c r="M11" s="12">
        <f>VLOOKUP($H11,'[2]2023_04'!$D:$AD,'[2]2023_04'!AA$19,FALSE)</f>
        <v>0</v>
      </c>
      <c r="N11" s="12">
        <f>VLOOKUP($H11,'[2]2023_04'!$D:$AD,'[2]2023_04'!AB$19,FALSE)</f>
        <v>0</v>
      </c>
      <c r="O11" s="12">
        <f>VLOOKUP($H11,'[2]2023_04'!$D:$AD,'[2]2023_04'!AC$19,FALSE)</f>
        <v>0</v>
      </c>
      <c r="P11" s="12">
        <f>VLOOKUP($H11,'[2]2023_04'!$D:$AD,'[2]2023_04'!AD$19,FALSE)</f>
        <v>1</v>
      </c>
      <c r="Q11" s="13">
        <f>VLOOKUP(H11,'2023_03'!H:R,11,FALSE)</f>
        <v>2166</v>
      </c>
      <c r="R11" s="14">
        <f>VLOOKUP($H11,'[2]2023_04'!$D:$AD,'[2]2023_04'!J$19,FALSE)</f>
        <v>2203</v>
      </c>
      <c r="S11" s="15">
        <f t="shared" si="1"/>
        <v>37</v>
      </c>
      <c r="T11" s="12">
        <f>VLOOKUP($H11,'[2]2023_04'!$D:$AD,'[2]2023_04'!K$19,FALSE)</f>
        <v>37</v>
      </c>
      <c r="U11" s="16" t="str">
        <f>VLOOKUP($H11,'[2]2023_04'!$D:$AD,'[2]2023_04'!T$19,FALSE)</f>
        <v>MÉDIO</v>
      </c>
      <c r="V11" s="17" t="str">
        <f>VLOOKUP($H11,'[2]2023_04'!$D:$AD,'[2]2023_04'!U$19,FALSE)</f>
        <v>VIDRO DO HIDRÔMETRO SUADO</v>
      </c>
      <c r="W11" s="12">
        <f>VLOOKUP($H11,'[2]2023_04'!$D:$AD,'[2]2023_04'!L$19,FALSE)</f>
        <v>477.91</v>
      </c>
      <c r="X11" s="12">
        <f>VLOOKUP($H11,'[2]2023_04'!$D:$AD,'[2]2023_04'!M$19,FALSE)</f>
        <v>0</v>
      </c>
      <c r="Y11" s="18">
        <f>VLOOKUP($H11,'[2]2023_04'!$D:$AD,'[2]2023_04'!N$19,FALSE)</f>
        <v>-45.17</v>
      </c>
      <c r="Z11" s="12">
        <f>VLOOKUP($H11,'[2]2023_04'!$D:$AD,'[2]2023_04'!O$19,FALSE)</f>
        <v>0</v>
      </c>
      <c r="AA11" s="12">
        <f>VLOOKUP($H11,'[2]2023_04'!$D:$AD,'[2]2023_04'!P$19,FALSE)</f>
        <v>0</v>
      </c>
      <c r="AB11" s="12">
        <f>VLOOKUP($H11,'[2]2023_04'!$D:$AD,'[2]2023_04'!Q$19,FALSE)</f>
        <v>432.74</v>
      </c>
      <c r="AC11">
        <f t="shared" si="2"/>
        <v>432.74</v>
      </c>
      <c r="AD11">
        <f t="shared" si="3"/>
        <v>0</v>
      </c>
    </row>
    <row r="12" spans="1:30" ht="15" customHeight="1" x14ac:dyDescent="0.25">
      <c r="A12" s="9" t="str">
        <f t="shared" si="0"/>
        <v>H011 2023 Abril</v>
      </c>
      <c r="B12" s="9" t="str">
        <f>VLOOKUP(H12,[1]Auxiliar_referencia!E:F,2,FALSE)</f>
        <v>Medidor faturado pela UFSC</v>
      </c>
      <c r="C12" s="9">
        <v>2023</v>
      </c>
      <c r="D12" s="9" t="s">
        <v>127</v>
      </c>
      <c r="E12" s="9">
        <f>VLOOKUP(H12,[1]Auxiliar_referencia!$B:$X,3,FALSE)</f>
        <v>8149615</v>
      </c>
      <c r="F12" s="10"/>
      <c r="G12" s="9" t="str">
        <f>VLOOKUP(H12,[1]Auxiliar_referencia!$B:$X,16,FALSE)</f>
        <v>C11C005249</v>
      </c>
      <c r="H12" s="11" t="s">
        <v>41</v>
      </c>
      <c r="I12" s="9" t="str">
        <f>VLOOKUP(H12,[1]Auxiliar_referencia!$B:$X,20,FALSE)</f>
        <v>CASAN</v>
      </c>
      <c r="J12" s="9" t="str">
        <f>VLOOKUP(H12,[1]Auxiliar_referencia!$B:$X,10,FALSE)</f>
        <v>Florianópolis - Trindade</v>
      </c>
      <c r="K12" s="9" t="str">
        <f>VLOOKUP(H12,[1]Auxiliar_referencia!$B:$X,12,FALSE)</f>
        <v>CCB - Blocos A, B, C e D - 1 - Córrego Grande</v>
      </c>
      <c r="L12" s="12">
        <f>VLOOKUP($H12,'[2]2023_04'!$D:$AD,'[2]2023_04'!Z$19,FALSE)</f>
        <v>1</v>
      </c>
      <c r="M12" s="12">
        <f>VLOOKUP($H12,'[2]2023_04'!$D:$AD,'[2]2023_04'!AA$19,FALSE)</f>
        <v>0</v>
      </c>
      <c r="N12" s="12">
        <f>VLOOKUP($H12,'[2]2023_04'!$D:$AD,'[2]2023_04'!AB$19,FALSE)</f>
        <v>0</v>
      </c>
      <c r="O12" s="12">
        <f>VLOOKUP($H12,'[2]2023_04'!$D:$AD,'[2]2023_04'!AC$19,FALSE)</f>
        <v>0</v>
      </c>
      <c r="P12" s="12">
        <f>VLOOKUP($H12,'[2]2023_04'!$D:$AD,'[2]2023_04'!AD$19,FALSE)</f>
        <v>1</v>
      </c>
      <c r="Q12" s="13">
        <f>VLOOKUP(H12,'2023_03'!H:R,11,FALSE)</f>
        <v>40037</v>
      </c>
      <c r="R12" s="14">
        <f>VLOOKUP($H12,'[2]2023_04'!$D:$AD,'[2]2023_04'!J$19,FALSE)</f>
        <v>40495</v>
      </c>
      <c r="S12" s="15">
        <f t="shared" si="1"/>
        <v>458</v>
      </c>
      <c r="T12" s="12">
        <f>VLOOKUP($H12,'[2]2023_04'!$D:$AD,'[2]2023_04'!K$19,FALSE)</f>
        <v>458</v>
      </c>
      <c r="U12" s="16" t="str">
        <f>VLOOKUP($H12,'[2]2023_04'!$D:$AD,'[2]2023_04'!T$19,FALSE)</f>
        <v>LIDO/REVISÃO</v>
      </c>
      <c r="V12" s="17" t="str">
        <f>VLOOKUP($H12,'[2]2023_04'!$D:$AD,'[2]2023_04'!U$19,FALSE)</f>
        <v>ALTO CONSUMO</v>
      </c>
      <c r="W12" s="12">
        <f>VLOOKUP($H12,'[2]2023_04'!$D:$AD,'[2]2023_04'!L$19,FALSE)</f>
        <v>6578.2</v>
      </c>
      <c r="X12" s="12">
        <f>VLOOKUP($H12,'[2]2023_04'!$D:$AD,'[2]2023_04'!M$19,FALSE)</f>
        <v>0</v>
      </c>
      <c r="Y12" s="18">
        <f>VLOOKUP($H12,'[2]2023_04'!$D:$AD,'[2]2023_04'!N$19,FALSE)</f>
        <v>-621.64</v>
      </c>
      <c r="Z12" s="12">
        <f>VLOOKUP($H12,'[2]2023_04'!$D:$AD,'[2]2023_04'!O$19,FALSE)</f>
        <v>0</v>
      </c>
      <c r="AA12" s="12">
        <f>VLOOKUP($H12,'[2]2023_04'!$D:$AD,'[2]2023_04'!P$19,FALSE)</f>
        <v>0</v>
      </c>
      <c r="AB12" s="12">
        <f>VLOOKUP($H12,'[2]2023_04'!$D:$AD,'[2]2023_04'!Q$19,FALSE)</f>
        <v>5956.56</v>
      </c>
      <c r="AC12">
        <f t="shared" si="2"/>
        <v>5956.5599999999995</v>
      </c>
      <c r="AD12">
        <f t="shared" si="3"/>
        <v>0</v>
      </c>
    </row>
    <row r="13" spans="1:30" ht="15" customHeight="1" x14ac:dyDescent="0.25">
      <c r="A13" s="9" t="str">
        <f t="shared" si="0"/>
        <v>H015 2023 Abril</v>
      </c>
      <c r="B13" s="9" t="str">
        <f>VLOOKUP(H13,[1]Auxiliar_referencia!E:F,2,FALSE)</f>
        <v>Medidor faturado pela UFSC</v>
      </c>
      <c r="C13" s="9">
        <v>2023</v>
      </c>
      <c r="D13" s="9" t="s">
        <v>127</v>
      </c>
      <c r="E13" s="9">
        <f>VLOOKUP(H13,[1]Auxiliar_referencia!$B:$X,3,FALSE)</f>
        <v>2296918</v>
      </c>
      <c r="F13" s="10"/>
      <c r="G13" s="9" t="str">
        <f>VLOOKUP(H13,[1]Auxiliar_referencia!$B:$X,16,FALSE)</f>
        <v>B10C013878</v>
      </c>
      <c r="H13" s="11" t="s">
        <v>43</v>
      </c>
      <c r="I13" s="9" t="str">
        <f>VLOOKUP(H13,[1]Auxiliar_referencia!$B:$X,20,FALSE)</f>
        <v>CASAN</v>
      </c>
      <c r="J13" s="9" t="str">
        <f>VLOOKUP(H13,[1]Auxiliar_referencia!$B:$X,10,FALSE)</f>
        <v>Florianópolis - Trindade</v>
      </c>
      <c r="K13" s="9" t="str">
        <f>VLOOKUP(H13,[1]Auxiliar_referencia!$B:$X,12,FALSE)</f>
        <v>Moradia Estudantil - Casa</v>
      </c>
      <c r="L13" s="12">
        <f>VLOOKUP($H13,'[2]2023_04'!$D:$AD,'[2]2023_04'!Z$19,FALSE)</f>
        <v>1</v>
      </c>
      <c r="M13" s="12">
        <f>VLOOKUP($H13,'[2]2023_04'!$D:$AD,'[2]2023_04'!AA$19,FALSE)</f>
        <v>0</v>
      </c>
      <c r="N13" s="12">
        <f>VLOOKUP($H13,'[2]2023_04'!$D:$AD,'[2]2023_04'!AB$19,FALSE)</f>
        <v>0</v>
      </c>
      <c r="O13" s="12">
        <f>VLOOKUP($H13,'[2]2023_04'!$D:$AD,'[2]2023_04'!AC$19,FALSE)</f>
        <v>0</v>
      </c>
      <c r="P13" s="12">
        <f>VLOOKUP($H13,'[2]2023_04'!$D:$AD,'[2]2023_04'!AD$19,FALSE)</f>
        <v>1</v>
      </c>
      <c r="Q13" s="13">
        <f>VLOOKUP(H13,'2023_03'!H:R,11,FALSE)</f>
        <v>209</v>
      </c>
      <c r="R13" s="14">
        <f>VLOOKUP($H13,'[2]2023_04'!$D:$AD,'[2]2023_04'!J$19,FALSE)</f>
        <v>210</v>
      </c>
      <c r="S13" s="15">
        <f t="shared" si="1"/>
        <v>1</v>
      </c>
      <c r="T13" s="12">
        <f>VLOOKUP($H13,'[2]2023_04'!$D:$AD,'[2]2023_04'!K$19,FALSE)</f>
        <v>1</v>
      </c>
      <c r="U13" s="16" t="str">
        <f>VLOOKUP($H13,'[2]2023_04'!$D:$AD,'[2]2023_04'!T$19,FALSE)</f>
        <v>LIDO</v>
      </c>
      <c r="V13" s="17" t="str">
        <f>VLOOKUP($H13,'[2]2023_04'!$D:$AD,'[2]2023_04'!U$19,FALSE)</f>
        <v>OK</v>
      </c>
      <c r="W13" s="12">
        <f>VLOOKUP($H13,'[2]2023_04'!$D:$AD,'[2]2023_04'!L$19,FALSE)</f>
        <v>40.24</v>
      </c>
      <c r="X13" s="12">
        <f>VLOOKUP($H13,'[2]2023_04'!$D:$AD,'[2]2023_04'!M$19,FALSE)</f>
        <v>40.24</v>
      </c>
      <c r="Y13" s="18">
        <f>VLOOKUP($H13,'[2]2023_04'!$D:$AD,'[2]2023_04'!N$19,FALSE)</f>
        <v>-7.59</v>
      </c>
      <c r="Z13" s="12">
        <f>VLOOKUP($H13,'[2]2023_04'!$D:$AD,'[2]2023_04'!O$19,FALSE)</f>
        <v>0</v>
      </c>
      <c r="AA13" s="12">
        <f>VLOOKUP($H13,'[2]2023_04'!$D:$AD,'[2]2023_04'!P$19,FALSE)</f>
        <v>0</v>
      </c>
      <c r="AB13" s="12">
        <f>VLOOKUP($H13,'[2]2023_04'!$D:$AD,'[2]2023_04'!Q$19,FALSE)</f>
        <v>72.89</v>
      </c>
      <c r="AC13">
        <f t="shared" si="2"/>
        <v>72.89</v>
      </c>
      <c r="AD13">
        <f t="shared" si="3"/>
        <v>0</v>
      </c>
    </row>
    <row r="14" spans="1:30" ht="15" customHeight="1" x14ac:dyDescent="0.25">
      <c r="A14" s="9" t="str">
        <f t="shared" si="0"/>
        <v>H017 2023 Abril</v>
      </c>
      <c r="B14" s="9" t="str">
        <f>VLOOKUP(H14,[1]Auxiliar_referencia!E:F,2,FALSE)</f>
        <v>Medidor faturado pela UFSC</v>
      </c>
      <c r="C14" s="9">
        <v>2023</v>
      </c>
      <c r="D14" s="9" t="s">
        <v>127</v>
      </c>
      <c r="E14" s="9">
        <f>VLOOKUP(H14,[1]Auxiliar_referencia!$B:$X,3,FALSE)</f>
        <v>2296950</v>
      </c>
      <c r="F14" s="10"/>
      <c r="G14" s="9" t="str">
        <f>VLOOKUP(H14,[1]Auxiliar_referencia!$B:$X,16,FALSE)</f>
        <v>C11C001906</v>
      </c>
      <c r="H14" s="11" t="s">
        <v>44</v>
      </c>
      <c r="I14" s="9" t="str">
        <f>VLOOKUP(H14,[1]Auxiliar_referencia!$B:$X,20,FALSE)</f>
        <v>CASAN</v>
      </c>
      <c r="J14" s="9" t="str">
        <f>VLOOKUP(H14,[1]Auxiliar_referencia!$B:$X,10,FALSE)</f>
        <v>Florianópolis - Trindade</v>
      </c>
      <c r="K14" s="9" t="str">
        <f>VLOOKUP(H14,[1]Auxiliar_referencia!$B:$X,12,FALSE)</f>
        <v>CCS - Centro de Ciências da Saúde</v>
      </c>
      <c r="L14" s="12">
        <f>VLOOKUP($H14,'[2]2023_04'!$D:$AD,'[2]2023_04'!Z$19,FALSE)</f>
        <v>1</v>
      </c>
      <c r="M14" s="12">
        <f>VLOOKUP($H14,'[2]2023_04'!$D:$AD,'[2]2023_04'!AA$19,FALSE)</f>
        <v>0</v>
      </c>
      <c r="N14" s="12">
        <f>VLOOKUP($H14,'[2]2023_04'!$D:$AD,'[2]2023_04'!AB$19,FALSE)</f>
        <v>0</v>
      </c>
      <c r="O14" s="12">
        <f>VLOOKUP($H14,'[2]2023_04'!$D:$AD,'[2]2023_04'!AC$19,FALSE)</f>
        <v>0</v>
      </c>
      <c r="P14" s="12">
        <f>VLOOKUP($H14,'[2]2023_04'!$D:$AD,'[2]2023_04'!AD$19,FALSE)</f>
        <v>1</v>
      </c>
      <c r="Q14" s="13">
        <f>VLOOKUP(H14,'2023_03'!H:R,11,FALSE)</f>
        <v>531</v>
      </c>
      <c r="R14" s="14">
        <f>VLOOKUP($H14,'[2]2023_04'!$D:$AD,'[2]2023_04'!J$19,FALSE)</f>
        <v>994</v>
      </c>
      <c r="S14" s="15">
        <f t="shared" si="1"/>
        <v>463</v>
      </c>
      <c r="T14" s="12">
        <f>VLOOKUP($H14,'[2]2023_04'!$D:$AD,'[2]2023_04'!K$19,FALSE)</f>
        <v>463</v>
      </c>
      <c r="U14" s="16" t="str">
        <f>VLOOKUP($H14,'[2]2023_04'!$D:$AD,'[2]2023_04'!T$19,FALSE)</f>
        <v>LIDO</v>
      </c>
      <c r="V14" s="17" t="str">
        <f>VLOOKUP($H14,'[2]2023_04'!$D:$AD,'[2]2023_04'!U$19,FALSE)</f>
        <v>OK</v>
      </c>
      <c r="W14" s="12">
        <f>VLOOKUP($H14,'[2]2023_04'!$D:$AD,'[2]2023_04'!L$19,FALSE)</f>
        <v>7271.25</v>
      </c>
      <c r="X14" s="12">
        <f>VLOOKUP($H14,'[2]2023_04'!$D:$AD,'[2]2023_04'!M$19,FALSE)</f>
        <v>7271.25</v>
      </c>
      <c r="Y14" s="18">
        <f>VLOOKUP($H14,'[2]2023_04'!$D:$AD,'[2]2023_04'!N$19,FALSE)</f>
        <v>-1374.28</v>
      </c>
      <c r="Z14" s="12">
        <f>VLOOKUP($H14,'[2]2023_04'!$D:$AD,'[2]2023_04'!O$19,FALSE)</f>
        <v>0</v>
      </c>
      <c r="AA14" s="12">
        <f>VLOOKUP($H14,'[2]2023_04'!$D:$AD,'[2]2023_04'!P$19,FALSE)</f>
        <v>0</v>
      </c>
      <c r="AB14" s="12">
        <f>VLOOKUP($H14,'[2]2023_04'!$D:$AD,'[2]2023_04'!Q$19,FALSE)</f>
        <v>13168.22</v>
      </c>
      <c r="AC14">
        <f t="shared" si="2"/>
        <v>13168.22</v>
      </c>
      <c r="AD14">
        <f t="shared" si="3"/>
        <v>0</v>
      </c>
    </row>
    <row r="15" spans="1:30" ht="15" customHeight="1" x14ac:dyDescent="0.25">
      <c r="A15" s="9" t="str">
        <f t="shared" si="0"/>
        <v>H018 2023 Abril</v>
      </c>
      <c r="B15" s="9" t="str">
        <f>VLOOKUP(H15,[1]Auxiliar_referencia!E:F,2,FALSE)</f>
        <v>Medidor faturado pela UFSC</v>
      </c>
      <c r="C15" s="9">
        <v>2023</v>
      </c>
      <c r="D15" s="9" t="s">
        <v>127</v>
      </c>
      <c r="E15" s="9">
        <f>VLOOKUP(H15,[1]Auxiliar_referencia!$B:$X,3,FALSE)</f>
        <v>2296640</v>
      </c>
      <c r="F15" s="10"/>
      <c r="G15" s="9" t="str">
        <f>VLOOKUP(H15,[1]Auxiliar_referencia!$B:$X,16,FALSE)</f>
        <v>A13C043935</v>
      </c>
      <c r="H15" s="11" t="s">
        <v>45</v>
      </c>
      <c r="I15" s="9" t="str">
        <f>VLOOKUP(H15,[1]Auxiliar_referencia!$B:$X,20,FALSE)</f>
        <v>CASAN</v>
      </c>
      <c r="J15" s="9" t="str">
        <f>VLOOKUP(H15,[1]Auxiliar_referencia!$B:$X,10,FALSE)</f>
        <v>Florianópolis - Trindade</v>
      </c>
      <c r="K15" s="9" t="str">
        <f>VLOOKUP(H15,[1]Auxiliar_referencia!$B:$X,12,FALSE)</f>
        <v>SSI - Secretaria de Assuntos Institucionais</v>
      </c>
      <c r="L15" s="12">
        <f>VLOOKUP($H15,'[2]2023_04'!$D:$AD,'[2]2023_04'!Z$19,FALSE)</f>
        <v>1</v>
      </c>
      <c r="M15" s="12">
        <f>VLOOKUP($H15,'[2]2023_04'!$D:$AD,'[2]2023_04'!AA$19,FALSE)</f>
        <v>0</v>
      </c>
      <c r="N15" s="12">
        <f>VLOOKUP($H15,'[2]2023_04'!$D:$AD,'[2]2023_04'!AB$19,FALSE)</f>
        <v>0</v>
      </c>
      <c r="O15" s="12">
        <f>VLOOKUP($H15,'[2]2023_04'!$D:$AD,'[2]2023_04'!AC$19,FALSE)</f>
        <v>0</v>
      </c>
      <c r="P15" s="12">
        <f>VLOOKUP($H15,'[2]2023_04'!$D:$AD,'[2]2023_04'!AD$19,FALSE)</f>
        <v>1</v>
      </c>
      <c r="Q15" s="13">
        <f>VLOOKUP(H15,'2023_03'!H:R,11,FALSE)</f>
        <v>4657</v>
      </c>
      <c r="R15" s="14">
        <f>VLOOKUP($H15,'[2]2023_04'!$D:$AD,'[2]2023_04'!J$19,FALSE)</f>
        <v>4673</v>
      </c>
      <c r="S15" s="15">
        <f t="shared" si="1"/>
        <v>16</v>
      </c>
      <c r="T15" s="12">
        <f>VLOOKUP($H15,'[2]2023_04'!$D:$AD,'[2]2023_04'!K$19,FALSE)</f>
        <v>16</v>
      </c>
      <c r="U15" s="16" t="str">
        <f>VLOOKUP($H15,'[2]2023_04'!$D:$AD,'[2]2023_04'!T$19,FALSE)</f>
        <v>LIDO</v>
      </c>
      <c r="V15" s="17" t="str">
        <f>VLOOKUP($H15,'[2]2023_04'!$D:$AD,'[2]2023_04'!U$19,FALSE)</f>
        <v>OK</v>
      </c>
      <c r="W15" s="12">
        <f>VLOOKUP($H15,'[2]2023_04'!$D:$AD,'[2]2023_04'!L$19,FALSE)</f>
        <v>173.62</v>
      </c>
      <c r="X15" s="12">
        <f>VLOOKUP($H15,'[2]2023_04'!$D:$AD,'[2]2023_04'!M$19,FALSE)</f>
        <v>173.62</v>
      </c>
      <c r="Y15" s="18">
        <f>VLOOKUP($H15,'[2]2023_04'!$D:$AD,'[2]2023_04'!N$19,FALSE)</f>
        <v>-32.82</v>
      </c>
      <c r="Z15" s="12">
        <f>VLOOKUP($H15,'[2]2023_04'!$D:$AD,'[2]2023_04'!O$19,FALSE)</f>
        <v>0</v>
      </c>
      <c r="AA15" s="12">
        <f>VLOOKUP($H15,'[2]2023_04'!$D:$AD,'[2]2023_04'!P$19,FALSE)</f>
        <v>0</v>
      </c>
      <c r="AB15" s="12">
        <f>VLOOKUP($H15,'[2]2023_04'!$D:$AD,'[2]2023_04'!Q$19,FALSE)</f>
        <v>314.42</v>
      </c>
      <c r="AC15">
        <f t="shared" si="2"/>
        <v>314.42</v>
      </c>
      <c r="AD15">
        <f t="shared" si="3"/>
        <v>0</v>
      </c>
    </row>
    <row r="16" spans="1:30" ht="15" customHeight="1" x14ac:dyDescent="0.25">
      <c r="A16" s="9" t="str">
        <f t="shared" si="0"/>
        <v>H019 2023 Abril</v>
      </c>
      <c r="B16" s="9" t="str">
        <f>VLOOKUP(H16,[1]Auxiliar_referencia!E:F,2,FALSE)</f>
        <v>Medidor faturado pela UFSC</v>
      </c>
      <c r="C16" s="9">
        <v>2023</v>
      </c>
      <c r="D16" s="9" t="s">
        <v>127</v>
      </c>
      <c r="E16" s="9">
        <f>VLOOKUP(H16,[1]Auxiliar_referencia!$B:$X,3,FALSE)</f>
        <v>9097821</v>
      </c>
      <c r="F16" s="10"/>
      <c r="G16" s="9" t="str">
        <f>VLOOKUP(H16,[1]Auxiliar_referencia!$B:$X,16,FALSE)</f>
        <v>C11C005250</v>
      </c>
      <c r="H16" s="11" t="s">
        <v>46</v>
      </c>
      <c r="I16" s="9" t="str">
        <f>VLOOKUP(H16,[1]Auxiliar_referencia!$B:$X,20,FALSE)</f>
        <v>CASAN</v>
      </c>
      <c r="J16" s="9" t="str">
        <f>VLOOKUP(H16,[1]Auxiliar_referencia!$B:$X,10,FALSE)</f>
        <v>Florianópolis - Trindade</v>
      </c>
      <c r="K16" s="9" t="str">
        <f>VLOOKUP(H16,[1]Auxiliar_referencia!$B:$X,12,FALSE)</f>
        <v>CSE 2 - CSE 9 e 10 (Bl F e G)</v>
      </c>
      <c r="L16" s="12">
        <f>VLOOKUP($H16,'[2]2023_04'!$D:$AD,'[2]2023_04'!Z$19,FALSE)</f>
        <v>1</v>
      </c>
      <c r="M16" s="12">
        <f>VLOOKUP($H16,'[2]2023_04'!$D:$AD,'[2]2023_04'!AA$19,FALSE)</f>
        <v>0</v>
      </c>
      <c r="N16" s="12">
        <f>VLOOKUP($H16,'[2]2023_04'!$D:$AD,'[2]2023_04'!AB$19,FALSE)</f>
        <v>1</v>
      </c>
      <c r="O16" s="12">
        <f>VLOOKUP($H16,'[2]2023_04'!$D:$AD,'[2]2023_04'!AC$19,FALSE)</f>
        <v>0</v>
      </c>
      <c r="P16" s="12">
        <f>VLOOKUP($H16,'[2]2023_04'!$D:$AD,'[2]2023_04'!AD$19,FALSE)</f>
        <v>2</v>
      </c>
      <c r="Q16" s="13">
        <f>VLOOKUP(H16,'2023_03'!H:R,11,FALSE)</f>
        <v>10662</v>
      </c>
      <c r="R16" s="14">
        <f>VLOOKUP($H16,'[2]2023_04'!$D:$AD,'[2]2023_04'!J$19,FALSE)</f>
        <v>10799</v>
      </c>
      <c r="S16" s="15">
        <f t="shared" si="1"/>
        <v>137</v>
      </c>
      <c r="T16" s="12">
        <f>VLOOKUP($H16,'[2]2023_04'!$D:$AD,'[2]2023_04'!K$19,FALSE)</f>
        <v>137</v>
      </c>
      <c r="U16" s="16" t="str">
        <f>VLOOKUP($H16,'[2]2023_04'!$D:$AD,'[2]2023_04'!T$19,FALSE)</f>
        <v>LIDO/REVISÃO</v>
      </c>
      <c r="V16" s="17" t="str">
        <f>VLOOKUP($H16,'[2]2023_04'!$D:$AD,'[2]2023_04'!U$19,FALSE)</f>
        <v>CONFIRMAÇÃO LEITURA</v>
      </c>
      <c r="W16" s="12">
        <f>VLOOKUP($H16,'[2]2023_04'!$D:$AD,'[2]2023_04'!L$19,FALSE)</f>
        <v>1810.47</v>
      </c>
      <c r="X16" s="12">
        <f>VLOOKUP($H16,'[2]2023_04'!$D:$AD,'[2]2023_04'!M$19,FALSE)</f>
        <v>1810.47</v>
      </c>
      <c r="Y16" s="18">
        <f>VLOOKUP($H16,'[2]2023_04'!$D:$AD,'[2]2023_04'!N$19,FALSE)</f>
        <v>-342.19</v>
      </c>
      <c r="Z16" s="12">
        <f>VLOOKUP($H16,'[2]2023_04'!$D:$AD,'[2]2023_04'!O$19,FALSE)</f>
        <v>0</v>
      </c>
      <c r="AA16" s="12">
        <f>VLOOKUP($H16,'[2]2023_04'!$D:$AD,'[2]2023_04'!P$19,FALSE)</f>
        <v>0</v>
      </c>
      <c r="AB16" s="12">
        <f>VLOOKUP($H16,'[2]2023_04'!$D:$AD,'[2]2023_04'!Q$19,FALSE)</f>
        <v>3278.75</v>
      </c>
      <c r="AC16">
        <f t="shared" si="2"/>
        <v>3278.75</v>
      </c>
      <c r="AD16">
        <f t="shared" si="3"/>
        <v>0</v>
      </c>
    </row>
    <row r="17" spans="1:30" ht="15" customHeight="1" x14ac:dyDescent="0.25">
      <c r="A17" s="9" t="str">
        <f t="shared" si="0"/>
        <v>H020 2023 Abril</v>
      </c>
      <c r="B17" s="9" t="str">
        <f>VLOOKUP(H17,[1]Auxiliar_referencia!E:F,2,FALSE)</f>
        <v>Medidor faturado pela UFSC</v>
      </c>
      <c r="C17" s="9">
        <v>2023</v>
      </c>
      <c r="D17" s="9" t="s">
        <v>127</v>
      </c>
      <c r="E17" s="9">
        <f>VLOOKUP(H17,[1]Auxiliar_referencia!$B:$X,3,FALSE)</f>
        <v>2296829</v>
      </c>
      <c r="F17" s="10"/>
      <c r="G17" s="9" t="str">
        <f>VLOOKUP(H17,[1]Auxiliar_referencia!$B:$X,16,FALSE)</f>
        <v>C11C009540</v>
      </c>
      <c r="H17" s="11" t="s">
        <v>47</v>
      </c>
      <c r="I17" s="9" t="str">
        <f>VLOOKUP(H17,[1]Auxiliar_referencia!$B:$X,20,FALSE)</f>
        <v>CASAN</v>
      </c>
      <c r="J17" s="9" t="str">
        <f>VLOOKUP(H17,[1]Auxiliar_referencia!$B:$X,10,FALSE)</f>
        <v>Florianópolis - Trindade</v>
      </c>
      <c r="K17" s="9" t="str">
        <f>VLOOKUP(H17,[1]Auxiliar_referencia!$B:$X,12,FALSE)</f>
        <v>CSE 1 - CSE 1 ao 4 (Bl A, B, C e D) e CCJ 1 e 2 (Bl E e F)</v>
      </c>
      <c r="L17" s="12">
        <f>VLOOKUP($H17,'[2]2023_04'!$D:$AD,'[2]2023_04'!Z$19,FALSE)</f>
        <v>1</v>
      </c>
      <c r="M17" s="12">
        <f>VLOOKUP($H17,'[2]2023_04'!$D:$AD,'[2]2023_04'!AA$19,FALSE)</f>
        <v>0</v>
      </c>
      <c r="N17" s="12">
        <f>VLOOKUP($H17,'[2]2023_04'!$D:$AD,'[2]2023_04'!AB$19,FALSE)</f>
        <v>0</v>
      </c>
      <c r="O17" s="12">
        <f>VLOOKUP($H17,'[2]2023_04'!$D:$AD,'[2]2023_04'!AC$19,FALSE)</f>
        <v>0</v>
      </c>
      <c r="P17" s="12">
        <f>VLOOKUP($H17,'[2]2023_04'!$D:$AD,'[2]2023_04'!AD$19,FALSE)</f>
        <v>1</v>
      </c>
      <c r="Q17" s="13">
        <f>VLOOKUP(H17,'2023_03'!H:R,11,FALSE)</f>
        <v>522</v>
      </c>
      <c r="R17" s="14">
        <f>VLOOKUP($H17,'[2]2023_04'!$D:$AD,'[2]2023_04'!J$19,FALSE)</f>
        <v>835</v>
      </c>
      <c r="S17" s="15">
        <f t="shared" si="1"/>
        <v>313</v>
      </c>
      <c r="T17" s="12">
        <f>VLOOKUP($H17,'[2]2023_04'!$D:$AD,'[2]2023_04'!K$19,FALSE)</f>
        <v>313</v>
      </c>
      <c r="U17" s="16" t="str">
        <f>VLOOKUP($H17,'[2]2023_04'!$D:$AD,'[2]2023_04'!T$19,FALSE)</f>
        <v>LIDO</v>
      </c>
      <c r="V17" s="17" t="str">
        <f>VLOOKUP($H17,'[2]2023_04'!$D:$AD,'[2]2023_04'!U$19,FALSE)</f>
        <v>ALTO CONSUMO</v>
      </c>
      <c r="W17" s="12">
        <f>VLOOKUP($H17,'[2]2023_04'!$D:$AD,'[2]2023_04'!L$19,FALSE)</f>
        <v>4477.1499999999996</v>
      </c>
      <c r="X17" s="12">
        <f>VLOOKUP($H17,'[2]2023_04'!$D:$AD,'[2]2023_04'!M$19,FALSE)</f>
        <v>4477.1499999999996</v>
      </c>
      <c r="Y17" s="18">
        <f>VLOOKUP($H17,'[2]2023_04'!$D:$AD,'[2]2023_04'!N$19,FALSE)</f>
        <v>-846.18</v>
      </c>
      <c r="Z17" s="12">
        <f>VLOOKUP($H17,'[2]2023_04'!$D:$AD,'[2]2023_04'!O$19,FALSE)</f>
        <v>0</v>
      </c>
      <c r="AA17" s="12">
        <f>VLOOKUP($H17,'[2]2023_04'!$D:$AD,'[2]2023_04'!P$19,FALSE)</f>
        <v>0</v>
      </c>
      <c r="AB17" s="12">
        <f>VLOOKUP($H17,'[2]2023_04'!$D:$AD,'[2]2023_04'!Q$19,FALSE)</f>
        <v>8108.12</v>
      </c>
      <c r="AC17">
        <f t="shared" si="2"/>
        <v>8108.119999999999</v>
      </c>
      <c r="AD17">
        <f t="shared" si="3"/>
        <v>0</v>
      </c>
    </row>
    <row r="18" spans="1:30" ht="15" customHeight="1" x14ac:dyDescent="0.25">
      <c r="A18" s="9" t="str">
        <f t="shared" si="0"/>
        <v>H021 2023 Abril</v>
      </c>
      <c r="B18" s="9" t="str">
        <f>VLOOKUP(H18,[1]Auxiliar_referencia!E:F,2,FALSE)</f>
        <v>Medidor faturado pela UFSC</v>
      </c>
      <c r="C18" s="9">
        <v>2023</v>
      </c>
      <c r="D18" s="9" t="s">
        <v>127</v>
      </c>
      <c r="E18" s="9">
        <f>VLOOKUP(H18,[1]Auxiliar_referencia!$B:$X,3,FALSE)</f>
        <v>2296632</v>
      </c>
      <c r="F18" s="10"/>
      <c r="G18" s="9" t="str">
        <f>VLOOKUP(H18,[1]Auxiliar_referencia!$B:$X,16,FALSE)</f>
        <v>B10C001813</v>
      </c>
      <c r="H18" s="11" t="s">
        <v>48</v>
      </c>
      <c r="I18" s="9" t="str">
        <f>VLOOKUP(H18,[1]Auxiliar_referencia!$B:$X,20,FALSE)</f>
        <v>CASAN</v>
      </c>
      <c r="J18" s="9" t="str">
        <f>VLOOKUP(H18,[1]Auxiliar_referencia!$B:$X,10,FALSE)</f>
        <v>Florianópolis - Trindade</v>
      </c>
      <c r="K18" s="9" t="str">
        <f>VLOOKUP(H18,[1]Auxiliar_referencia!$B:$X,12,FALSE)</f>
        <v>Igrejinha UFSC (DAC 01 a 03 e DEX01)</v>
      </c>
      <c r="L18" s="12">
        <f>VLOOKUP($H18,'[2]2023_04'!$D:$AD,'[2]2023_04'!Z$19,FALSE)</f>
        <v>2</v>
      </c>
      <c r="M18" s="12">
        <f>VLOOKUP($H18,'[2]2023_04'!$D:$AD,'[2]2023_04'!AA$19,FALSE)</f>
        <v>0</v>
      </c>
      <c r="N18" s="12">
        <f>VLOOKUP($H18,'[2]2023_04'!$D:$AD,'[2]2023_04'!AB$19,FALSE)</f>
        <v>0</v>
      </c>
      <c r="O18" s="12">
        <f>VLOOKUP($H18,'[2]2023_04'!$D:$AD,'[2]2023_04'!AC$19,FALSE)</f>
        <v>0</v>
      </c>
      <c r="P18" s="12">
        <f>VLOOKUP($H18,'[2]2023_04'!$D:$AD,'[2]2023_04'!AD$19,FALSE)</f>
        <v>2</v>
      </c>
      <c r="Q18" s="13">
        <f>VLOOKUP(H18,'2023_03'!H:R,11,FALSE)</f>
        <v>6397</v>
      </c>
      <c r="R18" s="14">
        <f>VLOOKUP($H18,'[2]2023_04'!$D:$AD,'[2]2023_04'!J$19,FALSE)</f>
        <v>6497</v>
      </c>
      <c r="S18" s="15">
        <f t="shared" si="1"/>
        <v>100</v>
      </c>
      <c r="T18" s="12">
        <f>VLOOKUP($H18,'[2]2023_04'!$D:$AD,'[2]2023_04'!K$19,FALSE)</f>
        <v>100</v>
      </c>
      <c r="U18" s="16" t="str">
        <f>VLOOKUP($H18,'[2]2023_04'!$D:$AD,'[2]2023_04'!T$19,FALSE)</f>
        <v>MÉDIO</v>
      </c>
      <c r="V18" s="17" t="str">
        <f>VLOOKUP($H18,'[2]2023_04'!$D:$AD,'[2]2023_04'!U$19,FALSE)</f>
        <v>OK</v>
      </c>
      <c r="W18" s="12">
        <f>VLOOKUP($H18,'[2]2023_04'!$D:$AD,'[2]2023_04'!L$19,FALSE)</f>
        <v>1332.56</v>
      </c>
      <c r="X18" s="12">
        <f>VLOOKUP($H18,'[2]2023_04'!$D:$AD,'[2]2023_04'!M$19,FALSE)</f>
        <v>1332.56</v>
      </c>
      <c r="Y18" s="18">
        <f>VLOOKUP($H18,'[2]2023_04'!$D:$AD,'[2]2023_04'!N$19,FALSE)</f>
        <v>-2665.12</v>
      </c>
      <c r="Z18" s="12">
        <f>VLOOKUP($H18,'[2]2023_04'!$D:$AD,'[2]2023_04'!O$19,FALSE)</f>
        <v>0</v>
      </c>
      <c r="AA18" s="12">
        <f>VLOOKUP($H18,'[2]2023_04'!$D:$AD,'[2]2023_04'!P$19,FALSE)</f>
        <v>0</v>
      </c>
      <c r="AB18" s="12">
        <f>VLOOKUP($H18,'[2]2023_04'!$D:$AD,'[2]2023_04'!Q$19,FALSE)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9" t="str">
        <f t="shared" si="0"/>
        <v>H023 2023 Abril</v>
      </c>
      <c r="B19" s="9" t="str">
        <f>VLOOKUP(H19,[1]Auxiliar_referencia!E:F,2,FALSE)</f>
        <v>Medidor faturado pela UFSC</v>
      </c>
      <c r="C19" s="9">
        <v>2023</v>
      </c>
      <c r="D19" s="9" t="s">
        <v>127</v>
      </c>
      <c r="E19" s="9">
        <f>VLOOKUP(H19,[1]Auxiliar_referencia!$B:$X,3,FALSE)</f>
        <v>2296934</v>
      </c>
      <c r="F19" s="10"/>
      <c r="G19" s="9" t="str">
        <f>VLOOKUP(H19,[1]Auxiliar_referencia!$B:$X,16,FALSE)</f>
        <v>B10C010114</v>
      </c>
      <c r="H19" s="11" t="s">
        <v>49</v>
      </c>
      <c r="I19" s="9" t="str">
        <f>VLOOKUP(H19,[1]Auxiliar_referencia!$B:$X,20,FALSE)</f>
        <v>CASAN</v>
      </c>
      <c r="J19" s="9" t="str">
        <f>VLOOKUP(H19,[1]Auxiliar_referencia!$B:$X,10,FALSE)</f>
        <v>Florianópolis - Trindade</v>
      </c>
      <c r="K19" s="9" t="str">
        <f>VLOOKUP(H19,[1]Auxiliar_referencia!$B:$X,12,FALSE)</f>
        <v>Associação Volantes 1</v>
      </c>
      <c r="L19" s="12">
        <f>VLOOKUP($H19,'[2]2023_04'!$D:$AD,'[2]2023_04'!Z$19,FALSE)</f>
        <v>1</v>
      </c>
      <c r="M19" s="12">
        <f>VLOOKUP($H19,'[2]2023_04'!$D:$AD,'[2]2023_04'!AA$19,FALSE)</f>
        <v>0</v>
      </c>
      <c r="N19" s="12">
        <f>VLOOKUP($H19,'[2]2023_04'!$D:$AD,'[2]2023_04'!AB$19,FALSE)</f>
        <v>0</v>
      </c>
      <c r="O19" s="12">
        <f>VLOOKUP($H19,'[2]2023_04'!$D:$AD,'[2]2023_04'!AC$19,FALSE)</f>
        <v>0</v>
      </c>
      <c r="P19" s="12">
        <f>VLOOKUP($H19,'[2]2023_04'!$D:$AD,'[2]2023_04'!AD$19,FALSE)</f>
        <v>1</v>
      </c>
      <c r="Q19" s="13">
        <f>VLOOKUP(H19,'2023_03'!H:R,11,FALSE)</f>
        <v>14944</v>
      </c>
      <c r="R19" s="14">
        <f>VLOOKUP($H19,'[2]2023_04'!$D:$AD,'[2]2023_04'!J$19,FALSE)</f>
        <v>15122</v>
      </c>
      <c r="S19" s="15">
        <f t="shared" si="1"/>
        <v>178</v>
      </c>
      <c r="T19" s="12">
        <f>VLOOKUP($H19,'[2]2023_04'!$D:$AD,'[2]2023_04'!K$19,FALSE)</f>
        <v>178</v>
      </c>
      <c r="U19" s="16" t="str">
        <f>VLOOKUP($H19,'[2]2023_04'!$D:$AD,'[2]2023_04'!T$19,FALSE)</f>
        <v>MÉDIO</v>
      </c>
      <c r="V19" s="17" t="str">
        <f>VLOOKUP($H19,'[2]2023_04'!$D:$AD,'[2]2023_04'!U$19,FALSE)</f>
        <v>OK</v>
      </c>
      <c r="W19" s="12">
        <f>VLOOKUP($H19,'[2]2023_04'!$D:$AD,'[2]2023_04'!L$19,FALSE)</f>
        <v>2608.64</v>
      </c>
      <c r="X19" s="12">
        <f>VLOOKUP($H19,'[2]2023_04'!$D:$AD,'[2]2023_04'!M$19,FALSE)</f>
        <v>2608.64</v>
      </c>
      <c r="Y19" s="18">
        <f>VLOOKUP($H19,'[2]2023_04'!$D:$AD,'[2]2023_04'!N$19,FALSE)</f>
        <v>-493.03</v>
      </c>
      <c r="Z19" s="12">
        <f>VLOOKUP($H19,'[2]2023_04'!$D:$AD,'[2]2023_04'!O$19,FALSE)</f>
        <v>0</v>
      </c>
      <c r="AA19" s="12">
        <f>VLOOKUP($H19,'[2]2023_04'!$D:$AD,'[2]2023_04'!P$19,FALSE)</f>
        <v>0</v>
      </c>
      <c r="AB19" s="12">
        <f>VLOOKUP($H19,'[2]2023_04'!$D:$AD,'[2]2023_04'!Q$19,FALSE)</f>
        <v>4724.25</v>
      </c>
      <c r="AC19">
        <f t="shared" si="2"/>
        <v>4724.25</v>
      </c>
      <c r="AD19">
        <f t="shared" si="3"/>
        <v>0</v>
      </c>
    </row>
    <row r="20" spans="1:30" ht="15" customHeight="1" x14ac:dyDescent="0.25">
      <c r="A20" s="9" t="str">
        <f t="shared" si="0"/>
        <v>H024 2023 Abril</v>
      </c>
      <c r="B20" s="9" t="str">
        <f>VLOOKUP(H20,[1]Auxiliar_referencia!E:F,2,FALSE)</f>
        <v>Medidor faturado pela UFSC</v>
      </c>
      <c r="C20" s="9">
        <v>2023</v>
      </c>
      <c r="D20" s="9" t="s">
        <v>127</v>
      </c>
      <c r="E20" s="9">
        <f>VLOOKUP(H20,[1]Auxiliar_referencia!$B:$X,3,FALSE)</f>
        <v>2296926</v>
      </c>
      <c r="F20" s="10"/>
      <c r="G20" s="9" t="str">
        <f>VLOOKUP(H20,[1]Auxiliar_referencia!$B:$X,16,FALSE)</f>
        <v>A96C161864</v>
      </c>
      <c r="H20" s="11" t="s">
        <v>50</v>
      </c>
      <c r="I20" s="9" t="str">
        <f>VLOOKUP(H20,[1]Auxiliar_referencia!$B:$X,20,FALSE)</f>
        <v>CASAN</v>
      </c>
      <c r="J20" s="9" t="str">
        <f>VLOOKUP(H20,[1]Auxiliar_referencia!$B:$X,10,FALSE)</f>
        <v>Florianópolis - Trindade</v>
      </c>
      <c r="K20" s="9" t="str">
        <f>VLOOKUP(H20,[1]Auxiliar_referencia!$B:$X,12,FALSE)</f>
        <v>Associação Volantes 2</v>
      </c>
      <c r="L20" s="12">
        <f>VLOOKUP($H20,'[2]2023_04'!$D:$AD,'[2]2023_04'!Z$19,FALSE)</f>
        <v>1</v>
      </c>
      <c r="M20" s="12">
        <f>VLOOKUP($H20,'[2]2023_04'!$D:$AD,'[2]2023_04'!AA$19,FALSE)</f>
        <v>0</v>
      </c>
      <c r="N20" s="12">
        <f>VLOOKUP($H20,'[2]2023_04'!$D:$AD,'[2]2023_04'!AB$19,FALSE)</f>
        <v>1</v>
      </c>
      <c r="O20" s="12">
        <f>VLOOKUP($H20,'[2]2023_04'!$D:$AD,'[2]2023_04'!AC$19,FALSE)</f>
        <v>0</v>
      </c>
      <c r="P20" s="12">
        <f>VLOOKUP($H20,'[2]2023_04'!$D:$AD,'[2]2023_04'!AD$19,FALSE)</f>
        <v>2</v>
      </c>
      <c r="Q20" s="13">
        <f>VLOOKUP(H20,'2023_03'!H:R,11,FALSE)</f>
        <v>24</v>
      </c>
      <c r="R20" s="14">
        <f>VLOOKUP($H20,'[2]2023_04'!$D:$AD,'[2]2023_04'!J$19,FALSE)</f>
        <v>24</v>
      </c>
      <c r="S20" s="15">
        <f t="shared" si="1"/>
        <v>0</v>
      </c>
      <c r="T20" s="12">
        <f>VLOOKUP($H20,'[2]2023_04'!$D:$AD,'[2]2023_04'!K$19,FALSE)</f>
        <v>0</v>
      </c>
      <c r="U20" s="16" t="str">
        <f>VLOOKUP($H20,'[2]2023_04'!$D:$AD,'[2]2023_04'!T$19,FALSE)</f>
        <v>MÉDIO</v>
      </c>
      <c r="V20" s="17" t="str">
        <f>VLOOKUP($H20,'[2]2023_04'!$D:$AD,'[2]2023_04'!U$19,FALSE)</f>
        <v>OK</v>
      </c>
      <c r="W20" s="12">
        <f>VLOOKUP($H20,'[2]2023_04'!$D:$AD,'[2]2023_04'!L$19,FALSE)</f>
        <v>105.24</v>
      </c>
      <c r="X20" s="12">
        <f>VLOOKUP($H20,'[2]2023_04'!$D:$AD,'[2]2023_04'!M$19,FALSE)</f>
        <v>105.24</v>
      </c>
      <c r="Y20" s="18">
        <f>VLOOKUP($H20,'[2]2023_04'!$D:$AD,'[2]2023_04'!N$19,FALSE)</f>
        <v>-19.88</v>
      </c>
      <c r="Z20" s="12">
        <f>VLOOKUP($H20,'[2]2023_04'!$D:$AD,'[2]2023_04'!O$19,FALSE)</f>
        <v>0</v>
      </c>
      <c r="AA20" s="12">
        <f>VLOOKUP($H20,'[2]2023_04'!$D:$AD,'[2]2023_04'!P$19,FALSE)</f>
        <v>0</v>
      </c>
      <c r="AB20" s="12">
        <f>VLOOKUP($H20,'[2]2023_04'!$D:$AD,'[2]2023_04'!Q$19,FALSE)</f>
        <v>190.6</v>
      </c>
      <c r="AC20">
        <f t="shared" si="2"/>
        <v>190.6</v>
      </c>
      <c r="AD20">
        <f t="shared" si="3"/>
        <v>0</v>
      </c>
    </row>
    <row r="21" spans="1:30" ht="15" customHeight="1" x14ac:dyDescent="0.25">
      <c r="A21" s="9" t="str">
        <f t="shared" si="0"/>
        <v>H025 2023 Abril</v>
      </c>
      <c r="B21" s="9" t="str">
        <f>VLOOKUP(H21,[1]Auxiliar_referencia!E:F,2,FALSE)</f>
        <v>Medidor faturado pela UFSC</v>
      </c>
      <c r="C21" s="9">
        <v>2023</v>
      </c>
      <c r="D21" s="9" t="s">
        <v>127</v>
      </c>
      <c r="E21" s="9">
        <f>VLOOKUP(H21,[1]Auxiliar_referencia!$B:$X,3,FALSE)</f>
        <v>2296900</v>
      </c>
      <c r="F21" s="10"/>
      <c r="G21" s="9" t="str">
        <f>VLOOKUP(H21,[1]Auxiliar_referencia!$B:$X,16,FALSE)</f>
        <v>C11C001273</v>
      </c>
      <c r="H21" s="11" t="s">
        <v>51</v>
      </c>
      <c r="I21" s="9" t="str">
        <f>VLOOKUP(H21,[1]Auxiliar_referencia!$B:$X,20,FALSE)</f>
        <v>CASAN</v>
      </c>
      <c r="J21" s="9" t="str">
        <f>VLOOKUP(H21,[1]Auxiliar_referencia!$B:$X,10,FALSE)</f>
        <v>Florianópolis - Trindade</v>
      </c>
      <c r="K21" s="9" t="str">
        <f>VLOOKUP(H21,[1]Auxiliar_referencia!$B:$X,12,FALSE)</f>
        <v>CFM  Bloco A</v>
      </c>
      <c r="L21" s="12">
        <f>VLOOKUP($H21,'[2]2023_04'!$D:$AD,'[2]2023_04'!Z$19,FALSE)</f>
        <v>1</v>
      </c>
      <c r="M21" s="12">
        <f>VLOOKUP($H21,'[2]2023_04'!$D:$AD,'[2]2023_04'!AA$19,FALSE)</f>
        <v>0</v>
      </c>
      <c r="N21" s="12">
        <f>VLOOKUP($H21,'[2]2023_04'!$D:$AD,'[2]2023_04'!AB$19,FALSE)</f>
        <v>0</v>
      </c>
      <c r="O21" s="12">
        <f>VLOOKUP($H21,'[2]2023_04'!$D:$AD,'[2]2023_04'!AC$19,FALSE)</f>
        <v>0</v>
      </c>
      <c r="P21" s="12">
        <f>VLOOKUP($H21,'[2]2023_04'!$D:$AD,'[2]2023_04'!AD$19,FALSE)</f>
        <v>1</v>
      </c>
      <c r="Q21" s="13">
        <f>VLOOKUP(H21,'2023_03'!H:R,11,FALSE)</f>
        <v>17921</v>
      </c>
      <c r="R21" s="14">
        <f>VLOOKUP($H21,'[2]2023_04'!$D:$AD,'[2]2023_04'!J$19,FALSE)</f>
        <v>18289</v>
      </c>
      <c r="S21" s="15">
        <f t="shared" si="1"/>
        <v>368</v>
      </c>
      <c r="T21" s="12">
        <f>VLOOKUP($H21,'[2]2023_04'!$D:$AD,'[2]2023_04'!K$19,FALSE)</f>
        <v>368</v>
      </c>
      <c r="U21" s="16" t="str">
        <f>VLOOKUP($H21,'[2]2023_04'!$D:$AD,'[2]2023_04'!T$19,FALSE)</f>
        <v>LIDO</v>
      </c>
      <c r="V21" s="17" t="str">
        <f>VLOOKUP($H21,'[2]2023_04'!$D:$AD,'[2]2023_04'!U$19,FALSE)</f>
        <v>OK</v>
      </c>
      <c r="W21" s="12">
        <f>VLOOKUP($H21,'[2]2023_04'!$D:$AD,'[2]2023_04'!L$19,FALSE)</f>
        <v>5274.1</v>
      </c>
      <c r="X21" s="12">
        <f>VLOOKUP($H21,'[2]2023_04'!$D:$AD,'[2]2023_04'!M$19,FALSE)</f>
        <v>5274.1</v>
      </c>
      <c r="Y21" s="18">
        <f>VLOOKUP($H21,'[2]2023_04'!$D:$AD,'[2]2023_04'!N$19,FALSE)</f>
        <v>-996.8</v>
      </c>
      <c r="Z21" s="12">
        <f>VLOOKUP($H21,'[2]2023_04'!$D:$AD,'[2]2023_04'!O$19,FALSE)</f>
        <v>0</v>
      </c>
      <c r="AA21" s="12">
        <f>VLOOKUP($H21,'[2]2023_04'!$D:$AD,'[2]2023_04'!P$19,FALSE)</f>
        <v>0</v>
      </c>
      <c r="AB21" s="12">
        <f>VLOOKUP($H21,'[2]2023_04'!$D:$AD,'[2]2023_04'!Q$19,FALSE)</f>
        <v>9551.4</v>
      </c>
      <c r="AC21">
        <f t="shared" si="2"/>
        <v>9551.4000000000015</v>
      </c>
      <c r="AD21">
        <f t="shared" si="3"/>
        <v>0</v>
      </c>
    </row>
    <row r="22" spans="1:30" ht="15" customHeight="1" x14ac:dyDescent="0.25">
      <c r="A22" s="9" t="str">
        <f t="shared" si="0"/>
        <v>H026 2023 Abril</v>
      </c>
      <c r="B22" s="9" t="str">
        <f>VLOOKUP(H22,[1]Auxiliar_referencia!E:F,2,FALSE)</f>
        <v>Medidor faturado pela UFSC</v>
      </c>
      <c r="C22" s="9">
        <v>2023</v>
      </c>
      <c r="D22" s="9" t="s">
        <v>127</v>
      </c>
      <c r="E22" s="9">
        <f>VLOOKUP(H22,[1]Auxiliar_referencia!$B:$X,3,FALSE)</f>
        <v>9912770</v>
      </c>
      <c r="F22" s="10"/>
      <c r="G22" s="9" t="str">
        <f>VLOOKUP(H22,[1]Auxiliar_referencia!$B:$X,16,FALSE)</f>
        <v>A10C023447</v>
      </c>
      <c r="H22" s="11" t="s">
        <v>52</v>
      </c>
      <c r="I22" s="9" t="str">
        <f>VLOOKUP(H22,[1]Auxiliar_referencia!$B:$X,20,FALSE)</f>
        <v>CASAN</v>
      </c>
      <c r="J22" s="9" t="str">
        <f>VLOOKUP(H22,[1]Auxiliar_referencia!$B:$X,10,FALSE)</f>
        <v>Florianópolis - Trindade</v>
      </c>
      <c r="K22" s="9" t="str">
        <f>VLOOKUP(H22,[1]Auxiliar_referencia!$B:$X,12,FALSE)</f>
        <v>CFM  Bloco B</v>
      </c>
      <c r="L22" s="12">
        <f>VLOOKUP($H22,'[2]2023_04'!$D:$AD,'[2]2023_04'!Z$19,FALSE)</f>
        <v>1</v>
      </c>
      <c r="M22" s="12">
        <f>VLOOKUP($H22,'[2]2023_04'!$D:$AD,'[2]2023_04'!AA$19,FALSE)</f>
        <v>0</v>
      </c>
      <c r="N22" s="12">
        <f>VLOOKUP($H22,'[2]2023_04'!$D:$AD,'[2]2023_04'!AB$19,FALSE)</f>
        <v>0</v>
      </c>
      <c r="O22" s="12">
        <f>VLOOKUP($H22,'[2]2023_04'!$D:$AD,'[2]2023_04'!AC$19,FALSE)</f>
        <v>0</v>
      </c>
      <c r="P22" s="12">
        <f>VLOOKUP($H22,'[2]2023_04'!$D:$AD,'[2]2023_04'!AD$19,FALSE)</f>
        <v>1</v>
      </c>
      <c r="Q22" s="13">
        <f>VLOOKUP(H22,'2023_03'!H:R,11,FALSE)</f>
        <v>2682</v>
      </c>
      <c r="R22" s="14">
        <f>VLOOKUP($H22,'[2]2023_04'!$D:$AD,'[2]2023_04'!J$19,FALSE)</f>
        <v>2657</v>
      </c>
      <c r="S22" s="15">
        <f t="shared" si="1"/>
        <v>-25</v>
      </c>
      <c r="T22" s="12">
        <f>VLOOKUP($H22,'[2]2023_04'!$D:$AD,'[2]2023_04'!K$19,FALSE)</f>
        <v>0</v>
      </c>
      <c r="U22" s="16" t="str">
        <f>VLOOKUP($H22,'[2]2023_04'!$D:$AD,'[2]2023_04'!T$19,FALSE)</f>
        <v>LIDO/REVISÃO</v>
      </c>
      <c r="V22" s="17" t="str">
        <f>VLOOKUP($H22,'[2]2023_04'!$D:$AD,'[2]2023_04'!U$19,FALSE)</f>
        <v>CONFIRMAÇÃO LEITURA</v>
      </c>
      <c r="W22" s="12">
        <f>VLOOKUP($H22,'[2]2023_04'!$D:$AD,'[2]2023_04'!L$19,FALSE)</f>
        <v>35.08</v>
      </c>
      <c r="X22" s="12">
        <f>VLOOKUP($H22,'[2]2023_04'!$D:$AD,'[2]2023_04'!M$19,FALSE)</f>
        <v>35.08</v>
      </c>
      <c r="Y22" s="18">
        <f>VLOOKUP($H22,'[2]2023_04'!$D:$AD,'[2]2023_04'!N$19,FALSE)</f>
        <v>-6.63</v>
      </c>
      <c r="Z22" s="12">
        <f>VLOOKUP($H22,'[2]2023_04'!$D:$AD,'[2]2023_04'!O$19,FALSE)</f>
        <v>0</v>
      </c>
      <c r="AA22" s="12">
        <f>VLOOKUP($H22,'[2]2023_04'!$D:$AD,'[2]2023_04'!P$19,FALSE)</f>
        <v>0</v>
      </c>
      <c r="AB22" s="12">
        <f>VLOOKUP($H22,'[2]2023_04'!$D:$AD,'[2]2023_04'!Q$19,FALSE)</f>
        <v>63.53</v>
      </c>
      <c r="AC22">
        <f t="shared" si="2"/>
        <v>63.529999999999994</v>
      </c>
      <c r="AD22">
        <f t="shared" si="3"/>
        <v>0</v>
      </c>
    </row>
    <row r="23" spans="1:30" ht="15" customHeight="1" x14ac:dyDescent="0.25">
      <c r="A23" s="9" t="str">
        <f t="shared" si="0"/>
        <v>H027 2023 Abril</v>
      </c>
      <c r="B23" s="9" t="str">
        <f>VLOOKUP(H23,[1]Auxiliar_referencia!E:F,2,FALSE)</f>
        <v>Medidor faturado pela UFSC</v>
      </c>
      <c r="C23" s="9">
        <v>2023</v>
      </c>
      <c r="D23" s="9" t="s">
        <v>127</v>
      </c>
      <c r="E23" s="9">
        <f>VLOOKUP(H23,[1]Auxiliar_referencia!$B:$X,3,FALSE)</f>
        <v>16701186</v>
      </c>
      <c r="F23" s="10"/>
      <c r="G23" s="9" t="str">
        <f>VLOOKUP(H23,[1]Auxiliar_referencia!$B:$X,16,FALSE)</f>
        <v>C11C009484</v>
      </c>
      <c r="H23" s="11" t="s">
        <v>53</v>
      </c>
      <c r="I23" s="9" t="str">
        <f>VLOOKUP(H23,[1]Auxiliar_referencia!$B:$X,20,FALSE)</f>
        <v>CASAN</v>
      </c>
      <c r="J23" s="9" t="str">
        <f>VLOOKUP(H23,[1]Auxiliar_referencia!$B:$X,10,FALSE)</f>
        <v>Florianópolis - Trindade</v>
      </c>
      <c r="K23" s="9" t="str">
        <f>VLOOKUP(H23,[1]Auxiliar_referencia!$B:$X,12,FALSE)</f>
        <v>Colégio de Aplicação</v>
      </c>
      <c r="L23" s="12">
        <f>VLOOKUP($H23,'[2]2023_04'!$D:$AD,'[2]2023_04'!Z$19,FALSE)</f>
        <v>1</v>
      </c>
      <c r="M23" s="12">
        <f>VLOOKUP($H23,'[2]2023_04'!$D:$AD,'[2]2023_04'!AA$19,FALSE)</f>
        <v>0</v>
      </c>
      <c r="N23" s="12">
        <f>VLOOKUP($H23,'[2]2023_04'!$D:$AD,'[2]2023_04'!AB$19,FALSE)</f>
        <v>0</v>
      </c>
      <c r="O23" s="12">
        <f>VLOOKUP($H23,'[2]2023_04'!$D:$AD,'[2]2023_04'!AC$19,FALSE)</f>
        <v>0</v>
      </c>
      <c r="P23" s="12">
        <f>VLOOKUP($H23,'[2]2023_04'!$D:$AD,'[2]2023_04'!AD$19,FALSE)</f>
        <v>1</v>
      </c>
      <c r="Q23" s="13">
        <f>VLOOKUP(H23,'2023_03'!H:R,11,FALSE)</f>
        <v>61651</v>
      </c>
      <c r="R23" s="14">
        <f>VLOOKUP($H23,'[2]2023_04'!$D:$AD,'[2]2023_04'!J$19,FALSE)</f>
        <v>62231</v>
      </c>
      <c r="S23" s="15">
        <f t="shared" si="1"/>
        <v>580</v>
      </c>
      <c r="T23" s="12">
        <f>VLOOKUP($H23,'[2]2023_04'!$D:$AD,'[2]2023_04'!K$19,FALSE)</f>
        <v>580</v>
      </c>
      <c r="U23" s="16" t="str">
        <f>VLOOKUP($H23,'[2]2023_04'!$D:$AD,'[2]2023_04'!T$19,FALSE)</f>
        <v>MÉDIO</v>
      </c>
      <c r="V23" s="17" t="str">
        <f>VLOOKUP($H23,'[2]2023_04'!$D:$AD,'[2]2023_04'!U$19,FALSE)</f>
        <v>ELIMINAR PROBLEMA DE TESTADA</v>
      </c>
      <c r="W23" s="12">
        <f>VLOOKUP($H23,'[2]2023_04'!$D:$AD,'[2]2023_04'!L$19,FALSE)</f>
        <v>8345.98</v>
      </c>
      <c r="X23" s="12">
        <f>VLOOKUP($H23,'[2]2023_04'!$D:$AD,'[2]2023_04'!M$19,FALSE)</f>
        <v>8345.98</v>
      </c>
      <c r="Y23" s="18">
        <f>VLOOKUP($H23,'[2]2023_04'!$D:$AD,'[2]2023_04'!N$19,FALSE)</f>
        <v>-1577.39</v>
      </c>
      <c r="Z23" s="12">
        <f>VLOOKUP($H23,'[2]2023_04'!$D:$AD,'[2]2023_04'!O$19,FALSE)</f>
        <v>0</v>
      </c>
      <c r="AA23" s="12">
        <f>VLOOKUP($H23,'[2]2023_04'!$D:$AD,'[2]2023_04'!P$19,FALSE)</f>
        <v>0</v>
      </c>
      <c r="AB23" s="12">
        <f>VLOOKUP($H23,'[2]2023_04'!$D:$AD,'[2]2023_04'!Q$19,FALSE)</f>
        <v>15114.57</v>
      </c>
      <c r="AC23">
        <f t="shared" si="2"/>
        <v>15114.57</v>
      </c>
      <c r="AD23">
        <f t="shared" si="3"/>
        <v>0</v>
      </c>
    </row>
    <row r="24" spans="1:30" ht="15" customHeight="1" x14ac:dyDescent="0.25">
      <c r="A24" s="9" t="str">
        <f t="shared" si="0"/>
        <v>H028 2023 Abril</v>
      </c>
      <c r="B24" s="9" t="str">
        <f>VLOOKUP(H24,[1]Auxiliar_referencia!E:F,2,FALSE)</f>
        <v>Medidor faturado pela UFSC</v>
      </c>
      <c r="C24" s="9">
        <v>2023</v>
      </c>
      <c r="D24" s="9" t="s">
        <v>127</v>
      </c>
      <c r="E24" s="9">
        <f>VLOOKUP(H24,[1]Auxiliar_referencia!$B:$X,3,FALSE)</f>
        <v>6205615</v>
      </c>
      <c r="F24" s="10"/>
      <c r="G24" s="9" t="str">
        <f>VLOOKUP(H24,[1]Auxiliar_referencia!$B:$X,16,FALSE)</f>
        <v>B10C017964</v>
      </c>
      <c r="H24" s="11" t="s">
        <v>54</v>
      </c>
      <c r="I24" s="9" t="str">
        <f>VLOOKUP(H24,[1]Auxiliar_referencia!$B:$X,20,FALSE)</f>
        <v>CASAN</v>
      </c>
      <c r="J24" s="9" t="str">
        <f>VLOOKUP(H24,[1]Auxiliar_referencia!$B:$X,10,FALSE)</f>
        <v>Florianópolis - Trindade</v>
      </c>
      <c r="K24" s="9" t="str">
        <f>VLOOKUP(H24,[1]Auxiliar_referencia!$B:$X,12,FALSE)</f>
        <v>Nativas do Horto Botânico</v>
      </c>
      <c r="L24" s="12">
        <f>VLOOKUP($H24,'[2]2023_04'!$D:$AD,'[2]2023_04'!Z$19,FALSE)</f>
        <v>1</v>
      </c>
      <c r="M24" s="12">
        <f>VLOOKUP($H24,'[2]2023_04'!$D:$AD,'[2]2023_04'!AA$19,FALSE)</f>
        <v>0</v>
      </c>
      <c r="N24" s="12">
        <f>VLOOKUP($H24,'[2]2023_04'!$D:$AD,'[2]2023_04'!AB$19,FALSE)</f>
        <v>0</v>
      </c>
      <c r="O24" s="12">
        <f>VLOOKUP($H24,'[2]2023_04'!$D:$AD,'[2]2023_04'!AC$19,FALSE)</f>
        <v>0</v>
      </c>
      <c r="P24" s="12">
        <f>VLOOKUP($H24,'[2]2023_04'!$D:$AD,'[2]2023_04'!AD$19,FALSE)</f>
        <v>1</v>
      </c>
      <c r="Q24" s="13">
        <f>VLOOKUP(H24,'2023_03'!H:R,11,FALSE)</f>
        <v>1437</v>
      </c>
      <c r="R24" s="14">
        <f>VLOOKUP($H24,'[2]2023_04'!$D:$AD,'[2]2023_04'!J$19,FALSE)</f>
        <v>1466</v>
      </c>
      <c r="S24" s="15">
        <f t="shared" si="1"/>
        <v>29</v>
      </c>
      <c r="T24" s="12">
        <f>VLOOKUP($H24,'[2]2023_04'!$D:$AD,'[2]2023_04'!K$19,FALSE)</f>
        <v>29</v>
      </c>
      <c r="U24" s="16" t="str">
        <f>VLOOKUP($H24,'[2]2023_04'!$D:$AD,'[2]2023_04'!T$19,FALSE)</f>
        <v>LIDO/REVISÃO</v>
      </c>
      <c r="V24" s="17" t="str">
        <f>VLOOKUP($H24,'[2]2023_04'!$D:$AD,'[2]2023_04'!U$19,FALSE)</f>
        <v>HIDRÔMETRO RETIRADO</v>
      </c>
      <c r="W24" s="12">
        <f>VLOOKUP($H24,'[2]2023_04'!$D:$AD,'[2]2023_04'!L$19,FALSE)</f>
        <v>361.99</v>
      </c>
      <c r="X24" s="12">
        <f>VLOOKUP($H24,'[2]2023_04'!$D:$AD,'[2]2023_04'!M$19,FALSE)</f>
        <v>361.99</v>
      </c>
      <c r="Y24" s="18">
        <f>VLOOKUP($H24,'[2]2023_04'!$D:$AD,'[2]2023_04'!N$19,FALSE)</f>
        <v>-68.42</v>
      </c>
      <c r="Z24" s="12">
        <f>VLOOKUP($H24,'[2]2023_04'!$D:$AD,'[2]2023_04'!O$19,FALSE)</f>
        <v>0</v>
      </c>
      <c r="AA24" s="12">
        <f>VLOOKUP($H24,'[2]2023_04'!$D:$AD,'[2]2023_04'!P$19,FALSE)</f>
        <v>0</v>
      </c>
      <c r="AB24" s="12">
        <f>VLOOKUP($H24,'[2]2023_04'!$D:$AD,'[2]2023_04'!Q$19,FALSE)</f>
        <v>655.56</v>
      </c>
      <c r="AC24">
        <f t="shared" si="2"/>
        <v>655.56000000000006</v>
      </c>
      <c r="AD24">
        <f t="shared" si="3"/>
        <v>0</v>
      </c>
    </row>
    <row r="25" spans="1:30" ht="15" customHeight="1" x14ac:dyDescent="0.25">
      <c r="A25" s="9" t="str">
        <f t="shared" si="0"/>
        <v>H029 2023 Abril</v>
      </c>
      <c r="B25" s="9" t="str">
        <f>VLOOKUP(H25,[1]Auxiliar_referencia!E:F,2,FALSE)</f>
        <v>Medidor faturado pela UFSC</v>
      </c>
      <c r="C25" s="9">
        <v>2023</v>
      </c>
      <c r="D25" s="9" t="s">
        <v>127</v>
      </c>
      <c r="E25" s="9">
        <f>VLOOKUP(H25,[1]Auxiliar_referencia!$B:$X,3,FALSE)</f>
        <v>7297220</v>
      </c>
      <c r="F25" s="10"/>
      <c r="G25" s="9" t="str">
        <f>VLOOKUP(H25,[1]Auxiliar_referencia!$B:$X,16,FALSE)</f>
        <v>A08X051927</v>
      </c>
      <c r="H25" s="11" t="s">
        <v>55</v>
      </c>
      <c r="I25" s="9" t="str">
        <f>VLOOKUP(H25,[1]Auxiliar_referencia!$B:$X,20,FALSE)</f>
        <v>CASAN</v>
      </c>
      <c r="J25" s="9" t="str">
        <f>VLOOKUP(H25,[1]Auxiliar_referencia!$B:$X,10,FALSE)</f>
        <v>Florianópolis - Trindade</v>
      </c>
      <c r="K25" s="9" t="str">
        <f>VLOOKUP(H25,[1]Auxiliar_referencia!$B:$X,12,FALSE)</f>
        <v>Moradia Estudantil - Portaria</v>
      </c>
      <c r="L25" s="12">
        <f>VLOOKUP($H25,'[2]2023_04'!$D:$AD,'[2]2023_04'!Z$19,FALSE)</f>
        <v>1</v>
      </c>
      <c r="M25" s="12">
        <f>VLOOKUP($H25,'[2]2023_04'!$D:$AD,'[2]2023_04'!AA$19,FALSE)</f>
        <v>0</v>
      </c>
      <c r="N25" s="12">
        <f>VLOOKUP($H25,'[2]2023_04'!$D:$AD,'[2]2023_04'!AB$19,FALSE)</f>
        <v>0</v>
      </c>
      <c r="O25" s="12">
        <f>VLOOKUP($H25,'[2]2023_04'!$D:$AD,'[2]2023_04'!AC$19,FALSE)</f>
        <v>0</v>
      </c>
      <c r="P25" s="12">
        <f>VLOOKUP($H25,'[2]2023_04'!$D:$AD,'[2]2023_04'!AD$19,FALSE)</f>
        <v>1</v>
      </c>
      <c r="Q25" s="13">
        <f>VLOOKUP(H25,'2023_03'!H:R,11,FALSE)</f>
        <v>231</v>
      </c>
      <c r="R25" s="14">
        <f>VLOOKUP($H25,'[2]2023_04'!$D:$AD,'[2]2023_04'!J$19,FALSE)</f>
        <v>235</v>
      </c>
      <c r="S25" s="15">
        <f t="shared" si="1"/>
        <v>4</v>
      </c>
      <c r="T25" s="12">
        <f>VLOOKUP($H25,'[2]2023_04'!$D:$AD,'[2]2023_04'!K$19,FALSE)</f>
        <v>4</v>
      </c>
      <c r="U25" s="16" t="str">
        <f>VLOOKUP($H25,'[2]2023_04'!$D:$AD,'[2]2023_04'!T$19,FALSE)</f>
        <v>LIDO</v>
      </c>
      <c r="V25" s="17" t="str">
        <f>VLOOKUP($H25,'[2]2023_04'!$D:$AD,'[2]2023_04'!U$19,FALSE)</f>
        <v>OK</v>
      </c>
      <c r="W25" s="12">
        <f>VLOOKUP($H25,'[2]2023_04'!$D:$AD,'[2]2023_04'!L$19,FALSE)</f>
        <v>55.72</v>
      </c>
      <c r="X25" s="12">
        <f>VLOOKUP($H25,'[2]2023_04'!$D:$AD,'[2]2023_04'!M$19,FALSE)</f>
        <v>55.72</v>
      </c>
      <c r="Y25" s="18">
        <f>VLOOKUP($H25,'[2]2023_04'!$D:$AD,'[2]2023_04'!N$19,FALSE)</f>
        <v>-10.52</v>
      </c>
      <c r="Z25" s="12">
        <f>VLOOKUP($H25,'[2]2023_04'!$D:$AD,'[2]2023_04'!O$19,FALSE)</f>
        <v>0</v>
      </c>
      <c r="AA25" s="12">
        <f>VLOOKUP($H25,'[2]2023_04'!$D:$AD,'[2]2023_04'!P$19,FALSE)</f>
        <v>0</v>
      </c>
      <c r="AB25" s="12">
        <f>VLOOKUP($H25,'[2]2023_04'!$D:$AD,'[2]2023_04'!Q$19,FALSE)</f>
        <v>100.92</v>
      </c>
      <c r="AC25">
        <f t="shared" si="2"/>
        <v>100.92</v>
      </c>
      <c r="AD25">
        <f t="shared" si="3"/>
        <v>0</v>
      </c>
    </row>
    <row r="26" spans="1:30" ht="15" customHeight="1" x14ac:dyDescent="0.25">
      <c r="A26" s="9" t="str">
        <f t="shared" si="0"/>
        <v>H030 2023 Abril</v>
      </c>
      <c r="B26" s="9" t="str">
        <f>VLOOKUP(H26,[1]Auxiliar_referencia!E:F,2,FALSE)</f>
        <v>Medidor faturado pela UFSC</v>
      </c>
      <c r="C26" s="9">
        <v>2023</v>
      </c>
      <c r="D26" s="9" t="s">
        <v>127</v>
      </c>
      <c r="E26" s="9">
        <f>VLOOKUP(H26,[1]Auxiliar_referencia!$B:$X,3,FALSE)</f>
        <v>2296276</v>
      </c>
      <c r="F26" s="10"/>
      <c r="G26" s="9" t="str">
        <f>VLOOKUP(H26,[1]Auxiliar_referencia!$B:$X,16,FALSE)</f>
        <v>E11C000101</v>
      </c>
      <c r="H26" s="11" t="s">
        <v>56</v>
      </c>
      <c r="I26" s="9" t="str">
        <f>VLOOKUP(H26,[1]Auxiliar_referencia!$B:$X,20,FALSE)</f>
        <v>CASAN</v>
      </c>
      <c r="J26" s="9" t="str">
        <f>VLOOKUP(H26,[1]Auxiliar_referencia!$B:$X,10,FALSE)</f>
        <v>Florianópolis - Trindade</v>
      </c>
      <c r="K26" s="9" t="str">
        <f>VLOOKUP(H26,[1]Auxiliar_referencia!$B:$X,12,FALSE)</f>
        <v>Moradia Estudantil</v>
      </c>
      <c r="L26" s="12">
        <f>VLOOKUP($H26,'[2]2023_04'!$D:$AD,'[2]2023_04'!Z$19,FALSE)</f>
        <v>0</v>
      </c>
      <c r="M26" s="12">
        <f>VLOOKUP($H26,'[2]2023_04'!$D:$AD,'[2]2023_04'!AA$19,FALSE)</f>
        <v>30</v>
      </c>
      <c r="N26" s="12">
        <f>VLOOKUP($H26,'[2]2023_04'!$D:$AD,'[2]2023_04'!AB$19,FALSE)</f>
        <v>0</v>
      </c>
      <c r="O26" s="12">
        <f>VLOOKUP($H26,'[2]2023_04'!$D:$AD,'[2]2023_04'!AC$19,FALSE)</f>
        <v>0</v>
      </c>
      <c r="P26" s="12">
        <f>VLOOKUP($H26,'[2]2023_04'!$D:$AD,'[2]2023_04'!AD$19,FALSE)</f>
        <v>30</v>
      </c>
      <c r="Q26" s="13">
        <f>VLOOKUP(H26,'2023_03'!H:R,11,FALSE)</f>
        <v>4476</v>
      </c>
      <c r="R26" s="14">
        <f>VLOOKUP($H26,'[2]2023_04'!$D:$AD,'[2]2023_04'!J$19,FALSE)</f>
        <v>4680</v>
      </c>
      <c r="S26" s="15">
        <f t="shared" si="1"/>
        <v>204</v>
      </c>
      <c r="T26" s="12">
        <f>VLOOKUP($H26,'[2]2023_04'!$D:$AD,'[2]2023_04'!K$19,FALSE)</f>
        <v>204</v>
      </c>
      <c r="U26" s="16" t="str">
        <f>VLOOKUP($H26,'[2]2023_04'!$D:$AD,'[2]2023_04'!T$19,FALSE)</f>
        <v>MÉDIO</v>
      </c>
      <c r="V26" s="17" t="str">
        <f>VLOOKUP($H26,'[2]2023_04'!$D:$AD,'[2]2023_04'!U$19,FALSE)</f>
        <v>ELIMINAR PROBLEMA DE TESTADA</v>
      </c>
      <c r="W26" s="12">
        <f>VLOOKUP($H26,'[2]2023_04'!$D:$AD,'[2]2023_04'!L$19,FALSE)</f>
        <v>1527.72</v>
      </c>
      <c r="X26" s="12">
        <f>VLOOKUP($H26,'[2]2023_04'!$D:$AD,'[2]2023_04'!M$19,FALSE)</f>
        <v>1527.72</v>
      </c>
      <c r="Y26" s="18">
        <f>VLOOKUP($H26,'[2]2023_04'!$D:$AD,'[2]2023_04'!N$19,FALSE)</f>
        <v>-288.73</v>
      </c>
      <c r="Z26" s="12">
        <f>VLOOKUP($H26,'[2]2023_04'!$D:$AD,'[2]2023_04'!O$19,FALSE)</f>
        <v>0</v>
      </c>
      <c r="AA26" s="12">
        <f>VLOOKUP($H26,'[2]2023_04'!$D:$AD,'[2]2023_04'!P$19,FALSE)</f>
        <v>0</v>
      </c>
      <c r="AB26" s="12">
        <f>VLOOKUP($H26,'[2]2023_04'!$D:$AD,'[2]2023_04'!Q$19,FALSE)</f>
        <v>2766.71</v>
      </c>
      <c r="AC26">
        <f t="shared" si="2"/>
        <v>2766.71</v>
      </c>
      <c r="AD26">
        <f t="shared" si="3"/>
        <v>0</v>
      </c>
    </row>
    <row r="27" spans="1:30" ht="15" customHeight="1" x14ac:dyDescent="0.25">
      <c r="A27" s="9" t="str">
        <f t="shared" si="0"/>
        <v>H032 2023 Abril</v>
      </c>
      <c r="B27" s="9" t="str">
        <f>VLOOKUP(H27,[1]Auxiliar_referencia!E:F,2,FALSE)</f>
        <v>Medidor faturado pela UFSC</v>
      </c>
      <c r="C27" s="9">
        <v>2023</v>
      </c>
      <c r="D27" s="9" t="s">
        <v>127</v>
      </c>
      <c r="E27" s="9">
        <f>VLOOKUP(H27,[1]Auxiliar_referencia!$B:$X,3,FALSE)</f>
        <v>2296659</v>
      </c>
      <c r="F27" s="10"/>
      <c r="G27" s="9" t="str">
        <f>VLOOKUP(H27,[1]Auxiliar_referencia!$B:$X,16,FALSE)</f>
        <v>C11C001576</v>
      </c>
      <c r="H27" s="11" t="s">
        <v>57</v>
      </c>
      <c r="I27" s="9" t="str">
        <f>VLOOKUP(H27,[1]Auxiliar_referencia!$B:$X,20,FALSE)</f>
        <v>CASAN</v>
      </c>
      <c r="J27" s="9" t="str">
        <f>VLOOKUP(H27,[1]Auxiliar_referencia!$B:$X,10,FALSE)</f>
        <v>Florianópolis - Trindade</v>
      </c>
      <c r="K27" s="9" t="str">
        <f>VLOOKUP(H27,[1]Auxiliar_referencia!$B:$X,12,FALSE)</f>
        <v>Biblioteca Central</v>
      </c>
      <c r="L27" s="12">
        <f>VLOOKUP($H27,'[2]2023_04'!$D:$AD,'[2]2023_04'!Z$19,FALSE)</f>
        <v>1</v>
      </c>
      <c r="M27" s="12">
        <f>VLOOKUP($H27,'[2]2023_04'!$D:$AD,'[2]2023_04'!AA$19,FALSE)</f>
        <v>0</v>
      </c>
      <c r="N27" s="12">
        <f>VLOOKUP($H27,'[2]2023_04'!$D:$AD,'[2]2023_04'!AB$19,FALSE)</f>
        <v>0</v>
      </c>
      <c r="O27" s="12">
        <f>VLOOKUP($H27,'[2]2023_04'!$D:$AD,'[2]2023_04'!AC$19,FALSE)</f>
        <v>0</v>
      </c>
      <c r="P27" s="12">
        <f>VLOOKUP($H27,'[2]2023_04'!$D:$AD,'[2]2023_04'!AD$19,FALSE)</f>
        <v>1</v>
      </c>
      <c r="Q27" s="13">
        <f>VLOOKUP(H27,'2023_03'!H:R,11,FALSE)</f>
        <v>30011</v>
      </c>
      <c r="R27" s="14">
        <f>VLOOKUP($H27,'[2]2023_04'!$D:$AD,'[2]2023_04'!J$19,FALSE)</f>
        <v>30782</v>
      </c>
      <c r="S27" s="15">
        <f t="shared" si="1"/>
        <v>771</v>
      </c>
      <c r="T27" s="12">
        <f>VLOOKUP($H27,'[2]2023_04'!$D:$AD,'[2]2023_04'!K$19,FALSE)</f>
        <v>771</v>
      </c>
      <c r="U27" s="16" t="str">
        <f>VLOOKUP($H27,'[2]2023_04'!$D:$AD,'[2]2023_04'!T$19,FALSE)</f>
        <v>LIDO</v>
      </c>
      <c r="V27" s="17" t="str">
        <f>VLOOKUP($H27,'[2]2023_04'!$D:$AD,'[2]2023_04'!U$19,FALSE)</f>
        <v>OK</v>
      </c>
      <c r="W27" s="12">
        <f>VLOOKUP($H27,'[2]2023_04'!$D:$AD,'[2]2023_04'!L$19,FALSE)</f>
        <v>11113.57</v>
      </c>
      <c r="X27" s="12">
        <f>VLOOKUP($H27,'[2]2023_04'!$D:$AD,'[2]2023_04'!M$19,FALSE)</f>
        <v>11113.57</v>
      </c>
      <c r="Y27" s="18">
        <f>VLOOKUP($H27,'[2]2023_04'!$D:$AD,'[2]2023_04'!N$19,FALSE)</f>
        <v>-2100.46</v>
      </c>
      <c r="Z27" s="12">
        <f>VLOOKUP($H27,'[2]2023_04'!$D:$AD,'[2]2023_04'!O$19,FALSE)</f>
        <v>0</v>
      </c>
      <c r="AA27" s="12">
        <f>VLOOKUP($H27,'[2]2023_04'!$D:$AD,'[2]2023_04'!P$19,FALSE)</f>
        <v>0</v>
      </c>
      <c r="AB27" s="12">
        <f>VLOOKUP($H27,'[2]2023_04'!$D:$AD,'[2]2023_04'!Q$19,FALSE)</f>
        <v>20126.68</v>
      </c>
      <c r="AC27">
        <f t="shared" si="2"/>
        <v>20126.68</v>
      </c>
      <c r="AD27">
        <f t="shared" si="3"/>
        <v>0</v>
      </c>
    </row>
    <row r="28" spans="1:30" ht="15" customHeight="1" x14ac:dyDescent="0.25">
      <c r="A28" s="9" t="str">
        <f t="shared" si="0"/>
        <v>H033 2023 Abril</v>
      </c>
      <c r="B28" s="9" t="str">
        <f>VLOOKUP(H28,[1]Auxiliar_referencia!E:F,2,FALSE)</f>
        <v>Medidor faturado pela UFSC</v>
      </c>
      <c r="C28" s="9">
        <v>2023</v>
      </c>
      <c r="D28" s="9" t="s">
        <v>127</v>
      </c>
      <c r="E28" s="9">
        <f>VLOOKUP(H28,[1]Auxiliar_referencia!$B:$X,3,FALSE)</f>
        <v>2296667</v>
      </c>
      <c r="F28" s="10"/>
      <c r="G28" s="9" t="str">
        <f>VLOOKUP(H28,[1]Auxiliar_referencia!$B:$X,16,FALSE)</f>
        <v>B10C014063</v>
      </c>
      <c r="H28" s="11" t="s">
        <v>58</v>
      </c>
      <c r="I28" s="9" t="str">
        <f>VLOOKUP(H28,[1]Auxiliar_referencia!$B:$X,20,FALSE)</f>
        <v>CASAN</v>
      </c>
      <c r="J28" s="9" t="str">
        <f>VLOOKUP(H28,[1]Auxiliar_referencia!$B:$X,10,FALSE)</f>
        <v>Florianópolis - Trindade</v>
      </c>
      <c r="K28" s="9" t="str">
        <f>VLOOKUP(H28,[1]Auxiliar_referencia!$B:$X,12,FALSE)</f>
        <v xml:space="preserve">CTC - Salas de Aula, Eng. Elétrica, Produção - CTC 1 ao 5, </v>
      </c>
      <c r="L28" s="12">
        <f>VLOOKUP($H28,'[2]2023_04'!$D:$AD,'[2]2023_04'!Z$19,FALSE)</f>
        <v>1</v>
      </c>
      <c r="M28" s="12">
        <f>VLOOKUP($H28,'[2]2023_04'!$D:$AD,'[2]2023_04'!AA$19,FALSE)</f>
        <v>0</v>
      </c>
      <c r="N28" s="12">
        <f>VLOOKUP($H28,'[2]2023_04'!$D:$AD,'[2]2023_04'!AB$19,FALSE)</f>
        <v>1</v>
      </c>
      <c r="O28" s="12">
        <f>VLOOKUP($H28,'[2]2023_04'!$D:$AD,'[2]2023_04'!AC$19,FALSE)</f>
        <v>0</v>
      </c>
      <c r="P28" s="12">
        <f>VLOOKUP($H28,'[2]2023_04'!$D:$AD,'[2]2023_04'!AD$19,FALSE)</f>
        <v>2</v>
      </c>
      <c r="Q28" s="13">
        <f>VLOOKUP(H28,'2023_03'!H:R,11,FALSE)</f>
        <v>2070</v>
      </c>
      <c r="R28" s="14">
        <f>VLOOKUP($H28,'[2]2023_04'!$D:$AD,'[2]2023_04'!J$19,FALSE)</f>
        <v>2209</v>
      </c>
      <c r="S28" s="15">
        <f t="shared" si="1"/>
        <v>139</v>
      </c>
      <c r="T28" s="12">
        <f>VLOOKUP($H28,'[2]2023_04'!$D:$AD,'[2]2023_04'!K$19,FALSE)</f>
        <v>139</v>
      </c>
      <c r="U28" s="16" t="str">
        <f>VLOOKUP($H28,'[2]2023_04'!$D:$AD,'[2]2023_04'!T$19,FALSE)</f>
        <v>LIDO</v>
      </c>
      <c r="V28" s="17" t="str">
        <f>VLOOKUP($H28,'[2]2023_04'!$D:$AD,'[2]2023_04'!U$19,FALSE)</f>
        <v>OK</v>
      </c>
      <c r="W28" s="12">
        <f>VLOOKUP($H28,'[2]2023_04'!$D:$AD,'[2]2023_04'!L$19,FALSE)</f>
        <v>1970.61</v>
      </c>
      <c r="X28" s="12">
        <f>VLOOKUP($H28,'[2]2023_04'!$D:$AD,'[2]2023_04'!M$19,FALSE)</f>
        <v>1970.61</v>
      </c>
      <c r="Y28" s="18">
        <f>VLOOKUP($H28,'[2]2023_04'!$D:$AD,'[2]2023_04'!N$19,FALSE)</f>
        <v>-372.45</v>
      </c>
      <c r="Z28" s="12">
        <f>VLOOKUP($H28,'[2]2023_04'!$D:$AD,'[2]2023_04'!O$19,FALSE)</f>
        <v>0</v>
      </c>
      <c r="AA28" s="12">
        <f>VLOOKUP($H28,'[2]2023_04'!$D:$AD,'[2]2023_04'!P$19,FALSE)</f>
        <v>0</v>
      </c>
      <c r="AB28" s="12">
        <f>VLOOKUP($H28,'[2]2023_04'!$D:$AD,'[2]2023_04'!Q$19,FALSE)</f>
        <v>3568.77</v>
      </c>
      <c r="AC28">
        <f t="shared" si="2"/>
        <v>3568.77</v>
      </c>
      <c r="AD28">
        <f t="shared" si="3"/>
        <v>0</v>
      </c>
    </row>
    <row r="29" spans="1:30" ht="15" customHeight="1" x14ac:dyDescent="0.25">
      <c r="A29" s="9" t="str">
        <f t="shared" si="0"/>
        <v>H034 2023 Abril</v>
      </c>
      <c r="B29" s="9" t="str">
        <f>VLOOKUP(H29,[1]Auxiliar_referencia!E:F,2,FALSE)</f>
        <v>Medidor faturado pela UFSC</v>
      </c>
      <c r="C29" s="9">
        <v>2023</v>
      </c>
      <c r="D29" s="9" t="s">
        <v>127</v>
      </c>
      <c r="E29" s="9">
        <f>VLOOKUP(H29,[1]Auxiliar_referencia!$B:$X,3,FALSE)</f>
        <v>8416621</v>
      </c>
      <c r="F29" s="10"/>
      <c r="G29" s="9" t="str">
        <f>VLOOKUP(H29,[1]Auxiliar_referencia!$B:$X,16,FALSE)</f>
        <v>B10C014069</v>
      </c>
      <c r="H29" s="11" t="s">
        <v>59</v>
      </c>
      <c r="I29" s="9" t="str">
        <f>VLOOKUP(H29,[1]Auxiliar_referencia!$B:$X,20,FALSE)</f>
        <v>CASAN</v>
      </c>
      <c r="J29" s="9" t="str">
        <f>VLOOKUP(H29,[1]Auxiliar_referencia!$B:$X,10,FALSE)</f>
        <v>Florianópolis - Trindade</v>
      </c>
      <c r="K29" s="9" t="str">
        <f>VLOOKUP(H29,[1]Auxiliar_referencia!$B:$X,12,FALSE)</f>
        <v>CTC - Eng. Sanitária e Amb. - CTC 12 e 37</v>
      </c>
      <c r="L29" s="12">
        <f>VLOOKUP($H29,'[2]2023_04'!$D:$AD,'[2]2023_04'!Z$19,FALSE)</f>
        <v>1</v>
      </c>
      <c r="M29" s="12">
        <f>VLOOKUP($H29,'[2]2023_04'!$D:$AD,'[2]2023_04'!AA$19,FALSE)</f>
        <v>0</v>
      </c>
      <c r="N29" s="12">
        <f>VLOOKUP($H29,'[2]2023_04'!$D:$AD,'[2]2023_04'!AB$19,FALSE)</f>
        <v>0</v>
      </c>
      <c r="O29" s="12">
        <f>VLOOKUP($H29,'[2]2023_04'!$D:$AD,'[2]2023_04'!AC$19,FALSE)</f>
        <v>0</v>
      </c>
      <c r="P29" s="12">
        <f>VLOOKUP($H29,'[2]2023_04'!$D:$AD,'[2]2023_04'!AD$19,FALSE)</f>
        <v>1</v>
      </c>
      <c r="Q29" s="13">
        <f>VLOOKUP(H29,'2023_03'!H:R,11,FALSE)</f>
        <v>2878</v>
      </c>
      <c r="R29" s="14">
        <f>VLOOKUP($H29,'[2]2023_04'!$D:$AD,'[2]2023_04'!J$19,FALSE)</f>
        <v>3034</v>
      </c>
      <c r="S29" s="15">
        <f t="shared" si="1"/>
        <v>156</v>
      </c>
      <c r="T29" s="12">
        <f>VLOOKUP($H29,'[2]2023_04'!$D:$AD,'[2]2023_04'!K$19,FALSE)</f>
        <v>156</v>
      </c>
      <c r="U29" s="16" t="str">
        <f>VLOOKUP($H29,'[2]2023_04'!$D:$AD,'[2]2023_04'!T$19,FALSE)</f>
        <v>LIDO</v>
      </c>
      <c r="V29" s="17" t="str">
        <f>VLOOKUP($H29,'[2]2023_04'!$D:$AD,'[2]2023_04'!U$19,FALSE)</f>
        <v>OK</v>
      </c>
      <c r="W29" s="12">
        <f>VLOOKUP($H29,'[2]2023_04'!$D:$AD,'[2]2023_04'!L$19,FALSE)</f>
        <v>2202.2199999999998</v>
      </c>
      <c r="X29" s="12">
        <f>VLOOKUP($H29,'[2]2023_04'!$D:$AD,'[2]2023_04'!M$19,FALSE)</f>
        <v>2202.2199999999998</v>
      </c>
      <c r="Y29" s="18">
        <f>VLOOKUP($H29,'[2]2023_04'!$D:$AD,'[2]2023_04'!N$19,FALSE)</f>
        <v>-416.21</v>
      </c>
      <c r="Z29" s="12">
        <f>VLOOKUP($H29,'[2]2023_04'!$D:$AD,'[2]2023_04'!O$19,FALSE)</f>
        <v>0</v>
      </c>
      <c r="AA29" s="12">
        <f>VLOOKUP($H29,'[2]2023_04'!$D:$AD,'[2]2023_04'!P$19,FALSE)</f>
        <v>0</v>
      </c>
      <c r="AB29" s="12">
        <f>VLOOKUP($H29,'[2]2023_04'!$D:$AD,'[2]2023_04'!Q$19,FALSE)</f>
        <v>3988.23</v>
      </c>
      <c r="AC29">
        <f t="shared" si="2"/>
        <v>3988.2299999999996</v>
      </c>
      <c r="AD29">
        <f t="shared" si="3"/>
        <v>0</v>
      </c>
    </row>
    <row r="30" spans="1:30" ht="15" customHeight="1" x14ac:dyDescent="0.25">
      <c r="A30" s="9" t="str">
        <f t="shared" si="0"/>
        <v>H035 2023 Abril</v>
      </c>
      <c r="B30" s="9" t="str">
        <f>VLOOKUP(H30,[1]Auxiliar_referencia!E:F,2,FALSE)</f>
        <v>Medidor faturado pela UFSC</v>
      </c>
      <c r="C30" s="9">
        <v>2023</v>
      </c>
      <c r="D30" s="9" t="s">
        <v>127</v>
      </c>
      <c r="E30" s="9">
        <f>VLOOKUP(H30,[1]Auxiliar_referencia!$B:$X,3,FALSE)</f>
        <v>2296845</v>
      </c>
      <c r="F30" s="10"/>
      <c r="G30" s="9" t="str">
        <f>VLOOKUP(H30,[1]Auxiliar_referencia!$B:$X,16,FALSE)</f>
        <v>B10C022164</v>
      </c>
      <c r="H30" s="11" t="s">
        <v>60</v>
      </c>
      <c r="I30" s="9" t="str">
        <f>VLOOKUP(H30,[1]Auxiliar_referencia!$B:$X,20,FALSE)</f>
        <v>CASAN</v>
      </c>
      <c r="J30" s="9" t="str">
        <f>VLOOKUP(H30,[1]Auxiliar_referencia!$B:$X,10,FALSE)</f>
        <v>Florianópolis - Trindade</v>
      </c>
      <c r="K30" s="9" t="str">
        <f>VLOOKUP(H30,[1]Auxiliar_referencia!$B:$X,12,FALSE)</f>
        <v>CTC - Eng. Elétrica INEP - CTC 06</v>
      </c>
      <c r="L30" s="12">
        <f>VLOOKUP($H30,'[2]2023_04'!$D:$AD,'[2]2023_04'!Z$19,FALSE)</f>
        <v>1</v>
      </c>
      <c r="M30" s="12">
        <f>VLOOKUP($H30,'[2]2023_04'!$D:$AD,'[2]2023_04'!AA$19,FALSE)</f>
        <v>0</v>
      </c>
      <c r="N30" s="12">
        <f>VLOOKUP($H30,'[2]2023_04'!$D:$AD,'[2]2023_04'!AB$19,FALSE)</f>
        <v>0</v>
      </c>
      <c r="O30" s="12">
        <f>VLOOKUP($H30,'[2]2023_04'!$D:$AD,'[2]2023_04'!AC$19,FALSE)</f>
        <v>0</v>
      </c>
      <c r="P30" s="12">
        <f>VLOOKUP($H30,'[2]2023_04'!$D:$AD,'[2]2023_04'!AD$19,FALSE)</f>
        <v>1</v>
      </c>
      <c r="Q30" s="13">
        <f>VLOOKUP(H30,'2023_03'!H:R,11,FALSE)</f>
        <v>264</v>
      </c>
      <c r="R30" s="14">
        <f>VLOOKUP($H30,'[2]2023_04'!$D:$AD,'[2]2023_04'!J$19,FALSE)</f>
        <v>281</v>
      </c>
      <c r="S30" s="15">
        <f t="shared" si="1"/>
        <v>17</v>
      </c>
      <c r="T30" s="12">
        <f>VLOOKUP($H30,'[2]2023_04'!$D:$AD,'[2]2023_04'!K$19,FALSE)</f>
        <v>17</v>
      </c>
      <c r="U30" s="16" t="str">
        <f>VLOOKUP($H30,'[2]2023_04'!$D:$AD,'[2]2023_04'!T$19,FALSE)</f>
        <v>LIDO</v>
      </c>
      <c r="V30" s="17" t="str">
        <f>VLOOKUP($H30,'[2]2023_04'!$D:$AD,'[2]2023_04'!U$19,FALSE)</f>
        <v>OK</v>
      </c>
      <c r="W30" s="12">
        <f>VLOOKUP($H30,'[2]2023_04'!$D:$AD,'[2]2023_04'!L$19,FALSE)</f>
        <v>188.11</v>
      </c>
      <c r="X30" s="12">
        <f>VLOOKUP($H30,'[2]2023_04'!$D:$AD,'[2]2023_04'!M$19,FALSE)</f>
        <v>188.11</v>
      </c>
      <c r="Y30" s="18">
        <f>VLOOKUP($H30,'[2]2023_04'!$D:$AD,'[2]2023_04'!N$19,FALSE)</f>
        <v>-35.56</v>
      </c>
      <c r="Z30" s="12">
        <f>VLOOKUP($H30,'[2]2023_04'!$D:$AD,'[2]2023_04'!O$19,FALSE)</f>
        <v>0</v>
      </c>
      <c r="AA30" s="12">
        <f>VLOOKUP($H30,'[2]2023_04'!$D:$AD,'[2]2023_04'!P$19,FALSE)</f>
        <v>0</v>
      </c>
      <c r="AB30" s="12">
        <f>VLOOKUP($H30,'[2]2023_04'!$D:$AD,'[2]2023_04'!Q$19,FALSE)</f>
        <v>340.66</v>
      </c>
      <c r="AC30">
        <f t="shared" si="2"/>
        <v>340.66</v>
      </c>
      <c r="AD30">
        <f t="shared" si="3"/>
        <v>0</v>
      </c>
    </row>
    <row r="31" spans="1:30" ht="15" customHeight="1" x14ac:dyDescent="0.25">
      <c r="A31" s="9" t="str">
        <f t="shared" si="0"/>
        <v>H037 2023 Abril</v>
      </c>
      <c r="B31" s="9" t="str">
        <f>VLOOKUP(H31,[1]Auxiliar_referencia!E:F,2,FALSE)</f>
        <v>Medidor faturado pela UFSC</v>
      </c>
      <c r="C31" s="9">
        <v>2023</v>
      </c>
      <c r="D31" s="9" t="s">
        <v>127</v>
      </c>
      <c r="E31" s="9">
        <f>VLOOKUP(H31,[1]Auxiliar_referencia!$B:$X,3,FALSE)</f>
        <v>6435548</v>
      </c>
      <c r="F31" s="10"/>
      <c r="G31" s="9" t="str">
        <f>VLOOKUP(H31,[1]Auxiliar_referencia!$B:$X,16,FALSE)</f>
        <v>Y13F347112</v>
      </c>
      <c r="H31" s="11" t="s">
        <v>61</v>
      </c>
      <c r="I31" s="9" t="str">
        <f>VLOOKUP(H31,[1]Auxiliar_referencia!$B:$X,20,FALSE)</f>
        <v>CASAN</v>
      </c>
      <c r="J31" s="9" t="str">
        <f>VLOOKUP(H31,[1]Auxiliar_referencia!$B:$X,10,FALSE)</f>
        <v>Florianópolis - Trindade</v>
      </c>
      <c r="K31" s="9" t="str">
        <f>VLOOKUP(H31,[1]Auxiliar_referencia!$B:$X,12,FALSE)</f>
        <v>CTC - Eng. Mecânica - CTC 9, 10 e 37</v>
      </c>
      <c r="L31" s="12">
        <f>VLOOKUP($H31,'[2]2023_04'!$D:$AD,'[2]2023_04'!Z$19,FALSE)</f>
        <v>1</v>
      </c>
      <c r="M31" s="12">
        <f>VLOOKUP($H31,'[2]2023_04'!$D:$AD,'[2]2023_04'!AA$19,FALSE)</f>
        <v>0</v>
      </c>
      <c r="N31" s="12">
        <f>VLOOKUP($H31,'[2]2023_04'!$D:$AD,'[2]2023_04'!AB$19,FALSE)</f>
        <v>0</v>
      </c>
      <c r="O31" s="12">
        <f>VLOOKUP($H31,'[2]2023_04'!$D:$AD,'[2]2023_04'!AC$19,FALSE)</f>
        <v>1</v>
      </c>
      <c r="P31" s="12">
        <f>VLOOKUP($H31,'[2]2023_04'!$D:$AD,'[2]2023_04'!AD$19,FALSE)</f>
        <v>2</v>
      </c>
      <c r="Q31" s="13">
        <f>VLOOKUP(H31,'2023_03'!H:R,11,FALSE)</f>
        <v>1758</v>
      </c>
      <c r="R31" s="14">
        <f>VLOOKUP($H31,'[2]2023_04'!$D:$AD,'[2]2023_04'!J$19,FALSE)</f>
        <v>1843</v>
      </c>
      <c r="S31" s="15">
        <f t="shared" si="1"/>
        <v>85</v>
      </c>
      <c r="T31" s="12">
        <f>VLOOKUP($H31,'[2]2023_04'!$D:$AD,'[2]2023_04'!K$19,FALSE)</f>
        <v>85</v>
      </c>
      <c r="U31" s="16" t="str">
        <f>VLOOKUP($H31,'[2]2023_04'!$D:$AD,'[2]2023_04'!T$19,FALSE)</f>
        <v>LIDO</v>
      </c>
      <c r="V31" s="17" t="str">
        <f>VLOOKUP($H31,'[2]2023_04'!$D:$AD,'[2]2023_04'!U$19,FALSE)</f>
        <v>OK</v>
      </c>
      <c r="W31" s="12">
        <f>VLOOKUP($H31,'[2]2023_04'!$D:$AD,'[2]2023_04'!L$19,FALSE)</f>
        <v>1115.22</v>
      </c>
      <c r="X31" s="12">
        <f>VLOOKUP($H31,'[2]2023_04'!$D:$AD,'[2]2023_04'!M$19,FALSE)</f>
        <v>1115.22</v>
      </c>
      <c r="Y31" s="18">
        <f>VLOOKUP($H31,'[2]2023_04'!$D:$AD,'[2]2023_04'!N$19,FALSE)</f>
        <v>-210.77</v>
      </c>
      <c r="Z31" s="12">
        <f>VLOOKUP($H31,'[2]2023_04'!$D:$AD,'[2]2023_04'!O$19,FALSE)</f>
        <v>0</v>
      </c>
      <c r="AA31" s="12">
        <f>VLOOKUP($H31,'[2]2023_04'!$D:$AD,'[2]2023_04'!P$19,FALSE)</f>
        <v>0</v>
      </c>
      <c r="AB31" s="12">
        <f>VLOOKUP($H31,'[2]2023_04'!$D:$AD,'[2]2023_04'!Q$19,FALSE)</f>
        <v>2019.67</v>
      </c>
      <c r="AC31">
        <f t="shared" si="2"/>
        <v>2019.67</v>
      </c>
      <c r="AD31">
        <f t="shared" si="3"/>
        <v>0</v>
      </c>
    </row>
    <row r="32" spans="1:30" ht="15" customHeight="1" x14ac:dyDescent="0.25">
      <c r="A32" s="9" t="str">
        <f t="shared" si="0"/>
        <v>H038 2023 Abril</v>
      </c>
      <c r="B32" s="9" t="str">
        <f>VLOOKUP(H32,[1]Auxiliar_referencia!E:F,2,FALSE)</f>
        <v>Medidor faturado pela UFSC</v>
      </c>
      <c r="C32" s="9">
        <v>2023</v>
      </c>
      <c r="D32" s="9" t="s">
        <v>127</v>
      </c>
      <c r="E32" s="9">
        <f>VLOOKUP(H32,[1]Auxiliar_referencia!$B:$X,3,FALSE)</f>
        <v>2296683</v>
      </c>
      <c r="F32" s="10"/>
      <c r="G32" s="9" t="str">
        <f>VLOOKUP(H32,[1]Auxiliar_referencia!$B:$X,16,FALSE)</f>
        <v>B10C014806</v>
      </c>
      <c r="H32" s="11" t="s">
        <v>62</v>
      </c>
      <c r="I32" s="9" t="str">
        <f>VLOOKUP(H32,[1]Auxiliar_referencia!$B:$X,20,FALSE)</f>
        <v>CASAN</v>
      </c>
      <c r="J32" s="9" t="str">
        <f>VLOOKUP(H32,[1]Auxiliar_referencia!$B:$X,10,FALSE)</f>
        <v>Florianópolis - Trindade</v>
      </c>
      <c r="K32" s="9" t="str">
        <f>VLOOKUP(H32,[1]Auxiliar_referencia!$B:$X,12,FALSE)</f>
        <v>CTC - Eng. Mecânica CTC 11 Bloco B (Pavilhão) e CTC 31 INE</v>
      </c>
      <c r="L32" s="12">
        <f>VLOOKUP($H32,'[2]2023_04'!$D:$AD,'[2]2023_04'!Z$19,FALSE)</f>
        <v>1</v>
      </c>
      <c r="M32" s="12">
        <f>VLOOKUP($H32,'[2]2023_04'!$D:$AD,'[2]2023_04'!AA$19,FALSE)</f>
        <v>0</v>
      </c>
      <c r="N32" s="12">
        <f>VLOOKUP($H32,'[2]2023_04'!$D:$AD,'[2]2023_04'!AB$19,FALSE)</f>
        <v>0</v>
      </c>
      <c r="O32" s="12">
        <f>VLOOKUP($H32,'[2]2023_04'!$D:$AD,'[2]2023_04'!AC$19,FALSE)</f>
        <v>0</v>
      </c>
      <c r="P32" s="12">
        <f>VLOOKUP($H32,'[2]2023_04'!$D:$AD,'[2]2023_04'!AD$19,FALSE)</f>
        <v>1</v>
      </c>
      <c r="Q32" s="13">
        <f>VLOOKUP(H32,'2023_03'!H:R,11,FALSE)</f>
        <v>199</v>
      </c>
      <c r="R32" s="14">
        <f>VLOOKUP($H32,'[2]2023_04'!$D:$AD,'[2]2023_04'!J$19,FALSE)</f>
        <v>432</v>
      </c>
      <c r="S32" s="15">
        <f t="shared" si="1"/>
        <v>233</v>
      </c>
      <c r="T32" s="12">
        <f>VLOOKUP($H32,'[2]2023_04'!$D:$AD,'[2]2023_04'!K$19,FALSE)</f>
        <v>233</v>
      </c>
      <c r="U32" s="16" t="str">
        <f>VLOOKUP($H32,'[2]2023_04'!$D:$AD,'[2]2023_04'!T$19,FALSE)</f>
        <v>LIDO/REVISÃO</v>
      </c>
      <c r="V32" s="17" t="str">
        <f>VLOOKUP($H32,'[2]2023_04'!$D:$AD,'[2]2023_04'!U$19,FALSE)</f>
        <v>CONFIRMAÇÃO LEITURA</v>
      </c>
      <c r="W32" s="12">
        <f>VLOOKUP($H32,'[2]2023_04'!$D:$AD,'[2]2023_04'!L$19,FALSE)</f>
        <v>3317.95</v>
      </c>
      <c r="X32" s="12">
        <f>VLOOKUP($H32,'[2]2023_04'!$D:$AD,'[2]2023_04'!M$19,FALSE)</f>
        <v>3317.95</v>
      </c>
      <c r="Y32" s="18">
        <f>VLOOKUP($H32,'[2]2023_04'!$D:$AD,'[2]2023_04'!N$19,FALSE)</f>
        <v>-627.09</v>
      </c>
      <c r="Z32" s="12">
        <f>VLOOKUP($H32,'[2]2023_04'!$D:$AD,'[2]2023_04'!O$19,FALSE)</f>
        <v>0</v>
      </c>
      <c r="AA32" s="12">
        <f>VLOOKUP($H32,'[2]2023_04'!$D:$AD,'[2]2023_04'!P$19,FALSE)</f>
        <v>0</v>
      </c>
      <c r="AB32" s="12">
        <f>VLOOKUP($H32,'[2]2023_04'!$D:$AD,'[2]2023_04'!Q$19,FALSE)</f>
        <v>6008.81</v>
      </c>
      <c r="AC32">
        <f t="shared" si="2"/>
        <v>6008.8099999999995</v>
      </c>
      <c r="AD32">
        <f t="shared" si="3"/>
        <v>0</v>
      </c>
    </row>
    <row r="33" spans="1:30" x14ac:dyDescent="0.25">
      <c r="A33" s="9" t="str">
        <f t="shared" si="0"/>
        <v>H040 2023 Abril</v>
      </c>
      <c r="B33" s="9" t="str">
        <f>VLOOKUP(H33,[1]Auxiliar_referencia!E:F,2,FALSE)</f>
        <v>Medidor faturado pela UFSC</v>
      </c>
      <c r="C33" s="9">
        <v>2023</v>
      </c>
      <c r="D33" s="9" t="s">
        <v>127</v>
      </c>
      <c r="E33" s="9">
        <f>VLOOKUP(H33,[1]Auxiliar_referencia!$B:$X,3,FALSE)</f>
        <v>2296691</v>
      </c>
      <c r="F33" s="10"/>
      <c r="G33" s="9" t="str">
        <f>VLOOKUP(H33,[1]Auxiliar_referencia!$B:$X,16,FALSE)</f>
        <v>C11C000642</v>
      </c>
      <c r="H33" s="11" t="s">
        <v>63</v>
      </c>
      <c r="I33" s="9" t="str">
        <f>VLOOKUP(H33,[1]Auxiliar_referencia!$B:$X,20,FALSE)</f>
        <v>CASAN</v>
      </c>
      <c r="J33" s="9" t="str">
        <f>VLOOKUP(H33,[1]Auxiliar_referencia!$B:$X,10,FALSE)</f>
        <v>Florianópolis - Trindade</v>
      </c>
      <c r="K33" s="9" t="str">
        <f>VLOOKUP(H33,[1]Auxiliar_referencia!$B:$X,12,FALSE)</f>
        <v>Reitoria I</v>
      </c>
      <c r="L33" s="12">
        <f>VLOOKUP($H33,'[2]2023_04'!$D:$AD,'[2]2023_04'!Z$19,FALSE)</f>
        <v>1</v>
      </c>
      <c r="M33" s="12">
        <f>VLOOKUP($H33,'[2]2023_04'!$D:$AD,'[2]2023_04'!AA$19,FALSE)</f>
        <v>0</v>
      </c>
      <c r="N33" s="12">
        <f>VLOOKUP($H33,'[2]2023_04'!$D:$AD,'[2]2023_04'!AB$19,FALSE)</f>
        <v>0</v>
      </c>
      <c r="O33" s="12">
        <f>VLOOKUP($H33,'[2]2023_04'!$D:$AD,'[2]2023_04'!AC$19,FALSE)</f>
        <v>0</v>
      </c>
      <c r="P33" s="12">
        <f>VLOOKUP($H33,'[2]2023_04'!$D:$AD,'[2]2023_04'!AD$19,FALSE)</f>
        <v>1</v>
      </c>
      <c r="Q33" s="13">
        <f>VLOOKUP(H33,'2023_03'!H:R,11,FALSE)</f>
        <v>46010</v>
      </c>
      <c r="R33" s="14">
        <f>VLOOKUP($H33,'[2]2023_04'!$D:$AD,'[2]2023_04'!J$19,FALSE)</f>
        <v>46350</v>
      </c>
      <c r="S33" s="15">
        <f t="shared" si="1"/>
        <v>340</v>
      </c>
      <c r="T33" s="12">
        <f>VLOOKUP($H33,'[2]2023_04'!$D:$AD,'[2]2023_04'!K$19,FALSE)</f>
        <v>340</v>
      </c>
      <c r="U33" s="16" t="str">
        <f>VLOOKUP($H33,'[2]2023_04'!$D:$AD,'[2]2023_04'!T$19,FALSE)</f>
        <v>LIDO/REVISÃO</v>
      </c>
      <c r="V33" s="17" t="str">
        <f>VLOOKUP($H33,'[2]2023_04'!$D:$AD,'[2]2023_04'!U$19,FALSE)</f>
        <v>CONFIRMAÇÃO LEITURA</v>
      </c>
      <c r="W33" s="12">
        <f>VLOOKUP($H33,'[2]2023_04'!$D:$AD,'[2]2023_04'!L$19,FALSE)</f>
        <v>4810.16</v>
      </c>
      <c r="X33" s="12">
        <f>VLOOKUP($H33,'[2]2023_04'!$D:$AD,'[2]2023_04'!M$19,FALSE)</f>
        <v>4810.16</v>
      </c>
      <c r="Y33" s="18">
        <f>VLOOKUP($H33,'[2]2023_04'!$D:$AD,'[2]2023_04'!N$19,FALSE)</f>
        <v>-909.12</v>
      </c>
      <c r="Z33" s="12">
        <f>VLOOKUP($H33,'[2]2023_04'!$D:$AD,'[2]2023_04'!O$19,FALSE)</f>
        <v>0</v>
      </c>
      <c r="AA33" s="12">
        <f>VLOOKUP($H33,'[2]2023_04'!$D:$AD,'[2]2023_04'!P$19,FALSE)</f>
        <v>0</v>
      </c>
      <c r="AB33" s="12">
        <f>VLOOKUP($H33,'[2]2023_04'!$D:$AD,'[2]2023_04'!Q$19,FALSE)</f>
        <v>8711.2000000000007</v>
      </c>
      <c r="AC33">
        <f t="shared" si="2"/>
        <v>8711.1999999999989</v>
      </c>
      <c r="AD33">
        <f t="shared" si="3"/>
        <v>0</v>
      </c>
    </row>
    <row r="34" spans="1:30" x14ac:dyDescent="0.25">
      <c r="A34" s="9" t="str">
        <f t="shared" si="0"/>
        <v>H041 2023 Abril</v>
      </c>
      <c r="B34" s="9" t="str">
        <f>VLOOKUP(H34,[1]Auxiliar_referencia!E:F,2,FALSE)</f>
        <v>Medidor faturado pela UFSC</v>
      </c>
      <c r="C34" s="9">
        <v>2023</v>
      </c>
      <c r="D34" s="9" t="s">
        <v>127</v>
      </c>
      <c r="E34" s="9">
        <f>VLOOKUP(H34,[1]Auxiliar_referencia!$B:$X,3,FALSE)</f>
        <v>2296810</v>
      </c>
      <c r="F34" s="10"/>
      <c r="G34" s="9" t="str">
        <f>VLOOKUP(H34,[1]Auxiliar_referencia!$B:$X,16,FALSE)</f>
        <v>C11C010608</v>
      </c>
      <c r="H34" s="11" t="s">
        <v>64</v>
      </c>
      <c r="I34" s="9" t="str">
        <f>VLOOKUP(H34,[1]Auxiliar_referencia!$B:$X,20,FALSE)</f>
        <v>CASAN</v>
      </c>
      <c r="J34" s="9" t="str">
        <f>VLOOKUP(H34,[1]Auxiliar_referencia!$B:$X,10,FALSE)</f>
        <v>Florianópolis - Trindade</v>
      </c>
      <c r="K34" s="9" t="str">
        <f>VLOOKUP(H34,[1]Auxiliar_referencia!$B:$X,12,FALSE)</f>
        <v>CCE 1  Básico</v>
      </c>
      <c r="L34" s="12">
        <f>VLOOKUP($H34,'[2]2023_04'!$D:$AD,'[2]2023_04'!Z$19,FALSE)</f>
        <v>1</v>
      </c>
      <c r="M34" s="12">
        <f>VLOOKUP($H34,'[2]2023_04'!$D:$AD,'[2]2023_04'!AA$19,FALSE)</f>
        <v>0</v>
      </c>
      <c r="N34" s="12">
        <f>VLOOKUP($H34,'[2]2023_04'!$D:$AD,'[2]2023_04'!AB$19,FALSE)</f>
        <v>1</v>
      </c>
      <c r="O34" s="12">
        <f>VLOOKUP($H34,'[2]2023_04'!$D:$AD,'[2]2023_04'!AC$19,FALSE)</f>
        <v>0</v>
      </c>
      <c r="P34" s="12">
        <f>VLOOKUP($H34,'[2]2023_04'!$D:$AD,'[2]2023_04'!AD$19,FALSE)</f>
        <v>2</v>
      </c>
      <c r="Q34" s="13">
        <f>VLOOKUP(H34,'2023_03'!H:R,11,FALSE)</f>
        <v>15073</v>
      </c>
      <c r="R34" s="14">
        <f>VLOOKUP($H34,'[2]2023_04'!$D:$AD,'[2]2023_04'!J$19,FALSE)</f>
        <v>15256</v>
      </c>
      <c r="S34" s="15">
        <f t="shared" si="1"/>
        <v>183</v>
      </c>
      <c r="T34" s="12">
        <f>VLOOKUP($H34,'[2]2023_04'!$D:$AD,'[2]2023_04'!K$19,FALSE)</f>
        <v>183</v>
      </c>
      <c r="U34" s="16" t="str">
        <f>VLOOKUP($H34,'[2]2023_04'!$D:$AD,'[2]2023_04'!T$19,FALSE)</f>
        <v>LIDO</v>
      </c>
      <c r="V34" s="17" t="str">
        <f>VLOOKUP($H34,'[2]2023_04'!$D:$AD,'[2]2023_04'!U$19,FALSE)</f>
        <v>OK</v>
      </c>
      <c r="W34" s="12">
        <f>VLOOKUP($H34,'[2]2023_04'!$D:$AD,'[2]2023_04'!L$19,FALSE)</f>
        <v>2690.45</v>
      </c>
      <c r="X34" s="12">
        <f>VLOOKUP($H34,'[2]2023_04'!$D:$AD,'[2]2023_04'!M$19,FALSE)</f>
        <v>2690.45</v>
      </c>
      <c r="Y34" s="18">
        <f>VLOOKUP($H34,'[2]2023_04'!$D:$AD,'[2]2023_04'!N$19,FALSE)</f>
        <v>-508.5</v>
      </c>
      <c r="Z34" s="12">
        <f>VLOOKUP($H34,'[2]2023_04'!$D:$AD,'[2]2023_04'!O$19,FALSE)</f>
        <v>0</v>
      </c>
      <c r="AA34" s="12">
        <f>VLOOKUP($H34,'[2]2023_04'!$D:$AD,'[2]2023_04'!P$19,FALSE)</f>
        <v>0</v>
      </c>
      <c r="AB34" s="12">
        <f>VLOOKUP($H34,'[2]2023_04'!$D:$AD,'[2]2023_04'!Q$19,FALSE)</f>
        <v>4872.3999999999996</v>
      </c>
      <c r="AC34">
        <f t="shared" si="2"/>
        <v>4872.3999999999996</v>
      </c>
      <c r="AD34">
        <f t="shared" si="3"/>
        <v>0</v>
      </c>
    </row>
    <row r="35" spans="1:30" x14ac:dyDescent="0.25">
      <c r="A35" s="9" t="str">
        <f t="shared" si="0"/>
        <v>H042 2023 Abril</v>
      </c>
      <c r="B35" s="9" t="str">
        <f>VLOOKUP(H35,[1]Auxiliar_referencia!E:F,2,FALSE)</f>
        <v>Medidor faturado pela UFSC</v>
      </c>
      <c r="C35" s="9">
        <v>2023</v>
      </c>
      <c r="D35" s="9" t="s">
        <v>127</v>
      </c>
      <c r="E35" s="9">
        <f>VLOOKUP(H35,[1]Auxiliar_referencia!$B:$X,3,FALSE)</f>
        <v>2296802</v>
      </c>
      <c r="F35" s="10"/>
      <c r="G35" s="9" t="str">
        <f>VLOOKUP(H35,[1]Auxiliar_referencia!$B:$X,16,FALSE)</f>
        <v>C11C001909</v>
      </c>
      <c r="H35" s="11" t="s">
        <v>65</v>
      </c>
      <c r="I35" s="9" t="str">
        <f>VLOOKUP(H35,[1]Auxiliar_referencia!$B:$X,20,FALSE)</f>
        <v>CASAN</v>
      </c>
      <c r="J35" s="9" t="str">
        <f>VLOOKUP(H35,[1]Auxiliar_referencia!$B:$X,10,FALSE)</f>
        <v>Florianópolis - Trindade</v>
      </c>
      <c r="K35" s="9" t="str">
        <f>VLOOKUP(H35,[1]Auxiliar_referencia!$B:$X,12,FALSE)</f>
        <v>CCE 2  R. Eng. Andrey C. Ferreira</v>
      </c>
      <c r="L35" s="12">
        <f>VLOOKUP($H35,'[2]2023_04'!$D:$AD,'[2]2023_04'!Z$19,FALSE)</f>
        <v>1</v>
      </c>
      <c r="M35" s="12">
        <f>VLOOKUP($H35,'[2]2023_04'!$D:$AD,'[2]2023_04'!AA$19,FALSE)</f>
        <v>0</v>
      </c>
      <c r="N35" s="12">
        <f>VLOOKUP($H35,'[2]2023_04'!$D:$AD,'[2]2023_04'!AB$19,FALSE)</f>
        <v>0</v>
      </c>
      <c r="O35" s="12">
        <f>VLOOKUP($H35,'[2]2023_04'!$D:$AD,'[2]2023_04'!AC$19,FALSE)</f>
        <v>0</v>
      </c>
      <c r="P35" s="12">
        <f>VLOOKUP($H35,'[2]2023_04'!$D:$AD,'[2]2023_04'!AD$19,FALSE)</f>
        <v>1</v>
      </c>
      <c r="Q35" s="13">
        <f>VLOOKUP(H35,'2023_03'!H:R,11,FALSE)</f>
        <v>9288</v>
      </c>
      <c r="R35" s="14">
        <f>VLOOKUP($H35,'[2]2023_04'!$D:$AD,'[2]2023_04'!J$19,FALSE)</f>
        <v>9288</v>
      </c>
      <c r="S35" s="15">
        <f t="shared" si="1"/>
        <v>0</v>
      </c>
      <c r="T35" s="12">
        <f>VLOOKUP($H35,'[2]2023_04'!$D:$AD,'[2]2023_04'!K$19,FALSE)</f>
        <v>0</v>
      </c>
      <c r="U35" s="16" t="str">
        <f>VLOOKUP($H35,'[2]2023_04'!$D:$AD,'[2]2023_04'!T$19,FALSE)</f>
        <v>MÉDIO</v>
      </c>
      <c r="V35" s="17" t="str">
        <f>VLOOKUP($H35,'[2]2023_04'!$D:$AD,'[2]2023_04'!U$19,FALSE)</f>
        <v>ELIMINAR PROBLEMA DE TESTADA</v>
      </c>
      <c r="W35" s="12">
        <f>VLOOKUP($H35,'[2]2023_04'!$D:$AD,'[2]2023_04'!L$19,FALSE)</f>
        <v>35.08</v>
      </c>
      <c r="X35" s="12">
        <f>VLOOKUP($H35,'[2]2023_04'!$D:$AD,'[2]2023_04'!M$19,FALSE)</f>
        <v>35.08</v>
      </c>
      <c r="Y35" s="18">
        <f>VLOOKUP($H35,'[2]2023_04'!$D:$AD,'[2]2023_04'!N$19,FALSE)</f>
        <v>-6.63</v>
      </c>
      <c r="Z35" s="12">
        <f>VLOOKUP($H35,'[2]2023_04'!$D:$AD,'[2]2023_04'!O$19,FALSE)</f>
        <v>0</v>
      </c>
      <c r="AA35" s="12">
        <f>VLOOKUP($H35,'[2]2023_04'!$D:$AD,'[2]2023_04'!P$19,FALSE)</f>
        <v>0</v>
      </c>
      <c r="AB35" s="12">
        <f>VLOOKUP($H35,'[2]2023_04'!$D:$AD,'[2]2023_04'!Q$19,FALSE)</f>
        <v>63.53</v>
      </c>
      <c r="AC35">
        <f t="shared" si="2"/>
        <v>63.529999999999994</v>
      </c>
      <c r="AD35">
        <f t="shared" si="3"/>
        <v>0</v>
      </c>
    </row>
    <row r="36" spans="1:30" x14ac:dyDescent="0.25">
      <c r="A36" s="9" t="str">
        <f t="shared" si="0"/>
        <v>H043 2023 Abril</v>
      </c>
      <c r="B36" s="9" t="str">
        <f>VLOOKUP(H36,[1]Auxiliar_referencia!E:F,2,FALSE)</f>
        <v>Medidor faturado pela UFSC</v>
      </c>
      <c r="C36" s="9">
        <v>2023</v>
      </c>
      <c r="D36" s="9" t="s">
        <v>127</v>
      </c>
      <c r="E36" s="9">
        <f>VLOOKUP(H36,[1]Auxiliar_referencia!$B:$X,3,FALSE)</f>
        <v>6816860</v>
      </c>
      <c r="F36" s="10"/>
      <c r="G36" s="9" t="str">
        <f>VLOOKUP(H36,[1]Auxiliar_referencia!$B:$X,16,FALSE)</f>
        <v>A94S171408</v>
      </c>
      <c r="H36" s="11" t="s">
        <v>66</v>
      </c>
      <c r="I36" s="9" t="str">
        <f>VLOOKUP(H36,[1]Auxiliar_referencia!$B:$X,20,FALSE)</f>
        <v>CASAN</v>
      </c>
      <c r="J36" s="9" t="str">
        <f>VLOOKUP(H36,[1]Auxiliar_referencia!$B:$X,10,FALSE)</f>
        <v>Florianópolis - Trindade</v>
      </c>
      <c r="K36" s="9" t="str">
        <f>VLOOKUP(H36,[1]Auxiliar_referencia!$B:$X,12,FALSE)</f>
        <v>Casa de Veg.  Depto. de Microbiologia</v>
      </c>
      <c r="L36" s="12">
        <f>VLOOKUP($H36,'[2]2023_04'!$D:$AD,'[2]2023_04'!Z$19,FALSE)</f>
        <v>1</v>
      </c>
      <c r="M36" s="12">
        <f>VLOOKUP($H36,'[2]2023_04'!$D:$AD,'[2]2023_04'!AA$19,FALSE)</f>
        <v>0</v>
      </c>
      <c r="N36" s="12">
        <f>VLOOKUP($H36,'[2]2023_04'!$D:$AD,'[2]2023_04'!AB$19,FALSE)</f>
        <v>0</v>
      </c>
      <c r="O36" s="12">
        <f>VLOOKUP($H36,'[2]2023_04'!$D:$AD,'[2]2023_04'!AC$19,FALSE)</f>
        <v>0</v>
      </c>
      <c r="P36" s="12">
        <f>VLOOKUP($H36,'[2]2023_04'!$D:$AD,'[2]2023_04'!AD$19,FALSE)</f>
        <v>1</v>
      </c>
      <c r="Q36" s="13">
        <f>VLOOKUP(H36,'2023_03'!H:R,11,FALSE)</f>
        <v>32</v>
      </c>
      <c r="R36" s="14">
        <f>VLOOKUP($H36,'[2]2023_04'!$D:$AD,'[2]2023_04'!J$19,FALSE)</f>
        <v>38</v>
      </c>
      <c r="S36" s="15">
        <f t="shared" si="1"/>
        <v>6</v>
      </c>
      <c r="T36" s="12">
        <f>VLOOKUP($H36,'[2]2023_04'!$D:$AD,'[2]2023_04'!K$19,FALSE)</f>
        <v>6</v>
      </c>
      <c r="U36" s="16" t="str">
        <f>VLOOKUP($H36,'[2]2023_04'!$D:$AD,'[2]2023_04'!T$19,FALSE)</f>
        <v>LIDO</v>
      </c>
      <c r="V36" s="17" t="str">
        <f>VLOOKUP($H36,'[2]2023_04'!$D:$AD,'[2]2023_04'!U$19,FALSE)</f>
        <v>ALTO CONSUMO</v>
      </c>
      <c r="W36" s="12">
        <f>VLOOKUP($H36,'[2]2023_04'!$D:$AD,'[2]2023_04'!L$19,FALSE)</f>
        <v>66.040000000000006</v>
      </c>
      <c r="X36" s="12">
        <f>VLOOKUP($H36,'[2]2023_04'!$D:$AD,'[2]2023_04'!M$19,FALSE)</f>
        <v>66.040000000000006</v>
      </c>
      <c r="Y36" s="18">
        <f>VLOOKUP($H36,'[2]2023_04'!$D:$AD,'[2]2023_04'!N$19,FALSE)</f>
        <v>-12.48</v>
      </c>
      <c r="Z36" s="12">
        <f>VLOOKUP($H36,'[2]2023_04'!$D:$AD,'[2]2023_04'!O$19,FALSE)</f>
        <v>0</v>
      </c>
      <c r="AA36" s="12">
        <f>VLOOKUP($H36,'[2]2023_04'!$D:$AD,'[2]2023_04'!P$19,FALSE)</f>
        <v>0</v>
      </c>
      <c r="AB36" s="12">
        <f>VLOOKUP($H36,'[2]2023_04'!$D:$AD,'[2]2023_04'!Q$19,FALSE)</f>
        <v>119.6</v>
      </c>
      <c r="AC36">
        <f t="shared" si="2"/>
        <v>119.60000000000001</v>
      </c>
      <c r="AD36">
        <f t="shared" si="3"/>
        <v>0</v>
      </c>
    </row>
    <row r="37" spans="1:30" x14ac:dyDescent="0.25">
      <c r="A37" s="9" t="str">
        <f t="shared" si="0"/>
        <v>H044 2023 Abril</v>
      </c>
      <c r="B37" s="9" t="str">
        <f>VLOOKUP(H37,[1]Auxiliar_referencia!E:F,2,FALSE)</f>
        <v>Medidor faturado pela UFSC</v>
      </c>
      <c r="C37" s="9">
        <v>2023</v>
      </c>
      <c r="D37" s="9" t="s">
        <v>127</v>
      </c>
      <c r="E37" s="9">
        <f>VLOOKUP(H37,[1]Auxiliar_referencia!$B:$X,3,FALSE)</f>
        <v>2296896</v>
      </c>
      <c r="F37" s="10"/>
      <c r="G37" s="9" t="str">
        <f>VLOOKUP(H37,[1]Auxiliar_referencia!$B:$X,16,FALSE)</f>
        <v>C11C001908</v>
      </c>
      <c r="H37" s="11" t="s">
        <v>67</v>
      </c>
      <c r="I37" s="9" t="str">
        <f>VLOOKUP(H37,[1]Auxiliar_referencia!$B:$X,20,FALSE)</f>
        <v>CASAN</v>
      </c>
      <c r="J37" s="9" t="str">
        <f>VLOOKUP(H37,[1]Auxiliar_referencia!$B:$X,10,FALSE)</f>
        <v>Florianópolis - Trindade</v>
      </c>
      <c r="K37" s="9" t="str">
        <f>VLOOKUP(H37,[1]Auxiliar_referencia!$B:$X,12,FALSE)</f>
        <v>CFM Oceanografia e entorno</v>
      </c>
      <c r="L37" s="12">
        <f>VLOOKUP($H37,'[2]2023_04'!$D:$AD,'[2]2023_04'!Z$19,FALSE)</f>
        <v>1</v>
      </c>
      <c r="M37" s="12">
        <f>VLOOKUP($H37,'[2]2023_04'!$D:$AD,'[2]2023_04'!AA$19,FALSE)</f>
        <v>0</v>
      </c>
      <c r="N37" s="12">
        <f>VLOOKUP($H37,'[2]2023_04'!$D:$AD,'[2]2023_04'!AB$19,FALSE)</f>
        <v>0</v>
      </c>
      <c r="O37" s="12">
        <f>VLOOKUP($H37,'[2]2023_04'!$D:$AD,'[2]2023_04'!AC$19,FALSE)</f>
        <v>0</v>
      </c>
      <c r="P37" s="12">
        <f>VLOOKUP($H37,'[2]2023_04'!$D:$AD,'[2]2023_04'!AD$19,FALSE)</f>
        <v>1</v>
      </c>
      <c r="Q37" s="13">
        <f>VLOOKUP(H37,'2023_03'!H:R,11,FALSE)</f>
        <v>45</v>
      </c>
      <c r="R37" s="14">
        <f>VLOOKUP($H37,'[2]2023_04'!$D:$AD,'[2]2023_04'!J$19,FALSE)</f>
        <v>88</v>
      </c>
      <c r="S37" s="15">
        <f t="shared" si="1"/>
        <v>43</v>
      </c>
      <c r="T37" s="12">
        <f>VLOOKUP($H37,'[2]2023_04'!$D:$AD,'[2]2023_04'!K$19,FALSE)</f>
        <v>43</v>
      </c>
      <c r="U37" s="16" t="str">
        <f>VLOOKUP($H37,'[2]2023_04'!$D:$AD,'[2]2023_04'!T$19,FALSE)</f>
        <v>LIDO</v>
      </c>
      <c r="V37" s="17" t="str">
        <f>VLOOKUP($H37,'[2]2023_04'!$D:$AD,'[2]2023_04'!U$19,FALSE)</f>
        <v>ALTO CONSUMO</v>
      </c>
      <c r="W37" s="12">
        <f>VLOOKUP($H37,'[2]2023_04'!$D:$AD,'[2]2023_04'!L$19,FALSE)</f>
        <v>564.85</v>
      </c>
      <c r="X37" s="12">
        <f>VLOOKUP($H37,'[2]2023_04'!$D:$AD,'[2]2023_04'!M$19,FALSE)</f>
        <v>564.85</v>
      </c>
      <c r="Y37" s="18">
        <f>VLOOKUP($H37,'[2]2023_04'!$D:$AD,'[2]2023_04'!N$19,FALSE)</f>
        <v>-106.76</v>
      </c>
      <c r="Z37" s="12">
        <f>VLOOKUP($H37,'[2]2023_04'!$D:$AD,'[2]2023_04'!O$19,FALSE)</f>
        <v>0</v>
      </c>
      <c r="AA37" s="12">
        <f>VLOOKUP($H37,'[2]2023_04'!$D:$AD,'[2]2023_04'!P$19,FALSE)</f>
        <v>0</v>
      </c>
      <c r="AB37" s="12">
        <f>VLOOKUP($H37,'[2]2023_04'!$D:$AD,'[2]2023_04'!Q$19,FALSE)</f>
        <v>1022.94</v>
      </c>
      <c r="AC37">
        <f t="shared" si="2"/>
        <v>1022.94</v>
      </c>
      <c r="AD37">
        <f t="shared" si="3"/>
        <v>0</v>
      </c>
    </row>
    <row r="38" spans="1:30" x14ac:dyDescent="0.25">
      <c r="A38" s="9" t="str">
        <f t="shared" si="0"/>
        <v>H045 2023 Abril</v>
      </c>
      <c r="B38" s="9" t="str">
        <f>VLOOKUP(H38,[1]Auxiliar_referencia!E:F,2,FALSE)</f>
        <v>Medidor faturado pela UFSC</v>
      </c>
      <c r="C38" s="9">
        <v>2023</v>
      </c>
      <c r="D38" s="9" t="s">
        <v>127</v>
      </c>
      <c r="E38" s="9">
        <f>VLOOKUP(H38,[1]Auxiliar_referencia!$B:$X,3,FALSE)</f>
        <v>2296772</v>
      </c>
      <c r="F38" s="10"/>
      <c r="G38" s="9" t="str">
        <f>VLOOKUP(H38,[1]Auxiliar_referencia!$B:$X,16,FALSE)</f>
        <v/>
      </c>
      <c r="H38" s="11" t="s">
        <v>68</v>
      </c>
      <c r="I38" s="9" t="str">
        <f>VLOOKUP(H38,[1]Auxiliar_referencia!$B:$X,20,FALSE)</f>
        <v>CASAN</v>
      </c>
      <c r="J38" s="9" t="str">
        <f>VLOOKUP(H38,[1]Auxiliar_referencia!$B:$X,10,FALSE)</f>
        <v>Florianópolis - Trindade</v>
      </c>
      <c r="K38" s="9" t="str">
        <f>VLOOKUP(H38,[1]Auxiliar_referencia!$B:$X,12,FALSE)</f>
        <v>Museologia e MArquE (MU01, MU10 e CFH09)</v>
      </c>
      <c r="L38" s="12">
        <f>VLOOKUP($H38,'[2]2023_04'!$D:$AD,'[2]2023_04'!Z$19,FALSE)</f>
        <v>1</v>
      </c>
      <c r="M38" s="12">
        <f>VLOOKUP($H38,'[2]2023_04'!$D:$AD,'[2]2023_04'!AA$19,FALSE)</f>
        <v>0</v>
      </c>
      <c r="N38" s="12">
        <f>VLOOKUP($H38,'[2]2023_04'!$D:$AD,'[2]2023_04'!AB$19,FALSE)</f>
        <v>0</v>
      </c>
      <c r="O38" s="12">
        <f>VLOOKUP($H38,'[2]2023_04'!$D:$AD,'[2]2023_04'!AC$19,FALSE)</f>
        <v>0</v>
      </c>
      <c r="P38" s="12">
        <f>VLOOKUP($H38,'[2]2023_04'!$D:$AD,'[2]2023_04'!AD$19,FALSE)</f>
        <v>1</v>
      </c>
      <c r="Q38" s="13">
        <f>VLOOKUP(H38,'2023_03'!H:R,11,FALSE)</f>
        <v>516</v>
      </c>
      <c r="R38" s="14">
        <f>VLOOKUP($H38,'[2]2023_04'!$D:$AD,'[2]2023_04'!J$19,FALSE)</f>
        <v>658</v>
      </c>
      <c r="S38" s="15">
        <f t="shared" si="1"/>
        <v>142</v>
      </c>
      <c r="T38" s="12">
        <f>VLOOKUP($H38,'[2]2023_04'!$D:$AD,'[2]2023_04'!K$19,FALSE)</f>
        <v>142</v>
      </c>
      <c r="U38" s="16" t="str">
        <f>VLOOKUP($H38,'[2]2023_04'!$D:$AD,'[2]2023_04'!T$19,FALSE)</f>
        <v>LIDO/REVISÃO</v>
      </c>
      <c r="V38" s="17" t="str">
        <f>VLOOKUP($H38,'[2]2023_04'!$D:$AD,'[2]2023_04'!U$19,FALSE)</f>
        <v>ALTO CONSUMO</v>
      </c>
      <c r="W38" s="12">
        <f>VLOOKUP($H38,'[2]2023_04'!$D:$AD,'[2]2023_04'!L$19,FALSE)</f>
        <v>1999.36</v>
      </c>
      <c r="X38" s="12">
        <f>VLOOKUP($H38,'[2]2023_04'!$D:$AD,'[2]2023_04'!M$19,FALSE)</f>
        <v>1999.36</v>
      </c>
      <c r="Y38" s="18">
        <f>VLOOKUP($H38,'[2]2023_04'!$D:$AD,'[2]2023_04'!N$19,FALSE)</f>
        <v>-377.88</v>
      </c>
      <c r="Z38" s="12">
        <f>VLOOKUP($H38,'[2]2023_04'!$D:$AD,'[2]2023_04'!O$19,FALSE)</f>
        <v>0</v>
      </c>
      <c r="AA38" s="12">
        <f>VLOOKUP($H38,'[2]2023_04'!$D:$AD,'[2]2023_04'!P$19,FALSE)</f>
        <v>0</v>
      </c>
      <c r="AB38" s="12">
        <f>VLOOKUP($H38,'[2]2023_04'!$D:$AD,'[2]2023_04'!Q$19,FALSE)</f>
        <v>3620.84</v>
      </c>
      <c r="AC38">
        <f t="shared" si="2"/>
        <v>3620.8399999999997</v>
      </c>
      <c r="AD38">
        <f t="shared" si="3"/>
        <v>0</v>
      </c>
    </row>
    <row r="39" spans="1:30" x14ac:dyDescent="0.25">
      <c r="A39" s="9" t="str">
        <f t="shared" si="0"/>
        <v>H046 2023 Abril</v>
      </c>
      <c r="B39" s="9" t="str">
        <f>VLOOKUP(H39,[1]Auxiliar_referencia!E:F,2,FALSE)</f>
        <v>Medidor faturado pela UFSC</v>
      </c>
      <c r="C39" s="9">
        <v>2023</v>
      </c>
      <c r="D39" s="9" t="s">
        <v>127</v>
      </c>
      <c r="E39" s="9">
        <f>VLOOKUP(H39,[1]Auxiliar_referencia!$B:$X,3,FALSE)</f>
        <v>2296780</v>
      </c>
      <c r="F39" s="10"/>
      <c r="G39" s="9" t="str">
        <f>VLOOKUP(H39,[1]Auxiliar_referencia!$B:$X,16,FALSE)</f>
        <v>B10C017966</v>
      </c>
      <c r="H39" s="11" t="s">
        <v>69</v>
      </c>
      <c r="I39" s="9" t="str">
        <f>VLOOKUP(H39,[1]Auxiliar_referencia!$B:$X,20,FALSE)</f>
        <v>CASAN</v>
      </c>
      <c r="J39" s="9" t="str">
        <f>VLOOKUP(H39,[1]Auxiliar_referencia!$B:$X,10,FALSE)</f>
        <v>Florianópolis - Trindade</v>
      </c>
      <c r="K39" s="9" t="str">
        <f>VLOOKUP(H39,[1]Auxiliar_referencia!$B:$X,12,FALSE)</f>
        <v>CCB Botânica</v>
      </c>
      <c r="L39" s="12">
        <f>VLOOKUP($H39,'[2]2023_04'!$D:$AD,'[2]2023_04'!Z$19,FALSE)</f>
        <v>1</v>
      </c>
      <c r="M39" s="12">
        <f>VLOOKUP($H39,'[2]2023_04'!$D:$AD,'[2]2023_04'!AA$19,FALSE)</f>
        <v>0</v>
      </c>
      <c r="N39" s="12">
        <f>VLOOKUP($H39,'[2]2023_04'!$D:$AD,'[2]2023_04'!AB$19,FALSE)</f>
        <v>0</v>
      </c>
      <c r="O39" s="12">
        <f>VLOOKUP($H39,'[2]2023_04'!$D:$AD,'[2]2023_04'!AC$19,FALSE)</f>
        <v>0</v>
      </c>
      <c r="P39" s="12">
        <f>VLOOKUP($H39,'[2]2023_04'!$D:$AD,'[2]2023_04'!AD$19,FALSE)</f>
        <v>1</v>
      </c>
      <c r="Q39" s="13">
        <f>VLOOKUP(H39,'2023_03'!H:R,11,FALSE)</f>
        <v>425</v>
      </c>
      <c r="R39" s="14">
        <f>VLOOKUP($H39,'[2]2023_04'!$D:$AD,'[2]2023_04'!J$19,FALSE)</f>
        <v>489</v>
      </c>
      <c r="S39" s="15">
        <f t="shared" si="1"/>
        <v>64</v>
      </c>
      <c r="T39" s="12">
        <f>VLOOKUP($H39,'[2]2023_04'!$D:$AD,'[2]2023_04'!K$19,FALSE)</f>
        <v>64</v>
      </c>
      <c r="U39" s="16" t="str">
        <f>VLOOKUP($H39,'[2]2023_04'!$D:$AD,'[2]2023_04'!T$19,FALSE)</f>
        <v>LIDO</v>
      </c>
      <c r="V39" s="17" t="str">
        <f>VLOOKUP($H39,'[2]2023_04'!$D:$AD,'[2]2023_04'!U$19,FALSE)</f>
        <v>OK</v>
      </c>
      <c r="W39" s="12">
        <f>VLOOKUP($H39,'[2]2023_04'!$D:$AD,'[2]2023_04'!L$19,FALSE)</f>
        <v>869.14</v>
      </c>
      <c r="X39" s="12">
        <f>VLOOKUP($H39,'[2]2023_04'!$D:$AD,'[2]2023_04'!M$19,FALSE)</f>
        <v>869.14</v>
      </c>
      <c r="Y39" s="18">
        <f>VLOOKUP($H39,'[2]2023_04'!$D:$AD,'[2]2023_04'!N$19,FALSE)</f>
        <v>-164.27</v>
      </c>
      <c r="Z39" s="12">
        <f>VLOOKUP($H39,'[2]2023_04'!$D:$AD,'[2]2023_04'!O$19,FALSE)</f>
        <v>0</v>
      </c>
      <c r="AA39" s="12">
        <f>VLOOKUP($H39,'[2]2023_04'!$D:$AD,'[2]2023_04'!P$19,FALSE)</f>
        <v>0</v>
      </c>
      <c r="AB39" s="12">
        <f>VLOOKUP($H39,'[2]2023_04'!$D:$AD,'[2]2023_04'!Q$19,FALSE)</f>
        <v>1574.01</v>
      </c>
      <c r="AC39">
        <f t="shared" si="2"/>
        <v>1574.01</v>
      </c>
      <c r="AD39">
        <f t="shared" si="3"/>
        <v>0</v>
      </c>
    </row>
    <row r="40" spans="1:30" x14ac:dyDescent="0.25">
      <c r="A40" s="9" t="str">
        <f t="shared" si="0"/>
        <v>H047 2023 Abril</v>
      </c>
      <c r="B40" s="9" t="str">
        <f>VLOOKUP(H40,[1]Auxiliar_referencia!E:F,2,FALSE)</f>
        <v>Medidor faturado pela UFSC</v>
      </c>
      <c r="C40" s="9">
        <v>2023</v>
      </c>
      <c r="D40" s="9" t="s">
        <v>127</v>
      </c>
      <c r="E40" s="9">
        <f>VLOOKUP(H40,[1]Auxiliar_referencia!$B:$X,3,FALSE)</f>
        <v>2296837</v>
      </c>
      <c r="F40" s="10"/>
      <c r="G40" s="9" t="str">
        <f>VLOOKUP(H40,[1]Auxiliar_referencia!$B:$X,16,FALSE)</f>
        <v>C11C009598</v>
      </c>
      <c r="H40" s="11" t="s">
        <v>70</v>
      </c>
      <c r="I40" s="9" t="str">
        <f>VLOOKUP(H40,[1]Auxiliar_referencia!$B:$X,20,FALSE)</f>
        <v>CASAN</v>
      </c>
      <c r="J40" s="9" t="str">
        <f>VLOOKUP(H40,[1]Auxiliar_referencia!$B:$X,10,FALSE)</f>
        <v>Florianópolis - Trindade</v>
      </c>
      <c r="K40" s="9" t="str">
        <f>VLOOKUP(H40,[1]Auxiliar_referencia!$B:$X,12,FALSE)</f>
        <v>NDI e MArquE</v>
      </c>
      <c r="L40" s="12">
        <f>VLOOKUP($H40,'[2]2023_04'!$D:$AD,'[2]2023_04'!Z$19,FALSE)</f>
        <v>1</v>
      </c>
      <c r="M40" s="12">
        <f>VLOOKUP($H40,'[2]2023_04'!$D:$AD,'[2]2023_04'!AA$19,FALSE)</f>
        <v>0</v>
      </c>
      <c r="N40" s="12">
        <f>VLOOKUP($H40,'[2]2023_04'!$D:$AD,'[2]2023_04'!AB$19,FALSE)</f>
        <v>0</v>
      </c>
      <c r="O40" s="12">
        <f>VLOOKUP($H40,'[2]2023_04'!$D:$AD,'[2]2023_04'!AC$19,FALSE)</f>
        <v>0</v>
      </c>
      <c r="P40" s="12">
        <f>VLOOKUP($H40,'[2]2023_04'!$D:$AD,'[2]2023_04'!AD$19,FALSE)</f>
        <v>1</v>
      </c>
      <c r="Q40" s="13">
        <f>VLOOKUP(H40,'2023_03'!H:R,11,FALSE)</f>
        <v>15166</v>
      </c>
      <c r="R40" s="14">
        <f>VLOOKUP($H40,'[2]2023_04'!$D:$AD,'[2]2023_04'!J$19,FALSE)</f>
        <v>15328</v>
      </c>
      <c r="S40" s="15">
        <f t="shared" si="1"/>
        <v>162</v>
      </c>
      <c r="T40" s="12">
        <f>VLOOKUP($H40,'[2]2023_04'!$D:$AD,'[2]2023_04'!K$19,FALSE)</f>
        <v>162</v>
      </c>
      <c r="U40" s="16" t="str">
        <f>VLOOKUP($H40,'[2]2023_04'!$D:$AD,'[2]2023_04'!T$19,FALSE)</f>
        <v>LIDO/REVISÃO</v>
      </c>
      <c r="V40" s="17" t="str">
        <f>VLOOKUP($H40,'[2]2023_04'!$D:$AD,'[2]2023_04'!U$19,FALSE)</f>
        <v>CONFIRMAÇÃO LEITURA</v>
      </c>
      <c r="W40" s="12">
        <f>VLOOKUP($H40,'[2]2023_04'!$D:$AD,'[2]2023_04'!L$19,FALSE)</f>
        <v>2289.16</v>
      </c>
      <c r="X40" s="12">
        <f>VLOOKUP($H40,'[2]2023_04'!$D:$AD,'[2]2023_04'!M$19,FALSE)</f>
        <v>2289.16</v>
      </c>
      <c r="Y40" s="18">
        <f>VLOOKUP($H40,'[2]2023_04'!$D:$AD,'[2]2023_04'!N$19,FALSE)</f>
        <v>-432.65</v>
      </c>
      <c r="Z40" s="12">
        <f>VLOOKUP($H40,'[2]2023_04'!$D:$AD,'[2]2023_04'!O$19,FALSE)</f>
        <v>0</v>
      </c>
      <c r="AA40" s="12">
        <f>VLOOKUP($H40,'[2]2023_04'!$D:$AD,'[2]2023_04'!P$19,FALSE)</f>
        <v>0</v>
      </c>
      <c r="AB40" s="12">
        <f>VLOOKUP($H40,'[2]2023_04'!$D:$AD,'[2]2023_04'!Q$19,FALSE)</f>
        <v>4145.67</v>
      </c>
      <c r="AC40">
        <f t="shared" si="2"/>
        <v>4145.67</v>
      </c>
      <c r="AD40">
        <f t="shared" si="3"/>
        <v>0</v>
      </c>
    </row>
    <row r="41" spans="1:30" x14ac:dyDescent="0.25">
      <c r="A41" s="9" t="str">
        <f t="shared" si="0"/>
        <v>H048 2023 Abril</v>
      </c>
      <c r="B41" s="9" t="str">
        <f>VLOOKUP(H41,[1]Auxiliar_referencia!E:F,2,FALSE)</f>
        <v>Medidor faturado pela UFSC</v>
      </c>
      <c r="C41" s="9">
        <v>2023</v>
      </c>
      <c r="D41" s="9" t="s">
        <v>127</v>
      </c>
      <c r="E41" s="9">
        <f>VLOOKUP(H41,[1]Auxiliar_referencia!$B:$X,3,FALSE)</f>
        <v>2296764</v>
      </c>
      <c r="F41" s="10"/>
      <c r="G41" s="9" t="str">
        <f>VLOOKUP(H41,[1]Auxiliar_referencia!$B:$X,16,FALSE)</f>
        <v>C11C001910</v>
      </c>
      <c r="H41" s="11" t="s">
        <v>71</v>
      </c>
      <c r="I41" s="9" t="str">
        <f>VLOOKUP(H41,[1]Auxiliar_referencia!$B:$X,20,FALSE)</f>
        <v>CASAN</v>
      </c>
      <c r="J41" s="9" t="str">
        <f>VLOOKUP(H41,[1]Auxiliar_referencia!$B:$X,10,FALSE)</f>
        <v>Florianópolis - Trindade</v>
      </c>
      <c r="K41" s="9" t="str">
        <f>VLOOKUP(H41,[1]Auxiliar_referencia!$B:$X,12,FALSE)</f>
        <v>Centro de Filosofia e Humanas 1</v>
      </c>
      <c r="L41" s="12">
        <f>VLOOKUP($H41,'[2]2023_04'!$D:$AD,'[2]2023_04'!Z$19,FALSE)</f>
        <v>1</v>
      </c>
      <c r="M41" s="12">
        <f>VLOOKUP($H41,'[2]2023_04'!$D:$AD,'[2]2023_04'!AA$19,FALSE)</f>
        <v>0</v>
      </c>
      <c r="N41" s="12">
        <f>VLOOKUP($H41,'[2]2023_04'!$D:$AD,'[2]2023_04'!AB$19,FALSE)</f>
        <v>0</v>
      </c>
      <c r="O41" s="12">
        <f>VLOOKUP($H41,'[2]2023_04'!$D:$AD,'[2]2023_04'!AC$19,FALSE)</f>
        <v>0</v>
      </c>
      <c r="P41" s="12">
        <f>VLOOKUP($H41,'[2]2023_04'!$D:$AD,'[2]2023_04'!AD$19,FALSE)</f>
        <v>1</v>
      </c>
      <c r="Q41" s="13">
        <f>VLOOKUP(H41,'2023_03'!H:R,11,FALSE)</f>
        <v>31134</v>
      </c>
      <c r="R41" s="14">
        <f>VLOOKUP($H41,'[2]2023_04'!$D:$AD,'[2]2023_04'!J$19,FALSE)</f>
        <v>31453</v>
      </c>
      <c r="S41" s="15">
        <f t="shared" si="1"/>
        <v>319</v>
      </c>
      <c r="T41" s="12">
        <f>VLOOKUP($H41,'[2]2023_04'!$D:$AD,'[2]2023_04'!K$19,FALSE)</f>
        <v>319</v>
      </c>
      <c r="U41" s="16" t="str">
        <f>VLOOKUP($H41,'[2]2023_04'!$D:$AD,'[2]2023_04'!T$19,FALSE)</f>
        <v>LIDO/REVISÃO</v>
      </c>
      <c r="V41" s="17" t="str">
        <f>VLOOKUP($H41,'[2]2023_04'!$D:$AD,'[2]2023_04'!U$19,FALSE)</f>
        <v>ALTO CONSUMO</v>
      </c>
      <c r="W41" s="12">
        <f>VLOOKUP($H41,'[2]2023_04'!$D:$AD,'[2]2023_04'!L$19,FALSE)</f>
        <v>4564.09</v>
      </c>
      <c r="X41" s="12">
        <f>VLOOKUP($H41,'[2]2023_04'!$D:$AD,'[2]2023_04'!M$19,FALSE)</f>
        <v>4564.09</v>
      </c>
      <c r="Y41" s="18">
        <f>VLOOKUP($H41,'[2]2023_04'!$D:$AD,'[2]2023_04'!N$19,FALSE)</f>
        <v>-862.61</v>
      </c>
      <c r="Z41" s="12">
        <f>VLOOKUP($H41,'[2]2023_04'!$D:$AD,'[2]2023_04'!O$19,FALSE)</f>
        <v>0</v>
      </c>
      <c r="AA41" s="12">
        <f>VLOOKUP($H41,'[2]2023_04'!$D:$AD,'[2]2023_04'!P$19,FALSE)</f>
        <v>0</v>
      </c>
      <c r="AB41" s="12">
        <f>VLOOKUP($H41,'[2]2023_04'!$D:$AD,'[2]2023_04'!Q$19,FALSE)</f>
        <v>8265.57</v>
      </c>
      <c r="AC41">
        <f t="shared" si="2"/>
        <v>8265.57</v>
      </c>
      <c r="AD41">
        <f t="shared" si="3"/>
        <v>0</v>
      </c>
    </row>
    <row r="42" spans="1:30" x14ac:dyDescent="0.25">
      <c r="A42" s="9" t="str">
        <f t="shared" si="0"/>
        <v>H049 2023 Abril</v>
      </c>
      <c r="B42" s="9" t="str">
        <f>VLOOKUP(H42,[1]Auxiliar_referencia!E:F,2,FALSE)</f>
        <v>Medidor faturado pela UFSC</v>
      </c>
      <c r="C42" s="9">
        <v>2023</v>
      </c>
      <c r="D42" s="9" t="s">
        <v>127</v>
      </c>
      <c r="E42" s="9">
        <f>VLOOKUP(H42,[1]Auxiliar_referencia!$B:$X,3,FALSE)</f>
        <v>9197478</v>
      </c>
      <c r="F42" s="10"/>
      <c r="G42" s="9" t="str">
        <f>VLOOKUP(H42,[1]Auxiliar_referencia!$B:$X,16,FALSE)</f>
        <v>B10C019220</v>
      </c>
      <c r="H42" s="11" t="s">
        <v>72</v>
      </c>
      <c r="I42" s="9" t="str">
        <f>VLOOKUP(H42,[1]Auxiliar_referencia!$B:$X,20,FALSE)</f>
        <v>CASAN</v>
      </c>
      <c r="J42" s="9" t="str">
        <f>VLOOKUP(H42,[1]Auxiliar_referencia!$B:$X,10,FALSE)</f>
        <v>Florianópolis - Trindade</v>
      </c>
      <c r="K42" s="9" t="str">
        <f>VLOOKUP(H42,[1]Auxiliar_referencia!$B:$X,12,FALSE)</f>
        <v>Centro de Educação 1</v>
      </c>
      <c r="L42" s="12">
        <f>VLOOKUP($H42,'[2]2023_04'!$D:$AD,'[2]2023_04'!Z$19,FALSE)</f>
        <v>1</v>
      </c>
      <c r="M42" s="12">
        <f>VLOOKUP($H42,'[2]2023_04'!$D:$AD,'[2]2023_04'!AA$19,FALSE)</f>
        <v>0</v>
      </c>
      <c r="N42" s="12">
        <f>VLOOKUP($H42,'[2]2023_04'!$D:$AD,'[2]2023_04'!AB$19,FALSE)</f>
        <v>0</v>
      </c>
      <c r="O42" s="12">
        <f>VLOOKUP($H42,'[2]2023_04'!$D:$AD,'[2]2023_04'!AC$19,FALSE)</f>
        <v>0</v>
      </c>
      <c r="P42" s="12">
        <f>VLOOKUP($H42,'[2]2023_04'!$D:$AD,'[2]2023_04'!AD$19,FALSE)</f>
        <v>1</v>
      </c>
      <c r="Q42" s="13">
        <f>VLOOKUP(H42,'2023_03'!H:R,11,FALSE)</f>
        <v>1258</v>
      </c>
      <c r="R42" s="14">
        <f>VLOOKUP($H42,'[2]2023_04'!$D:$AD,'[2]2023_04'!J$19,FALSE)</f>
        <v>1434</v>
      </c>
      <c r="S42" s="15">
        <f t="shared" si="1"/>
        <v>176</v>
      </c>
      <c r="T42" s="12">
        <f>VLOOKUP($H42,'[2]2023_04'!$D:$AD,'[2]2023_04'!K$19,FALSE)</f>
        <v>176</v>
      </c>
      <c r="U42" s="16" t="str">
        <f>VLOOKUP($H42,'[2]2023_04'!$D:$AD,'[2]2023_04'!T$19,FALSE)</f>
        <v>MÉDIO</v>
      </c>
      <c r="V42" s="17" t="str">
        <f>VLOOKUP($H42,'[2]2023_04'!$D:$AD,'[2]2023_04'!U$19,FALSE)</f>
        <v>ELIMINAR PROBLEMA DE TESTADA</v>
      </c>
      <c r="W42" s="12">
        <f>VLOOKUP($H42,'[2]2023_04'!$D:$AD,'[2]2023_04'!L$19,FALSE)</f>
        <v>2492.02</v>
      </c>
      <c r="X42" s="12">
        <f>VLOOKUP($H42,'[2]2023_04'!$D:$AD,'[2]2023_04'!M$19,FALSE)</f>
        <v>2492.02</v>
      </c>
      <c r="Y42" s="18">
        <f>VLOOKUP($H42,'[2]2023_04'!$D:$AD,'[2]2023_04'!N$19,FALSE)</f>
        <v>-470.99</v>
      </c>
      <c r="Z42" s="12">
        <f>VLOOKUP($H42,'[2]2023_04'!$D:$AD,'[2]2023_04'!O$19,FALSE)</f>
        <v>0</v>
      </c>
      <c r="AA42" s="12">
        <f>VLOOKUP($H42,'[2]2023_04'!$D:$AD,'[2]2023_04'!P$19,FALSE)</f>
        <v>0</v>
      </c>
      <c r="AB42" s="12">
        <f>VLOOKUP($H42,'[2]2023_04'!$D:$AD,'[2]2023_04'!Q$19,FALSE)</f>
        <v>4513.05</v>
      </c>
      <c r="AC42">
        <f t="shared" si="2"/>
        <v>4513.05</v>
      </c>
      <c r="AD42">
        <f t="shared" si="3"/>
        <v>0</v>
      </c>
    </row>
    <row r="43" spans="1:30" x14ac:dyDescent="0.25">
      <c r="A43" s="9" t="str">
        <f t="shared" si="0"/>
        <v>H050 2023 Abril</v>
      </c>
      <c r="B43" s="9" t="str">
        <f>VLOOKUP(H43,[1]Auxiliar_referencia!E:F,2,FALSE)</f>
        <v>Medidor faturado pela UFSC</v>
      </c>
      <c r="C43" s="9">
        <v>2023</v>
      </c>
      <c r="D43" s="9" t="s">
        <v>127</v>
      </c>
      <c r="E43" s="9">
        <f>VLOOKUP(H43,[1]Auxiliar_referencia!$B:$X,3,FALSE)</f>
        <v>2296748</v>
      </c>
      <c r="F43" s="10"/>
      <c r="G43" s="9" t="str">
        <f>VLOOKUP(H43,[1]Auxiliar_referencia!$B:$X,16,FALSE)</f>
        <v>A13C020929</v>
      </c>
      <c r="H43" s="11" t="s">
        <v>73</v>
      </c>
      <c r="I43" s="9" t="str">
        <f>VLOOKUP(H43,[1]Auxiliar_referencia!$B:$X,20,FALSE)</f>
        <v>CASAN</v>
      </c>
      <c r="J43" s="9" t="str">
        <f>VLOOKUP(H43,[1]Auxiliar_referencia!$B:$X,10,FALSE)</f>
        <v>Florianópolis - Trindade</v>
      </c>
      <c r="K43" s="9" t="str">
        <f>VLOOKUP(H43,[1]Auxiliar_referencia!$B:$X,12,FALSE)</f>
        <v>Centro de Educação 2</v>
      </c>
      <c r="L43" s="12">
        <f>VLOOKUP($H43,'[2]2023_04'!$D:$AD,'[2]2023_04'!Z$19,FALSE)</f>
        <v>1</v>
      </c>
      <c r="M43" s="12">
        <f>VLOOKUP($H43,'[2]2023_04'!$D:$AD,'[2]2023_04'!AA$19,FALSE)</f>
        <v>0</v>
      </c>
      <c r="N43" s="12">
        <f>VLOOKUP($H43,'[2]2023_04'!$D:$AD,'[2]2023_04'!AB$19,FALSE)</f>
        <v>0</v>
      </c>
      <c r="O43" s="12">
        <f>VLOOKUP($H43,'[2]2023_04'!$D:$AD,'[2]2023_04'!AC$19,FALSE)</f>
        <v>0</v>
      </c>
      <c r="P43" s="12">
        <f>VLOOKUP($H43,'[2]2023_04'!$D:$AD,'[2]2023_04'!AD$19,FALSE)</f>
        <v>1</v>
      </c>
      <c r="Q43" s="13">
        <f>VLOOKUP(H43,'2023_03'!H:R,11,FALSE)</f>
        <v>5253</v>
      </c>
      <c r="R43" s="14">
        <f>VLOOKUP($H43,'[2]2023_04'!$D:$AD,'[2]2023_04'!J$19,FALSE)</f>
        <v>5405</v>
      </c>
      <c r="S43" s="15">
        <f t="shared" si="1"/>
        <v>152</v>
      </c>
      <c r="T43" s="12">
        <f>VLOOKUP($H43,'[2]2023_04'!$D:$AD,'[2]2023_04'!K$19,FALSE)</f>
        <v>152</v>
      </c>
      <c r="U43" s="16" t="str">
        <f>VLOOKUP($H43,'[2]2023_04'!$D:$AD,'[2]2023_04'!T$19,FALSE)</f>
        <v>LIDO/REVISÃO</v>
      </c>
      <c r="V43" s="17" t="str">
        <f>VLOOKUP($H43,'[2]2023_04'!$D:$AD,'[2]2023_04'!U$19,FALSE)</f>
        <v>ELIMINAR PROBLEMA DE TESTADA</v>
      </c>
      <c r="W43" s="12">
        <f>VLOOKUP($H43,'[2]2023_04'!$D:$AD,'[2]2023_04'!L$19,FALSE)</f>
        <v>2144.2600000000002</v>
      </c>
      <c r="X43" s="12">
        <f>VLOOKUP($H43,'[2]2023_04'!$D:$AD,'[2]2023_04'!M$19,FALSE)</f>
        <v>2144.2600000000002</v>
      </c>
      <c r="Y43" s="18">
        <f>VLOOKUP($H43,'[2]2023_04'!$D:$AD,'[2]2023_04'!N$19,FALSE)</f>
        <v>-405.28</v>
      </c>
      <c r="Z43" s="12">
        <f>VLOOKUP($H43,'[2]2023_04'!$D:$AD,'[2]2023_04'!O$19,FALSE)</f>
        <v>0</v>
      </c>
      <c r="AA43" s="12">
        <f>VLOOKUP($H43,'[2]2023_04'!$D:$AD,'[2]2023_04'!P$19,FALSE)</f>
        <v>0</v>
      </c>
      <c r="AB43" s="12">
        <f>VLOOKUP($H43,'[2]2023_04'!$D:$AD,'[2]2023_04'!Q$19,FALSE)</f>
        <v>3883.24</v>
      </c>
      <c r="AC43">
        <f t="shared" si="2"/>
        <v>3883.2400000000007</v>
      </c>
      <c r="AD43">
        <f t="shared" si="3"/>
        <v>0</v>
      </c>
    </row>
    <row r="44" spans="1:30" x14ac:dyDescent="0.25">
      <c r="A44" s="9" t="str">
        <f t="shared" si="0"/>
        <v>H051 2023 Abril</v>
      </c>
      <c r="B44" s="9" t="str">
        <f>VLOOKUP(H44,[1]Auxiliar_referencia!E:F,2,FALSE)</f>
        <v>Medidor faturado pela UFSC</v>
      </c>
      <c r="C44" s="9">
        <v>2023</v>
      </c>
      <c r="D44" s="9" t="s">
        <v>127</v>
      </c>
      <c r="E44" s="9">
        <f>VLOOKUP(H44,[1]Auxiliar_referencia!$B:$X,3,FALSE)</f>
        <v>2296756</v>
      </c>
      <c r="F44" s="10"/>
      <c r="G44" s="9" t="str">
        <f>VLOOKUP(H44,[1]Auxiliar_referencia!$B:$X,16,FALSE)</f>
        <v>A13C043944</v>
      </c>
      <c r="H44" s="11" t="s">
        <v>74</v>
      </c>
      <c r="I44" s="9" t="str">
        <f>VLOOKUP(H44,[1]Auxiliar_referencia!$B:$X,20,FALSE)</f>
        <v>CASAN</v>
      </c>
      <c r="J44" s="9" t="str">
        <f>VLOOKUP(H44,[1]Auxiliar_referencia!$B:$X,10,FALSE)</f>
        <v>Florianópolis - Trindade</v>
      </c>
      <c r="K44" s="9" t="str">
        <f>VLOOKUP(H44,[1]Auxiliar_referencia!$B:$X,12,FALSE)</f>
        <v>Centro de Convivência</v>
      </c>
      <c r="L44" s="12">
        <f>VLOOKUP($H44,'[2]2023_04'!$D:$AD,'[2]2023_04'!Z$19,FALSE)</f>
        <v>1</v>
      </c>
      <c r="M44" s="12">
        <f>VLOOKUP($H44,'[2]2023_04'!$D:$AD,'[2]2023_04'!AA$19,FALSE)</f>
        <v>0</v>
      </c>
      <c r="N44" s="12">
        <f>VLOOKUP($H44,'[2]2023_04'!$D:$AD,'[2]2023_04'!AB$19,FALSE)</f>
        <v>4</v>
      </c>
      <c r="O44" s="12">
        <f>VLOOKUP($H44,'[2]2023_04'!$D:$AD,'[2]2023_04'!AC$19,FALSE)</f>
        <v>0</v>
      </c>
      <c r="P44" s="12">
        <f>VLOOKUP($H44,'[2]2023_04'!$D:$AD,'[2]2023_04'!AD$19,FALSE)</f>
        <v>5</v>
      </c>
      <c r="Q44" s="13">
        <f>VLOOKUP(H44,'2023_03'!H:R,11,FALSE)</f>
        <v>505</v>
      </c>
      <c r="R44" s="14">
        <f>VLOOKUP($H44,'[2]2023_04'!$D:$AD,'[2]2023_04'!J$19,FALSE)</f>
        <v>510</v>
      </c>
      <c r="S44" s="15">
        <f t="shared" si="1"/>
        <v>5</v>
      </c>
      <c r="T44" s="12">
        <f>VLOOKUP($H44,'[2]2023_04'!$D:$AD,'[2]2023_04'!K$19,FALSE)</f>
        <v>5</v>
      </c>
      <c r="U44" s="16" t="str">
        <f>VLOOKUP($H44,'[2]2023_04'!$D:$AD,'[2]2023_04'!T$19,FALSE)</f>
        <v>LIDO</v>
      </c>
      <c r="V44" s="17" t="str">
        <f>VLOOKUP($H44,'[2]2023_04'!$D:$AD,'[2]2023_04'!U$19,FALSE)</f>
        <v>OK</v>
      </c>
      <c r="W44" s="12">
        <f>VLOOKUP($H44,'[2]2023_04'!$D:$AD,'[2]2023_04'!L$19,FALSE)</f>
        <v>201.2</v>
      </c>
      <c r="X44" s="12">
        <f>VLOOKUP($H44,'[2]2023_04'!$D:$AD,'[2]2023_04'!M$19,FALSE)</f>
        <v>201.2</v>
      </c>
      <c r="Y44" s="18">
        <f>VLOOKUP($H44,'[2]2023_04'!$D:$AD,'[2]2023_04'!N$19,FALSE)</f>
        <v>-38.03</v>
      </c>
      <c r="Z44" s="12">
        <f>VLOOKUP($H44,'[2]2023_04'!$D:$AD,'[2]2023_04'!O$19,FALSE)</f>
        <v>0</v>
      </c>
      <c r="AA44" s="12">
        <f>VLOOKUP($H44,'[2]2023_04'!$D:$AD,'[2]2023_04'!P$19,FALSE)</f>
        <v>0</v>
      </c>
      <c r="AB44" s="12">
        <f>VLOOKUP($H44,'[2]2023_04'!$D:$AD,'[2]2023_04'!Q$19,FALSE)</f>
        <v>364.37</v>
      </c>
      <c r="AC44">
        <f t="shared" si="2"/>
        <v>364.37</v>
      </c>
      <c r="AD44">
        <f t="shared" si="3"/>
        <v>0</v>
      </c>
    </row>
    <row r="45" spans="1:30" x14ac:dyDescent="0.25">
      <c r="A45" s="9" t="str">
        <f t="shared" si="0"/>
        <v>H053 2023 Abril</v>
      </c>
      <c r="B45" s="9" t="str">
        <f>VLOOKUP(H45,[1]Auxiliar_referencia!E:F,2,FALSE)</f>
        <v>Medidor faturado pela UFSC</v>
      </c>
      <c r="C45" s="9">
        <v>2023</v>
      </c>
      <c r="D45" s="9" t="s">
        <v>127</v>
      </c>
      <c r="E45" s="9">
        <f>VLOOKUP(H45,[1]Auxiliar_referencia!$B:$X,3,FALSE)</f>
        <v>2296713</v>
      </c>
      <c r="F45" s="10"/>
      <c r="G45" s="9" t="str">
        <f>VLOOKUP(H45,[1]Auxiliar_referencia!$B:$X,16,FALSE)</f>
        <v>C11C010440</v>
      </c>
      <c r="H45" s="11" t="s">
        <v>75</v>
      </c>
      <c r="I45" s="9" t="str">
        <f>VLOOKUP(H45,[1]Auxiliar_referencia!$B:$X,20,FALSE)</f>
        <v>CASAN</v>
      </c>
      <c r="J45" s="9" t="str">
        <f>VLOOKUP(H45,[1]Auxiliar_referencia!$B:$X,10,FALSE)</f>
        <v>Florianópolis - Trindade</v>
      </c>
      <c r="K45" s="9" t="str">
        <f>VLOOKUP(H45,[1]Auxiliar_referencia!$B:$X,12,FALSE)</f>
        <v>Centro de Eventos, NUMA, Editora UFSC, EGC</v>
      </c>
      <c r="L45" s="12">
        <f>VLOOKUP($H45,'[2]2023_04'!$D:$AD,'[2]2023_04'!Z$19,FALSE)</f>
        <v>1</v>
      </c>
      <c r="M45" s="12">
        <f>VLOOKUP($H45,'[2]2023_04'!$D:$AD,'[2]2023_04'!AA$19,FALSE)</f>
        <v>0</v>
      </c>
      <c r="N45" s="12">
        <f>VLOOKUP($H45,'[2]2023_04'!$D:$AD,'[2]2023_04'!AB$19,FALSE)</f>
        <v>0</v>
      </c>
      <c r="O45" s="12">
        <f>VLOOKUP($H45,'[2]2023_04'!$D:$AD,'[2]2023_04'!AC$19,FALSE)</f>
        <v>0</v>
      </c>
      <c r="P45" s="12">
        <f>VLOOKUP($H45,'[2]2023_04'!$D:$AD,'[2]2023_04'!AD$19,FALSE)</f>
        <v>1</v>
      </c>
      <c r="Q45" s="13">
        <f>VLOOKUP(H45,'2023_03'!H:R,11,FALSE)</f>
        <v>19138</v>
      </c>
      <c r="R45" s="14">
        <f>VLOOKUP($H45,'[2]2023_04'!$D:$AD,'[2]2023_04'!J$19,FALSE)</f>
        <v>20493</v>
      </c>
      <c r="S45" s="15">
        <f t="shared" si="1"/>
        <v>1355</v>
      </c>
      <c r="T45" s="12">
        <f>VLOOKUP($H45,'[2]2023_04'!$D:$AD,'[2]2023_04'!K$19,FALSE)</f>
        <v>1355</v>
      </c>
      <c r="U45" s="16" t="str">
        <f>VLOOKUP($H45,'[2]2023_04'!$D:$AD,'[2]2023_04'!T$19,FALSE)</f>
        <v>LIDO/REVISÃO</v>
      </c>
      <c r="V45" s="17" t="str">
        <f>VLOOKUP($H45,'[2]2023_04'!$D:$AD,'[2]2023_04'!U$19,FALSE)</f>
        <v>ALTO CONSUMO</v>
      </c>
      <c r="W45" s="12">
        <f>VLOOKUP($H45,'[2]2023_04'!$D:$AD,'[2]2023_04'!L$19,FALSE)</f>
        <v>19575.73</v>
      </c>
      <c r="X45" s="12">
        <f>VLOOKUP($H45,'[2]2023_04'!$D:$AD,'[2]2023_04'!M$19,FALSE)</f>
        <v>19575.73</v>
      </c>
      <c r="Y45" s="18">
        <f>VLOOKUP($H45,'[2]2023_04'!$D:$AD,'[2]2023_04'!N$19,FALSE)</f>
        <v>-3699.8</v>
      </c>
      <c r="Z45" s="12">
        <f>VLOOKUP($H45,'[2]2023_04'!$D:$AD,'[2]2023_04'!O$19,FALSE)</f>
        <v>0</v>
      </c>
      <c r="AA45" s="12">
        <f>VLOOKUP($H45,'[2]2023_04'!$D:$AD,'[2]2023_04'!P$19,FALSE)</f>
        <v>0</v>
      </c>
      <c r="AB45" s="12">
        <f>VLOOKUP($H45,'[2]2023_04'!$D:$AD,'[2]2023_04'!Q$19,FALSE)</f>
        <v>35451.660000000003</v>
      </c>
      <c r="AC45">
        <f t="shared" si="2"/>
        <v>35451.659999999996</v>
      </c>
      <c r="AD45">
        <f t="shared" si="3"/>
        <v>0</v>
      </c>
    </row>
    <row r="46" spans="1:30" x14ac:dyDescent="0.25">
      <c r="A46" s="9" t="str">
        <f t="shared" si="0"/>
        <v>H054 2023 Abril</v>
      </c>
      <c r="B46" s="9" t="str">
        <f>VLOOKUP(H46,[1]Auxiliar_referencia!E:F,2,FALSE)</f>
        <v>Medidor faturado pela UFSC</v>
      </c>
      <c r="C46" s="9">
        <v>2023</v>
      </c>
      <c r="D46" s="9" t="s">
        <v>127</v>
      </c>
      <c r="E46" s="9">
        <f>VLOOKUP(H46,[1]Auxiliar_referencia!$B:$X,3,FALSE)</f>
        <v>6923020</v>
      </c>
      <c r="F46" s="10"/>
      <c r="G46" s="9" t="str">
        <f>VLOOKUP(H46,[1]Auxiliar_referencia!$B:$X,16,FALSE)</f>
        <v>B17C002561</v>
      </c>
      <c r="H46" s="11" t="s">
        <v>76</v>
      </c>
      <c r="I46" s="9" t="str">
        <f>VLOOKUP(H46,[1]Auxiliar_referencia!$B:$X,20,FALSE)</f>
        <v>CASAN</v>
      </c>
      <c r="J46" s="9" t="str">
        <f>VLOOKUP(H46,[1]Auxiliar_referencia!$B:$X,10,FALSE)</f>
        <v>Florianópolis - Trindade</v>
      </c>
      <c r="K46" s="9" t="str">
        <f>VLOOKUP(H46,[1]Auxiliar_referencia!$B:$X,12,FALSE)</f>
        <v>Arquitetura e Urbanismo</v>
      </c>
      <c r="L46" s="12">
        <f>VLOOKUP($H46,'[2]2023_04'!$D:$AD,'[2]2023_04'!Z$19,FALSE)</f>
        <v>1</v>
      </c>
      <c r="M46" s="12">
        <f>VLOOKUP($H46,'[2]2023_04'!$D:$AD,'[2]2023_04'!AA$19,FALSE)</f>
        <v>0</v>
      </c>
      <c r="N46" s="12">
        <f>VLOOKUP($H46,'[2]2023_04'!$D:$AD,'[2]2023_04'!AB$19,FALSE)</f>
        <v>0</v>
      </c>
      <c r="O46" s="12">
        <f>VLOOKUP($H46,'[2]2023_04'!$D:$AD,'[2]2023_04'!AC$19,FALSE)</f>
        <v>0</v>
      </c>
      <c r="P46" s="12">
        <f>VLOOKUP($H46,'[2]2023_04'!$D:$AD,'[2]2023_04'!AD$19,FALSE)</f>
        <v>1</v>
      </c>
      <c r="Q46" s="13">
        <f>VLOOKUP(H46,'2023_03'!H:R,11,FALSE)</f>
        <v>2476</v>
      </c>
      <c r="R46" s="14">
        <f>VLOOKUP($H46,'[2]2023_04'!$D:$AD,'[2]2023_04'!J$19,FALSE)</f>
        <v>2636</v>
      </c>
      <c r="S46" s="15">
        <f t="shared" si="1"/>
        <v>160</v>
      </c>
      <c r="T46" s="12">
        <f>VLOOKUP($H46,'[2]2023_04'!$D:$AD,'[2]2023_04'!K$19,FALSE)</f>
        <v>160</v>
      </c>
      <c r="U46" s="16" t="str">
        <f>VLOOKUP($H46,'[2]2023_04'!$D:$AD,'[2]2023_04'!T$19,FALSE)</f>
        <v>LIDO</v>
      </c>
      <c r="V46" s="17" t="str">
        <f>VLOOKUP($H46,'[2]2023_04'!$D:$AD,'[2]2023_04'!U$19,FALSE)</f>
        <v>OK</v>
      </c>
      <c r="W46" s="12">
        <f>VLOOKUP($H46,'[2]2023_04'!$D:$AD,'[2]2023_04'!L$19,FALSE)</f>
        <v>2260.1799999999998</v>
      </c>
      <c r="X46" s="12">
        <f>VLOOKUP($H46,'[2]2023_04'!$D:$AD,'[2]2023_04'!M$19,FALSE)</f>
        <v>2260.1799999999998</v>
      </c>
      <c r="Y46" s="18">
        <f>VLOOKUP($H46,'[2]2023_04'!$D:$AD,'[2]2023_04'!N$19,FALSE)</f>
        <v>-427.17</v>
      </c>
      <c r="Z46" s="12">
        <f>VLOOKUP($H46,'[2]2023_04'!$D:$AD,'[2]2023_04'!O$19,FALSE)</f>
        <v>0</v>
      </c>
      <c r="AA46" s="12">
        <f>VLOOKUP($H46,'[2]2023_04'!$D:$AD,'[2]2023_04'!P$19,FALSE)</f>
        <v>0</v>
      </c>
      <c r="AB46" s="12">
        <f>VLOOKUP($H46,'[2]2023_04'!$D:$AD,'[2]2023_04'!Q$19,FALSE)</f>
        <v>4093.19</v>
      </c>
      <c r="AC46">
        <f t="shared" si="2"/>
        <v>4093.1899999999996</v>
      </c>
      <c r="AD46">
        <f t="shared" si="3"/>
        <v>0</v>
      </c>
    </row>
    <row r="47" spans="1:30" x14ac:dyDescent="0.25">
      <c r="A47" s="9" t="str">
        <f t="shared" si="0"/>
        <v>H055 2023 Abril</v>
      </c>
      <c r="B47" s="9" t="str">
        <f>VLOOKUP(H47,[1]Auxiliar_referencia!E:F,2,FALSE)</f>
        <v>Medidor faturado pela UFSC</v>
      </c>
      <c r="C47" s="9">
        <v>2023</v>
      </c>
      <c r="D47" s="9" t="s">
        <v>127</v>
      </c>
      <c r="E47" s="9">
        <f>VLOOKUP(H47,[1]Auxiliar_referencia!$B:$X,3,FALSE)</f>
        <v>2296705</v>
      </c>
      <c r="F47" s="10"/>
      <c r="G47" s="9" t="str">
        <f>VLOOKUP(H47,[1]Auxiliar_referencia!$B:$X,16,FALSE)</f>
        <v>G15AA00021</v>
      </c>
      <c r="H47" s="11" t="s">
        <v>77</v>
      </c>
      <c r="I47" s="9" t="str">
        <f>VLOOKUP(H47,[1]Auxiliar_referencia!$B:$X,20,FALSE)</f>
        <v>CASAN</v>
      </c>
      <c r="J47" s="9" t="str">
        <f>VLOOKUP(H47,[1]Auxiliar_referencia!$B:$X,10,FALSE)</f>
        <v>Florianópolis - Trindade</v>
      </c>
      <c r="K47" s="9" t="str">
        <f>VLOOKUP(H47,[1]Auxiliar_referencia!$B:$X,12,FALSE)</f>
        <v>Centro de Desportos</v>
      </c>
      <c r="L47" s="12">
        <f>VLOOKUP($H47,'[2]2023_04'!$D:$AD,'[2]2023_04'!Z$19,FALSE)</f>
        <v>1</v>
      </c>
      <c r="M47" s="12">
        <f>VLOOKUP($H47,'[2]2023_04'!$D:$AD,'[2]2023_04'!AA$19,FALSE)</f>
        <v>0</v>
      </c>
      <c r="N47" s="12">
        <f>VLOOKUP($H47,'[2]2023_04'!$D:$AD,'[2]2023_04'!AB$19,FALSE)</f>
        <v>1</v>
      </c>
      <c r="O47" s="12">
        <f>VLOOKUP($H47,'[2]2023_04'!$D:$AD,'[2]2023_04'!AC$19,FALSE)</f>
        <v>0</v>
      </c>
      <c r="P47" s="12">
        <f>VLOOKUP($H47,'[2]2023_04'!$D:$AD,'[2]2023_04'!AD$19,FALSE)</f>
        <v>2</v>
      </c>
      <c r="Q47" s="13">
        <f>VLOOKUP(H47,'2023_03'!H:R,11,FALSE)</f>
        <v>31139</v>
      </c>
      <c r="R47" s="14">
        <f>VLOOKUP($H47,'[2]2023_04'!$D:$AD,'[2]2023_04'!J$19,FALSE)</f>
        <v>32222</v>
      </c>
      <c r="S47" s="15">
        <f t="shared" si="1"/>
        <v>1083</v>
      </c>
      <c r="T47" s="12">
        <f>VLOOKUP($H47,'[2]2023_04'!$D:$AD,'[2]2023_04'!K$19,FALSE)</f>
        <v>1083</v>
      </c>
      <c r="U47" s="16" t="str">
        <f>VLOOKUP($H47,'[2]2023_04'!$D:$AD,'[2]2023_04'!T$19,FALSE)</f>
        <v>LIDO</v>
      </c>
      <c r="V47" s="17" t="str">
        <f>VLOOKUP($H47,'[2]2023_04'!$D:$AD,'[2]2023_04'!U$19,FALSE)</f>
        <v>ALTO CONSUMO</v>
      </c>
      <c r="W47" s="12">
        <f>VLOOKUP($H47,'[2]2023_04'!$D:$AD,'[2]2023_04'!L$19,FALSE)</f>
        <v>16681.150000000001</v>
      </c>
      <c r="X47" s="12">
        <f>VLOOKUP($H47,'[2]2023_04'!$D:$AD,'[2]2023_04'!M$19,FALSE)</f>
        <v>16681.150000000001</v>
      </c>
      <c r="Y47" s="18">
        <f>VLOOKUP($H47,'[2]2023_04'!$D:$AD,'[2]2023_04'!N$19,FALSE)</f>
        <v>-3152.73</v>
      </c>
      <c r="Z47" s="12">
        <f>VLOOKUP($H47,'[2]2023_04'!$D:$AD,'[2]2023_04'!O$19,FALSE)</f>
        <v>0</v>
      </c>
      <c r="AA47" s="12">
        <f>VLOOKUP($H47,'[2]2023_04'!$D:$AD,'[2]2023_04'!P$19,FALSE)</f>
        <v>0</v>
      </c>
      <c r="AB47" s="12">
        <f>VLOOKUP($H47,'[2]2023_04'!$D:$AD,'[2]2023_04'!Q$19,FALSE)</f>
        <v>30209.57</v>
      </c>
      <c r="AC47">
        <f t="shared" si="2"/>
        <v>30209.570000000003</v>
      </c>
      <c r="AD47">
        <f t="shared" si="3"/>
        <v>0</v>
      </c>
    </row>
    <row r="48" spans="1:30" x14ac:dyDescent="0.25">
      <c r="A48" s="9" t="str">
        <f t="shared" si="0"/>
        <v>H056 2023 Abril</v>
      </c>
      <c r="B48" s="9" t="str">
        <f>VLOOKUP(H48,[1]Auxiliar_referencia!E:F,2,FALSE)</f>
        <v>Medidor faturado pela UFSC</v>
      </c>
      <c r="C48" s="9">
        <v>2023</v>
      </c>
      <c r="D48" s="9" t="s">
        <v>127</v>
      </c>
      <c r="E48" s="9">
        <f>VLOOKUP(H48,[1]Auxiliar_referencia!$B:$X,3,FALSE)</f>
        <v>2296721</v>
      </c>
      <c r="F48" s="10"/>
      <c r="G48" s="9" t="str">
        <f>VLOOKUP(H48,[1]Auxiliar_referencia!$B:$X,16,FALSE)</f>
        <v>E11C000742</v>
      </c>
      <c r="H48" s="11" t="s">
        <v>78</v>
      </c>
      <c r="I48" s="9" t="str">
        <f>VLOOKUP(H48,[1]Auxiliar_referencia!$B:$X,20,FALSE)</f>
        <v>CASAN</v>
      </c>
      <c r="J48" s="9" t="str">
        <f>VLOOKUP(H48,[1]Auxiliar_referencia!$B:$X,10,FALSE)</f>
        <v>Florianópolis - Trindade</v>
      </c>
      <c r="K48" s="9" t="str">
        <f>VLOOKUP(H48,[1]Auxiliar_referencia!$B:$X,12,FALSE)</f>
        <v>Restaurante Universitário 2</v>
      </c>
      <c r="L48" s="12">
        <f>VLOOKUP($H48,'[2]2023_04'!$D:$AD,'[2]2023_04'!Z$19,FALSE)</f>
        <v>1</v>
      </c>
      <c r="M48" s="12">
        <f>VLOOKUP($H48,'[2]2023_04'!$D:$AD,'[2]2023_04'!AA$19,FALSE)</f>
        <v>0</v>
      </c>
      <c r="N48" s="12">
        <f>VLOOKUP($H48,'[2]2023_04'!$D:$AD,'[2]2023_04'!AB$19,FALSE)</f>
        <v>1</v>
      </c>
      <c r="O48" s="12">
        <f>VLOOKUP($H48,'[2]2023_04'!$D:$AD,'[2]2023_04'!AC$19,FALSE)</f>
        <v>0</v>
      </c>
      <c r="P48" s="12">
        <f>VLOOKUP($H48,'[2]2023_04'!$D:$AD,'[2]2023_04'!AD$19,FALSE)</f>
        <v>2</v>
      </c>
      <c r="Q48" s="13">
        <f>VLOOKUP(H48,'2023_03'!H:R,11,FALSE)</f>
        <v>96835</v>
      </c>
      <c r="R48" s="14">
        <f>VLOOKUP($H48,'[2]2023_04'!$D:$AD,'[2]2023_04'!J$19,FALSE)</f>
        <v>98576</v>
      </c>
      <c r="S48" s="15">
        <f t="shared" si="1"/>
        <v>1741</v>
      </c>
      <c r="T48" s="12">
        <f>VLOOKUP($H48,'[2]2023_04'!$D:$AD,'[2]2023_04'!K$19,FALSE)</f>
        <v>1741</v>
      </c>
      <c r="U48" s="16" t="str">
        <f>VLOOKUP($H48,'[2]2023_04'!$D:$AD,'[2]2023_04'!T$19,FALSE)</f>
        <v>LIDO/REVISÃO</v>
      </c>
      <c r="V48" s="17" t="str">
        <f>VLOOKUP($H48,'[2]2023_04'!$D:$AD,'[2]2023_04'!U$19,FALSE)</f>
        <v>CONFIRMAÇÃO LEITURA</v>
      </c>
      <c r="W48" s="12">
        <f>VLOOKUP($H48,'[2]2023_04'!$D:$AD,'[2]2023_04'!L$19,FALSE)</f>
        <v>28179.33</v>
      </c>
      <c r="X48" s="12">
        <f>VLOOKUP($H48,'[2]2023_04'!$D:$AD,'[2]2023_04'!M$19,FALSE)</f>
        <v>28179.33</v>
      </c>
      <c r="Y48" s="18">
        <f>VLOOKUP($H48,'[2]2023_04'!$D:$AD,'[2]2023_04'!N$19,FALSE)</f>
        <v>-41404.74</v>
      </c>
      <c r="Z48" s="12">
        <f>VLOOKUP($H48,'[2]2023_04'!$D:$AD,'[2]2023_04'!O$19,FALSE)</f>
        <v>0</v>
      </c>
      <c r="AA48" s="12">
        <f>VLOOKUP($H48,'[2]2023_04'!$D:$AD,'[2]2023_04'!P$19,FALSE)</f>
        <v>0</v>
      </c>
      <c r="AB48" s="12">
        <f>VLOOKUP($H48,'[2]2023_04'!$D:$AD,'[2]2023_04'!Q$19,FALSE)</f>
        <v>14953.92</v>
      </c>
      <c r="AC48">
        <f t="shared" si="2"/>
        <v>14953.920000000006</v>
      </c>
      <c r="AD48">
        <f t="shared" si="3"/>
        <v>0</v>
      </c>
    </row>
    <row r="49" spans="1:30" x14ac:dyDescent="0.25">
      <c r="A49" s="9" t="str">
        <f t="shared" si="0"/>
        <v>H057 2023 Abril</v>
      </c>
      <c r="B49" s="9" t="str">
        <f>VLOOKUP(H49,[1]Auxiliar_referencia!E:F,2,FALSE)</f>
        <v>Medidor faturado pela UFSC</v>
      </c>
      <c r="C49" s="9">
        <v>2023</v>
      </c>
      <c r="D49" s="9" t="s">
        <v>127</v>
      </c>
      <c r="E49" s="9">
        <f>VLOOKUP(H49,[1]Auxiliar_referencia!$B:$X,3,FALSE)</f>
        <v>2297108</v>
      </c>
      <c r="F49" s="10"/>
      <c r="G49" s="9" t="str">
        <f>VLOOKUP(H49,[1]Auxiliar_referencia!$B:$X,16,FALSE)</f>
        <v>A95L322012</v>
      </c>
      <c r="H49" s="11" t="s">
        <v>79</v>
      </c>
      <c r="I49" s="9" t="str">
        <f>VLOOKUP(H49,[1]Auxiliar_referencia!$B:$X,20,FALSE)</f>
        <v>CASAN</v>
      </c>
      <c r="J49" s="9" t="str">
        <f>VLOOKUP(H49,[1]Auxiliar_referencia!$B:$X,10,FALSE)</f>
        <v>Florianópolis - Trindade</v>
      </c>
      <c r="K49" s="9" t="str">
        <f>VLOOKUP(H49,[1]Auxiliar_referencia!$B:$X,12,FALSE)</f>
        <v>PU - Prefeitura Universitária - Oficina, Serralheria e Mecânica (PU11)</v>
      </c>
      <c r="L49" s="12">
        <f>VLOOKUP($H49,'[2]2023_04'!$D:$AD,'[2]2023_04'!Z$19,FALSE)</f>
        <v>1</v>
      </c>
      <c r="M49" s="12">
        <f>VLOOKUP($H49,'[2]2023_04'!$D:$AD,'[2]2023_04'!AA$19,FALSE)</f>
        <v>0</v>
      </c>
      <c r="N49" s="12">
        <f>VLOOKUP($H49,'[2]2023_04'!$D:$AD,'[2]2023_04'!AB$19,FALSE)</f>
        <v>0</v>
      </c>
      <c r="O49" s="12">
        <f>VLOOKUP($H49,'[2]2023_04'!$D:$AD,'[2]2023_04'!AC$19,FALSE)</f>
        <v>0</v>
      </c>
      <c r="P49" s="12">
        <f>VLOOKUP($H49,'[2]2023_04'!$D:$AD,'[2]2023_04'!AD$19,FALSE)</f>
        <v>1</v>
      </c>
      <c r="Q49" s="13">
        <f>VLOOKUP(H49,'2023_03'!H:R,11,FALSE)</f>
        <v>1485</v>
      </c>
      <c r="R49" s="14">
        <f>VLOOKUP($H49,'[2]2023_04'!$D:$AD,'[2]2023_04'!J$19,FALSE)</f>
        <v>1518</v>
      </c>
      <c r="S49" s="15">
        <f t="shared" si="1"/>
        <v>33</v>
      </c>
      <c r="T49" s="12">
        <f>VLOOKUP($H49,'[2]2023_04'!$D:$AD,'[2]2023_04'!K$19,FALSE)</f>
        <v>33</v>
      </c>
      <c r="U49" s="16" t="str">
        <f>VLOOKUP($H49,'[2]2023_04'!$D:$AD,'[2]2023_04'!T$19,FALSE)</f>
        <v>LIDO</v>
      </c>
      <c r="V49" s="17" t="str">
        <f>VLOOKUP($H49,'[2]2023_04'!$D:$AD,'[2]2023_04'!U$19,FALSE)</f>
        <v>OK</v>
      </c>
      <c r="W49" s="12">
        <f>VLOOKUP($H49,'[2]2023_04'!$D:$AD,'[2]2023_04'!L$19,FALSE)</f>
        <v>419.95</v>
      </c>
      <c r="X49" s="12">
        <f>VLOOKUP($H49,'[2]2023_04'!$D:$AD,'[2]2023_04'!M$19,FALSE)</f>
        <v>0</v>
      </c>
      <c r="Y49" s="18">
        <f>VLOOKUP($H49,'[2]2023_04'!$D:$AD,'[2]2023_04'!N$19,FALSE)</f>
        <v>-39.69</v>
      </c>
      <c r="Z49" s="12">
        <f>VLOOKUP($H49,'[2]2023_04'!$D:$AD,'[2]2023_04'!O$19,FALSE)</f>
        <v>0</v>
      </c>
      <c r="AA49" s="12">
        <f>VLOOKUP($H49,'[2]2023_04'!$D:$AD,'[2]2023_04'!P$19,FALSE)</f>
        <v>0</v>
      </c>
      <c r="AB49" s="12">
        <f>VLOOKUP($H49,'[2]2023_04'!$D:$AD,'[2]2023_04'!Q$19,FALSE)</f>
        <v>380.26</v>
      </c>
      <c r="AC49">
        <f t="shared" si="2"/>
        <v>380.26</v>
      </c>
      <c r="AD49">
        <f t="shared" si="3"/>
        <v>0</v>
      </c>
    </row>
    <row r="50" spans="1:30" x14ac:dyDescent="0.25">
      <c r="A50" s="9" t="str">
        <f t="shared" si="0"/>
        <v>H058 2023 Abril</v>
      </c>
      <c r="B50" s="9" t="str">
        <f>VLOOKUP(H50,[1]Auxiliar_referencia!E:F,2,FALSE)</f>
        <v>Medidor faturado pela UFSC</v>
      </c>
      <c r="C50" s="9">
        <v>2023</v>
      </c>
      <c r="D50" s="9" t="s">
        <v>127</v>
      </c>
      <c r="E50" s="9">
        <f>VLOOKUP(H50,[1]Auxiliar_referencia!$B:$X,3,FALSE)</f>
        <v>9611070</v>
      </c>
      <c r="F50" s="10"/>
      <c r="G50" s="9" t="str">
        <f>VLOOKUP(H50,[1]Auxiliar_referencia!$B:$X,16,FALSE)</f>
        <v>C11C005856</v>
      </c>
      <c r="H50" s="11" t="s">
        <v>80</v>
      </c>
      <c r="I50" s="9" t="str">
        <f>VLOOKUP(H50,[1]Auxiliar_referencia!$B:$X,20,FALSE)</f>
        <v>CASAN</v>
      </c>
      <c r="J50" s="9" t="str">
        <f>VLOOKUP(H50,[1]Auxiliar_referencia!$B:$X,10,FALSE)</f>
        <v>Florianópolis - Trindade</v>
      </c>
      <c r="K50" s="9" t="str">
        <f>VLOOKUP(H50,[1]Auxiliar_referencia!$B:$X,12,FALSE)</f>
        <v>CCB - Blocos A, B, C e D - 2 - Córrego Grande</v>
      </c>
      <c r="L50" s="12">
        <f>VLOOKUP($H50,'[2]2023_04'!$D:$AD,'[2]2023_04'!Z$19,FALSE)</f>
        <v>1</v>
      </c>
      <c r="M50" s="12">
        <f>VLOOKUP($H50,'[2]2023_04'!$D:$AD,'[2]2023_04'!AA$19,FALSE)</f>
        <v>0</v>
      </c>
      <c r="N50" s="12">
        <f>VLOOKUP($H50,'[2]2023_04'!$D:$AD,'[2]2023_04'!AB$19,FALSE)</f>
        <v>0</v>
      </c>
      <c r="O50" s="12">
        <f>VLOOKUP($H50,'[2]2023_04'!$D:$AD,'[2]2023_04'!AC$19,FALSE)</f>
        <v>0</v>
      </c>
      <c r="P50" s="12">
        <f>VLOOKUP($H50,'[2]2023_04'!$D:$AD,'[2]2023_04'!AD$19,FALSE)</f>
        <v>1</v>
      </c>
      <c r="Q50" s="13">
        <f>VLOOKUP(H50,'2023_03'!H:R,11,FALSE)</f>
        <v>9731</v>
      </c>
      <c r="R50" s="14">
        <f>VLOOKUP($H50,'[2]2023_04'!$D:$AD,'[2]2023_04'!J$19,FALSE)</f>
        <v>10323</v>
      </c>
      <c r="S50" s="15">
        <f t="shared" si="1"/>
        <v>592</v>
      </c>
      <c r="T50" s="12">
        <f>VLOOKUP($H50,'[2]2023_04'!$D:$AD,'[2]2023_04'!K$19,FALSE)</f>
        <v>592</v>
      </c>
      <c r="U50" s="16" t="str">
        <f>VLOOKUP($H50,'[2]2023_04'!$D:$AD,'[2]2023_04'!T$19,FALSE)</f>
        <v>LIDO/REVISÃO</v>
      </c>
      <c r="V50" s="17" t="str">
        <f>VLOOKUP($H50,'[2]2023_04'!$D:$AD,'[2]2023_04'!U$19,FALSE)</f>
        <v>ALTO CONSUMO</v>
      </c>
      <c r="W50" s="12">
        <f>VLOOKUP($H50,'[2]2023_04'!$D:$AD,'[2]2023_04'!L$19,FALSE)</f>
        <v>8519.86</v>
      </c>
      <c r="X50" s="12">
        <f>VLOOKUP($H50,'[2]2023_04'!$D:$AD,'[2]2023_04'!M$19,FALSE)</f>
        <v>8519.86</v>
      </c>
      <c r="Y50" s="18">
        <f>VLOOKUP($H50,'[2]2023_04'!$D:$AD,'[2]2023_04'!N$19,FALSE)</f>
        <v>-1610.26</v>
      </c>
      <c r="Z50" s="12">
        <f>VLOOKUP($H50,'[2]2023_04'!$D:$AD,'[2]2023_04'!O$19,FALSE)</f>
        <v>0</v>
      </c>
      <c r="AA50" s="12">
        <f>VLOOKUP($H50,'[2]2023_04'!$D:$AD,'[2]2023_04'!P$19,FALSE)</f>
        <v>0</v>
      </c>
      <c r="AB50" s="12">
        <f>VLOOKUP($H50,'[2]2023_04'!$D:$AD,'[2]2023_04'!Q$19,FALSE)</f>
        <v>15429.46</v>
      </c>
      <c r="AC50">
        <f t="shared" si="2"/>
        <v>15429.460000000001</v>
      </c>
      <c r="AD50">
        <f t="shared" si="3"/>
        <v>0</v>
      </c>
    </row>
    <row r="51" spans="1:30" x14ac:dyDescent="0.25">
      <c r="A51" s="9" t="str">
        <f t="shared" si="0"/>
        <v>H059 2023 Abril</v>
      </c>
      <c r="B51" s="9" t="str">
        <f>VLOOKUP(H51,[1]Auxiliar_referencia!E:F,2,FALSE)</f>
        <v>Medidor faturado pela UFSC</v>
      </c>
      <c r="C51" s="9">
        <v>2023</v>
      </c>
      <c r="D51" s="9" t="s">
        <v>127</v>
      </c>
      <c r="E51" s="9">
        <f>VLOOKUP(H51,[1]Auxiliar_referencia!$B:$X,3,FALSE)</f>
        <v>2296675</v>
      </c>
      <c r="F51" s="10"/>
      <c r="G51" s="9" t="str">
        <f>VLOOKUP(H51,[1]Auxiliar_referencia!$B:$X,16,FALSE)</f>
        <v>A13C020930</v>
      </c>
      <c r="H51" s="11" t="s">
        <v>81</v>
      </c>
      <c r="I51" s="9" t="str">
        <f>VLOOKUP(H51,[1]Auxiliar_referencia!$B:$X,20,FALSE)</f>
        <v>CASAN</v>
      </c>
      <c r="J51" s="9" t="str">
        <f>VLOOKUP(H51,[1]Auxiliar_referencia!$B:$X,10,FALSE)</f>
        <v>Florianópolis - Trindade</v>
      </c>
      <c r="K51" s="9" t="str">
        <f>VLOOKUP(H51,[1]Auxiliar_referencia!$B:$X,12,FALSE)</f>
        <v>CTC - Setic e Almoxarifado (CTC 8 e 14)</v>
      </c>
      <c r="L51" s="12">
        <f>VLOOKUP($H51,'[2]2023_04'!$D:$AD,'[2]2023_04'!Z$19,FALSE)</f>
        <v>1</v>
      </c>
      <c r="M51" s="12">
        <f>VLOOKUP($H51,'[2]2023_04'!$D:$AD,'[2]2023_04'!AA$19,FALSE)</f>
        <v>0</v>
      </c>
      <c r="N51" s="12">
        <f>VLOOKUP($H51,'[2]2023_04'!$D:$AD,'[2]2023_04'!AB$19,FALSE)</f>
        <v>0</v>
      </c>
      <c r="O51" s="12">
        <f>VLOOKUP($H51,'[2]2023_04'!$D:$AD,'[2]2023_04'!AC$19,FALSE)</f>
        <v>0</v>
      </c>
      <c r="P51" s="12">
        <f>VLOOKUP($H51,'[2]2023_04'!$D:$AD,'[2]2023_04'!AD$19,FALSE)</f>
        <v>1</v>
      </c>
      <c r="Q51" s="13">
        <f>VLOOKUP(H51,'2023_03'!H:R,11,FALSE)</f>
        <v>451</v>
      </c>
      <c r="R51" s="14">
        <f>VLOOKUP($H51,'[2]2023_04'!$D:$AD,'[2]2023_04'!J$19,FALSE)</f>
        <v>467</v>
      </c>
      <c r="S51" s="15">
        <f t="shared" si="1"/>
        <v>16</v>
      </c>
      <c r="T51" s="12">
        <f>VLOOKUP($H51,'[2]2023_04'!$D:$AD,'[2]2023_04'!K$19,FALSE)</f>
        <v>16</v>
      </c>
      <c r="U51" s="16" t="str">
        <f>VLOOKUP($H51,'[2]2023_04'!$D:$AD,'[2]2023_04'!T$19,FALSE)</f>
        <v>LIDO</v>
      </c>
      <c r="V51" s="17" t="str">
        <f>VLOOKUP($H51,'[2]2023_04'!$D:$AD,'[2]2023_04'!U$19,FALSE)</f>
        <v>OK</v>
      </c>
      <c r="W51" s="12">
        <f>VLOOKUP($H51,'[2]2023_04'!$D:$AD,'[2]2023_04'!L$19,FALSE)</f>
        <v>173.62</v>
      </c>
      <c r="X51" s="12">
        <f>VLOOKUP($H51,'[2]2023_04'!$D:$AD,'[2]2023_04'!M$19,FALSE)</f>
        <v>173.62</v>
      </c>
      <c r="Y51" s="18">
        <f>VLOOKUP($H51,'[2]2023_04'!$D:$AD,'[2]2023_04'!N$19,FALSE)</f>
        <v>-32.82</v>
      </c>
      <c r="Z51" s="12">
        <f>VLOOKUP($H51,'[2]2023_04'!$D:$AD,'[2]2023_04'!O$19,FALSE)</f>
        <v>0</v>
      </c>
      <c r="AA51" s="12">
        <f>VLOOKUP($H51,'[2]2023_04'!$D:$AD,'[2]2023_04'!P$19,FALSE)</f>
        <v>0</v>
      </c>
      <c r="AB51" s="12">
        <f>VLOOKUP($H51,'[2]2023_04'!$D:$AD,'[2]2023_04'!Q$19,FALSE)</f>
        <v>314.42</v>
      </c>
      <c r="AC51">
        <f t="shared" si="2"/>
        <v>314.42</v>
      </c>
      <c r="AD51">
        <f t="shared" si="3"/>
        <v>0</v>
      </c>
    </row>
    <row r="52" spans="1:30" x14ac:dyDescent="0.25">
      <c r="A52" s="9" t="str">
        <f t="shared" si="0"/>
        <v>H060 2023 Abril</v>
      </c>
      <c r="B52" s="9" t="str">
        <f>VLOOKUP(H52,[1]Auxiliar_referencia!E:F,2,FALSE)</f>
        <v>Medidor faturado pela UFSC</v>
      </c>
      <c r="C52" s="9">
        <v>2023</v>
      </c>
      <c r="D52" s="9" t="s">
        <v>127</v>
      </c>
      <c r="E52" s="9">
        <f>VLOOKUP(H52,[1]Auxiliar_referencia!$B:$X,3,FALSE)</f>
        <v>5329663</v>
      </c>
      <c r="F52" s="10"/>
      <c r="G52" s="9" t="str">
        <f>VLOOKUP(H52,[1]Auxiliar_referencia!$B:$X,16,FALSE)</f>
        <v>A13C021299</v>
      </c>
      <c r="H52" s="11" t="s">
        <v>82</v>
      </c>
      <c r="I52" s="9" t="str">
        <f>VLOOKUP(H52,[1]Auxiliar_referencia!$B:$X,20,FALSE)</f>
        <v>CASAN</v>
      </c>
      <c r="J52" s="9" t="str">
        <f>VLOOKUP(H52,[1]Auxiliar_referencia!$B:$X,10,FALSE)</f>
        <v>Florianópolis - Trindade</v>
      </c>
      <c r="K52" s="9" t="str">
        <f>VLOOKUP(H52,[1]Auxiliar_referencia!$B:$X,12,FALSE)</f>
        <v>Reitoria II</v>
      </c>
      <c r="L52" s="12">
        <f>VLOOKUP($H52,'[2]2023_04'!$D:$AD,'[2]2023_04'!Z$19,FALSE)</f>
        <v>1</v>
      </c>
      <c r="M52" s="12">
        <f>VLOOKUP($H52,'[2]2023_04'!$D:$AD,'[2]2023_04'!AA$19,FALSE)</f>
        <v>0</v>
      </c>
      <c r="N52" s="12">
        <f>VLOOKUP($H52,'[2]2023_04'!$D:$AD,'[2]2023_04'!AB$19,FALSE)</f>
        <v>0</v>
      </c>
      <c r="O52" s="12">
        <f>VLOOKUP($H52,'[2]2023_04'!$D:$AD,'[2]2023_04'!AC$19,FALSE)</f>
        <v>0</v>
      </c>
      <c r="P52" s="12">
        <f>VLOOKUP($H52,'[2]2023_04'!$D:$AD,'[2]2023_04'!AD$19,FALSE)</f>
        <v>1</v>
      </c>
      <c r="Q52" s="13">
        <f>VLOOKUP(H52,'2023_03'!H:R,11,FALSE)</f>
        <v>693</v>
      </c>
      <c r="R52" s="14">
        <f>VLOOKUP($H52,'[2]2023_04'!$D:$AD,'[2]2023_04'!J$19,FALSE)</f>
        <v>898</v>
      </c>
      <c r="S52" s="15">
        <f t="shared" si="1"/>
        <v>205</v>
      </c>
      <c r="T52" s="12">
        <f>VLOOKUP($H52,'[2]2023_04'!$D:$AD,'[2]2023_04'!K$19,FALSE)</f>
        <v>205</v>
      </c>
      <c r="U52" s="16" t="str">
        <f>VLOOKUP($H52,'[2]2023_04'!$D:$AD,'[2]2023_04'!T$19,FALSE)</f>
        <v>LIDO</v>
      </c>
      <c r="V52" s="17" t="str">
        <f>VLOOKUP($H52,'[2]2023_04'!$D:$AD,'[2]2023_04'!U$19,FALSE)</f>
        <v>ALTO CONSUMO</v>
      </c>
      <c r="W52" s="12">
        <f>VLOOKUP($H52,'[2]2023_04'!$D:$AD,'[2]2023_04'!L$19,FALSE)</f>
        <v>2912.23</v>
      </c>
      <c r="X52" s="12">
        <f>VLOOKUP($H52,'[2]2023_04'!$D:$AD,'[2]2023_04'!M$19,FALSE)</f>
        <v>2912.23</v>
      </c>
      <c r="Y52" s="18">
        <f>VLOOKUP($H52,'[2]2023_04'!$D:$AD,'[2]2023_04'!N$19,FALSE)</f>
        <v>-550.4</v>
      </c>
      <c r="Z52" s="12">
        <f>VLOOKUP($H52,'[2]2023_04'!$D:$AD,'[2]2023_04'!O$19,FALSE)</f>
        <v>0</v>
      </c>
      <c r="AA52" s="12">
        <f>VLOOKUP($H52,'[2]2023_04'!$D:$AD,'[2]2023_04'!P$19,FALSE)</f>
        <v>0</v>
      </c>
      <c r="AB52" s="12">
        <f>VLOOKUP($H52,'[2]2023_04'!$D:$AD,'[2]2023_04'!Q$19,FALSE)</f>
        <v>5274.06</v>
      </c>
      <c r="AC52">
        <f t="shared" si="2"/>
        <v>5274.06</v>
      </c>
      <c r="AD52">
        <f t="shared" si="3"/>
        <v>0</v>
      </c>
    </row>
    <row r="53" spans="1:30" x14ac:dyDescent="0.25">
      <c r="A53" s="9" t="str">
        <f t="shared" si="0"/>
        <v>H061 2023 Abril</v>
      </c>
      <c r="B53" s="9" t="str">
        <f>VLOOKUP(H53,[1]Auxiliar_referencia!E:F,2,FALSE)</f>
        <v>Medidor faturado pela UFSC</v>
      </c>
      <c r="C53" s="9">
        <v>2023</v>
      </c>
      <c r="D53" s="9" t="s">
        <v>127</v>
      </c>
      <c r="E53" s="9">
        <f>VLOOKUP(H53,[1]Auxiliar_referencia!$B:$X,3,FALSE)</f>
        <v>2296870</v>
      </c>
      <c r="F53" s="10"/>
      <c r="G53" s="9" t="str">
        <f>VLOOKUP(H53,[1]Auxiliar_referencia!$B:$X,16,FALSE)</f>
        <v>B10C013871</v>
      </c>
      <c r="H53" s="11" t="s">
        <v>83</v>
      </c>
      <c r="I53" s="9" t="str">
        <f>VLOOKUP(H53,[1]Auxiliar_referencia!$B:$X,20,FALSE)</f>
        <v>CASAN</v>
      </c>
      <c r="J53" s="9" t="str">
        <f>VLOOKUP(H53,[1]Auxiliar_referencia!$B:$X,10,FALSE)</f>
        <v>Florianópolis - Trindade</v>
      </c>
      <c r="K53" s="9" t="str">
        <f>VLOOKUP(H53,[1]Auxiliar_referencia!$B:$X,12,FALSE)</f>
        <v>CCB Anatômico</v>
      </c>
      <c r="L53" s="12">
        <f>VLOOKUP($H53,'[2]2023_04'!$D:$AD,'[2]2023_04'!Z$19,FALSE)</f>
        <v>1</v>
      </c>
      <c r="M53" s="12">
        <f>VLOOKUP($H53,'[2]2023_04'!$D:$AD,'[2]2023_04'!AA$19,FALSE)</f>
        <v>0</v>
      </c>
      <c r="N53" s="12">
        <f>VLOOKUP($H53,'[2]2023_04'!$D:$AD,'[2]2023_04'!AB$19,FALSE)</f>
        <v>1</v>
      </c>
      <c r="O53" s="12">
        <f>VLOOKUP($H53,'[2]2023_04'!$D:$AD,'[2]2023_04'!AC$19,FALSE)</f>
        <v>0</v>
      </c>
      <c r="P53" s="12">
        <f>VLOOKUP($H53,'[2]2023_04'!$D:$AD,'[2]2023_04'!AD$19,FALSE)</f>
        <v>2</v>
      </c>
      <c r="Q53" s="13">
        <f>VLOOKUP(H53,'2023_03'!H:R,11,FALSE)</f>
        <v>2547</v>
      </c>
      <c r="R53" s="14">
        <f>VLOOKUP($H53,'[2]2023_04'!$D:$AD,'[2]2023_04'!J$19,FALSE)</f>
        <v>2564</v>
      </c>
      <c r="S53" s="15">
        <f t="shared" si="1"/>
        <v>17</v>
      </c>
      <c r="T53" s="12">
        <f>VLOOKUP($H53,'[2]2023_04'!$D:$AD,'[2]2023_04'!K$19,FALSE)</f>
        <v>17</v>
      </c>
      <c r="U53" s="16" t="str">
        <f>VLOOKUP($H53,'[2]2023_04'!$D:$AD,'[2]2023_04'!T$19,FALSE)</f>
        <v>LIDO</v>
      </c>
      <c r="V53" s="17" t="str">
        <f>VLOOKUP($H53,'[2]2023_04'!$D:$AD,'[2]2023_04'!U$19,FALSE)</f>
        <v>OK</v>
      </c>
      <c r="W53" s="12">
        <f>VLOOKUP($H53,'[2]2023_04'!$D:$AD,'[2]2023_04'!L$19,FALSE)</f>
        <v>157.88</v>
      </c>
      <c r="X53" s="12">
        <f>VLOOKUP($H53,'[2]2023_04'!$D:$AD,'[2]2023_04'!M$19,FALSE)</f>
        <v>157.88</v>
      </c>
      <c r="Y53" s="18">
        <f>VLOOKUP($H53,'[2]2023_04'!$D:$AD,'[2]2023_04'!N$19,FALSE)</f>
        <v>-29.84</v>
      </c>
      <c r="Z53" s="12">
        <f>VLOOKUP($H53,'[2]2023_04'!$D:$AD,'[2]2023_04'!O$19,FALSE)</f>
        <v>0</v>
      </c>
      <c r="AA53" s="12">
        <f>VLOOKUP($H53,'[2]2023_04'!$D:$AD,'[2]2023_04'!P$19,FALSE)</f>
        <v>0</v>
      </c>
      <c r="AB53" s="12">
        <f>VLOOKUP($H53,'[2]2023_04'!$D:$AD,'[2]2023_04'!Q$19,FALSE)</f>
        <v>285.92</v>
      </c>
      <c r="AC53">
        <f t="shared" si="2"/>
        <v>285.92</v>
      </c>
      <c r="AD53">
        <f t="shared" si="3"/>
        <v>0</v>
      </c>
    </row>
    <row r="54" spans="1:30" x14ac:dyDescent="0.25">
      <c r="A54" s="9" t="str">
        <f t="shared" si="0"/>
        <v>H062 2023 Abril</v>
      </c>
      <c r="B54" s="9" t="str">
        <f>VLOOKUP(H54,[1]Auxiliar_referencia!E:F,2,FALSE)</f>
        <v>Medidor faturado pela UFSC</v>
      </c>
      <c r="C54" s="9">
        <v>2023</v>
      </c>
      <c r="D54" s="9" t="s">
        <v>127</v>
      </c>
      <c r="E54" s="9">
        <f>VLOOKUP(H54,[1]Auxiliar_referencia!$B:$X,3,FALSE)</f>
        <v>15023672</v>
      </c>
      <c r="F54" s="10"/>
      <c r="G54" s="9" t="str">
        <f>VLOOKUP(H54,[1]Auxiliar_referencia!$B:$X,16,FALSE)</f>
        <v>C11C010415</v>
      </c>
      <c r="H54" s="11" t="s">
        <v>84</v>
      </c>
      <c r="I54" s="9" t="str">
        <f>VLOOKUP(H54,[1]Auxiliar_referencia!$B:$X,20,FALSE)</f>
        <v>CASAN</v>
      </c>
      <c r="J54" s="9" t="str">
        <f>VLOOKUP(H54,[1]Auxiliar_referencia!$B:$X,10,FALSE)</f>
        <v>Florianópolis - Trindade</v>
      </c>
      <c r="K54" s="9" t="str">
        <f>VLOOKUP(H54,[1]Auxiliar_referencia!$B:$X,12,FALSE)</f>
        <v>CFM  Bloco EFI</v>
      </c>
      <c r="L54" s="12">
        <f>VLOOKUP($H54,'[2]2023_04'!$D:$AD,'[2]2023_04'!Z$19,FALSE)</f>
        <v>1</v>
      </c>
      <c r="M54" s="12">
        <f>VLOOKUP($H54,'[2]2023_04'!$D:$AD,'[2]2023_04'!AA$19,FALSE)</f>
        <v>0</v>
      </c>
      <c r="N54" s="12">
        <f>VLOOKUP($H54,'[2]2023_04'!$D:$AD,'[2]2023_04'!AB$19,FALSE)</f>
        <v>0</v>
      </c>
      <c r="O54" s="12">
        <f>VLOOKUP($H54,'[2]2023_04'!$D:$AD,'[2]2023_04'!AC$19,FALSE)</f>
        <v>0</v>
      </c>
      <c r="P54" s="12">
        <f>VLOOKUP($H54,'[2]2023_04'!$D:$AD,'[2]2023_04'!AD$19,FALSE)</f>
        <v>1</v>
      </c>
      <c r="Q54" s="13">
        <f>VLOOKUP(H54,'2023_03'!H:R,11,FALSE)</f>
        <v>9467</v>
      </c>
      <c r="R54" s="14">
        <f>VLOOKUP($H54,'[2]2023_04'!$D:$AD,'[2]2023_04'!J$19,FALSE)</f>
        <v>10020</v>
      </c>
      <c r="S54" s="15">
        <f t="shared" si="1"/>
        <v>553</v>
      </c>
      <c r="T54" s="12">
        <f>VLOOKUP($H54,'[2]2023_04'!$D:$AD,'[2]2023_04'!K$19,FALSE)</f>
        <v>553</v>
      </c>
      <c r="U54" s="16" t="str">
        <f>VLOOKUP($H54,'[2]2023_04'!$D:$AD,'[2]2023_04'!T$19,FALSE)</f>
        <v>LIDO</v>
      </c>
      <c r="V54" s="17" t="str">
        <f>VLOOKUP($H54,'[2]2023_04'!$D:$AD,'[2]2023_04'!U$19,FALSE)</f>
        <v>OK</v>
      </c>
      <c r="W54" s="12">
        <f>VLOOKUP($H54,'[2]2023_04'!$D:$AD,'[2]2023_04'!L$19,FALSE)</f>
        <v>7954.75</v>
      </c>
      <c r="X54" s="12">
        <f>VLOOKUP($H54,'[2]2023_04'!$D:$AD,'[2]2023_04'!M$19,FALSE)</f>
        <v>7954.75</v>
      </c>
      <c r="Y54" s="18">
        <f>VLOOKUP($H54,'[2]2023_04'!$D:$AD,'[2]2023_04'!N$19,FALSE)</f>
        <v>-1503.46</v>
      </c>
      <c r="Z54" s="12">
        <f>VLOOKUP($H54,'[2]2023_04'!$D:$AD,'[2]2023_04'!O$19,FALSE)</f>
        <v>0</v>
      </c>
      <c r="AA54" s="12">
        <f>VLOOKUP($H54,'[2]2023_04'!$D:$AD,'[2]2023_04'!P$19,FALSE)</f>
        <v>0</v>
      </c>
      <c r="AB54" s="12">
        <f>VLOOKUP($H54,'[2]2023_04'!$D:$AD,'[2]2023_04'!Q$19,FALSE)</f>
        <v>14406.04</v>
      </c>
      <c r="AC54">
        <f t="shared" si="2"/>
        <v>14406.04</v>
      </c>
      <c r="AD54">
        <f t="shared" si="3"/>
        <v>0</v>
      </c>
    </row>
    <row r="55" spans="1:30" x14ac:dyDescent="0.25">
      <c r="A55" s="9" t="str">
        <f>H55&amp;" "&amp;C55&amp;" "&amp;D55</f>
        <v>H066 2023 Abril</v>
      </c>
      <c r="B55" s="9" t="str">
        <f>VLOOKUP(H55,[1]Auxiliar_referencia!E:F,2,FALSE)</f>
        <v>Medidor faturado pela UFSC</v>
      </c>
      <c r="C55" s="9">
        <v>2023</v>
      </c>
      <c r="D55" s="9" t="s">
        <v>127</v>
      </c>
      <c r="E55" s="9">
        <f>VLOOKUP(H55,[1]Auxiliar_referencia!$B:$X,3,FALSE)</f>
        <v>17091764</v>
      </c>
      <c r="F55" s="10"/>
      <c r="G55" s="9" t="str">
        <f>VLOOKUP(H55,[1]Auxiliar_referencia!$B:$X,16,FALSE)</f>
        <v>F11C000153</v>
      </c>
      <c r="H55" s="11" t="s">
        <v>85</v>
      </c>
      <c r="I55" s="9" t="str">
        <f>VLOOKUP(H55,[1]Auxiliar_referencia!$B:$X,20,FALSE)</f>
        <v>CASAN</v>
      </c>
      <c r="J55" s="9" t="str">
        <f>VLOOKUP(H55,[1]Auxiliar_referencia!$B:$X,10,FALSE)</f>
        <v>Florianópolis - Trindade</v>
      </c>
      <c r="K55" s="9" t="str">
        <f>VLOOKUP(H55,[1]Auxiliar_referencia!$B:$X,12,FALSE)</f>
        <v>CCB - Blocos E, F e G e Biotério (BIC 12)</v>
      </c>
      <c r="L55" s="12">
        <f>VLOOKUP($H55,'[2]2023_04'!$D:$AD,'[2]2023_04'!Z$19,FALSE)</f>
        <v>1</v>
      </c>
      <c r="M55" s="12">
        <f>VLOOKUP($H55,'[2]2023_04'!$D:$AD,'[2]2023_04'!AA$19,FALSE)</f>
        <v>0</v>
      </c>
      <c r="N55" s="12">
        <f>VLOOKUP($H55,'[2]2023_04'!$D:$AD,'[2]2023_04'!AB$19,FALSE)</f>
        <v>0</v>
      </c>
      <c r="O55" s="12">
        <f>VLOOKUP($H55,'[2]2023_04'!$D:$AD,'[2]2023_04'!AC$19,FALSE)</f>
        <v>0</v>
      </c>
      <c r="P55" s="12">
        <f>VLOOKUP($H55,'[2]2023_04'!$D:$AD,'[2]2023_04'!AD$19,FALSE)</f>
        <v>1</v>
      </c>
      <c r="Q55" s="13">
        <f>VLOOKUP(H55,'2023_03'!H:R,11,FALSE)</f>
        <v>15096</v>
      </c>
      <c r="R55" s="14">
        <f>VLOOKUP($H55,'[2]2023_04'!$D:$AD,'[2]2023_04'!J$19,FALSE)</f>
        <v>17799</v>
      </c>
      <c r="S55" s="15">
        <f t="shared" si="1"/>
        <v>2703</v>
      </c>
      <c r="T55" s="12">
        <f>VLOOKUP($H55,'[2]2023_04'!$D:$AD,'[2]2023_04'!K$19,FALSE)</f>
        <v>2703</v>
      </c>
      <c r="U55" s="16" t="str">
        <f>VLOOKUP($H55,'[2]2023_04'!$D:$AD,'[2]2023_04'!T$19,FALSE)</f>
        <v>LIDO/REVISÃO</v>
      </c>
      <c r="V55" s="17" t="str">
        <f>VLOOKUP($H55,'[2]2023_04'!$D:$AD,'[2]2023_04'!U$19,FALSE)</f>
        <v>ALTO CONSUMO</v>
      </c>
      <c r="W55" s="12">
        <f>VLOOKUP($H55,'[2]2023_04'!$D:$AD,'[2]2023_04'!L$19,FALSE)</f>
        <v>39108.25</v>
      </c>
      <c r="X55" s="12">
        <f>VLOOKUP($H55,'[2]2023_04'!$D:$AD,'[2]2023_04'!M$19,FALSE)</f>
        <v>0</v>
      </c>
      <c r="Y55" s="18">
        <f>VLOOKUP($H55,'[2]2023_04'!$D:$AD,'[2]2023_04'!N$19,FALSE)</f>
        <v>-3695.73</v>
      </c>
      <c r="Z55" s="12">
        <f>VLOOKUP($H55,'[2]2023_04'!$D:$AD,'[2]2023_04'!O$19,FALSE)</f>
        <v>0</v>
      </c>
      <c r="AA55" s="12">
        <f>VLOOKUP($H55,'[2]2023_04'!$D:$AD,'[2]2023_04'!P$19,FALSE)</f>
        <v>0</v>
      </c>
      <c r="AB55" s="12">
        <f>VLOOKUP($H55,'[2]2023_04'!$D:$AD,'[2]2023_04'!Q$19,FALSE)</f>
        <v>35412.519999999997</v>
      </c>
      <c r="AC55">
        <f t="shared" si="2"/>
        <v>35412.519999999997</v>
      </c>
      <c r="AD55">
        <f t="shared" si="3"/>
        <v>0</v>
      </c>
    </row>
    <row r="56" spans="1:30" x14ac:dyDescent="0.25">
      <c r="A56" s="9" t="str">
        <f t="shared" si="0"/>
        <v>H072 2023 Abril</v>
      </c>
      <c r="B56" s="9" t="str">
        <f>VLOOKUP(H56,[1]Auxiliar_referencia!E:F,2,FALSE)</f>
        <v>Medidor faturado pela UFSC</v>
      </c>
      <c r="C56" s="9">
        <v>2023</v>
      </c>
      <c r="D56" s="9" t="s">
        <v>127</v>
      </c>
      <c r="E56" s="9">
        <f>VLOOKUP(H56,[1]Auxiliar_referencia!$B:$X,3,FALSE)</f>
        <v>2297167</v>
      </c>
      <c r="F56" s="10"/>
      <c r="G56" s="9" t="str">
        <f>VLOOKUP(H56,[1]Auxiliar_referencia!$B:$X,16,FALSE)</f>
        <v>B10C017343</v>
      </c>
      <c r="H56" s="11" t="s">
        <v>86</v>
      </c>
      <c r="I56" s="9" t="str">
        <f>VLOOKUP(H56,[1]Auxiliar_referencia!$B:$X,20,FALSE)</f>
        <v>CASAN</v>
      </c>
      <c r="J56" s="9" t="str">
        <f>VLOOKUP(H56,[1]Auxiliar_referencia!$B:$X,10,FALSE)</f>
        <v>Florianópolis - Outros</v>
      </c>
      <c r="K56" s="9" t="str">
        <f>VLOOKUP(H56,[1]Auxiliar_referencia!$B:$X,12,FALSE)</f>
        <v>CCA 1</v>
      </c>
      <c r="L56" s="12">
        <f>VLOOKUP($H56,'[2]2023_04'!$D:$AD,'[2]2023_04'!Z$19,FALSE)</f>
        <v>1</v>
      </c>
      <c r="M56" s="12">
        <f>VLOOKUP($H56,'[2]2023_04'!$D:$AD,'[2]2023_04'!AA$19,FALSE)</f>
        <v>0</v>
      </c>
      <c r="N56" s="12">
        <f>VLOOKUP($H56,'[2]2023_04'!$D:$AD,'[2]2023_04'!AB$19,FALSE)</f>
        <v>0</v>
      </c>
      <c r="O56" s="12">
        <f>VLOOKUP($H56,'[2]2023_04'!$D:$AD,'[2]2023_04'!AC$19,FALSE)</f>
        <v>0</v>
      </c>
      <c r="P56" s="12">
        <f>VLOOKUP($H56,'[2]2023_04'!$D:$AD,'[2]2023_04'!AD$19,FALSE)</f>
        <v>1</v>
      </c>
      <c r="Q56" s="13">
        <f>VLOOKUP(H56,'2023_03'!H:R,11,FALSE)</f>
        <v>9025</v>
      </c>
      <c r="R56" s="14">
        <f>VLOOKUP($H56,'[2]2023_04'!$D:$AD,'[2]2023_04'!J$19,FALSE)</f>
        <v>9541</v>
      </c>
      <c r="S56" s="15">
        <f t="shared" si="1"/>
        <v>516</v>
      </c>
      <c r="T56" s="12">
        <f>VLOOKUP($H56,'[2]2023_04'!$D:$AD,'[2]2023_04'!K$19,FALSE)</f>
        <v>516</v>
      </c>
      <c r="U56" s="16" t="str">
        <f>VLOOKUP($H56,'[2]2023_04'!$D:$AD,'[2]2023_04'!T$19,FALSE)</f>
        <v>LIDO/REVISÃO</v>
      </c>
      <c r="V56" s="17" t="str">
        <f>VLOOKUP($H56,'[2]2023_04'!$D:$AD,'[2]2023_04'!U$19,FALSE)</f>
        <v>ALTO CONSUMO</v>
      </c>
      <c r="W56" s="12">
        <f>VLOOKUP($H56,'[2]2023_04'!$D:$AD,'[2]2023_04'!L$19,FALSE)</f>
        <v>7418.62</v>
      </c>
      <c r="X56" s="12">
        <f>VLOOKUP($H56,'[2]2023_04'!$D:$AD,'[2]2023_04'!M$19,FALSE)</f>
        <v>0</v>
      </c>
      <c r="Y56" s="18">
        <f>VLOOKUP($H56,'[2]2023_04'!$D:$AD,'[2]2023_04'!N$19,FALSE)</f>
        <v>-701.06</v>
      </c>
      <c r="Z56" s="12">
        <f>VLOOKUP($H56,'[2]2023_04'!$D:$AD,'[2]2023_04'!O$19,FALSE)</f>
        <v>0</v>
      </c>
      <c r="AA56" s="12">
        <f>VLOOKUP($H56,'[2]2023_04'!$D:$AD,'[2]2023_04'!P$19,FALSE)</f>
        <v>0</v>
      </c>
      <c r="AB56" s="12">
        <f>VLOOKUP($H56,'[2]2023_04'!$D:$AD,'[2]2023_04'!Q$19,FALSE)</f>
        <v>6717.56</v>
      </c>
      <c r="AC56">
        <f t="shared" si="2"/>
        <v>6717.5599999999995</v>
      </c>
      <c r="AD56">
        <f t="shared" si="3"/>
        <v>0</v>
      </c>
    </row>
    <row r="57" spans="1:30" x14ac:dyDescent="0.25">
      <c r="A57" s="9" t="str">
        <f t="shared" si="0"/>
        <v>H073 2023 Abril</v>
      </c>
      <c r="B57" s="9" t="str">
        <f>VLOOKUP(H57,[1]Auxiliar_referencia!E:F,2,FALSE)</f>
        <v>Medidor faturado pela UFSC</v>
      </c>
      <c r="C57" s="9">
        <v>2023</v>
      </c>
      <c r="D57" s="9" t="s">
        <v>127</v>
      </c>
      <c r="E57" s="9">
        <f>VLOOKUP(H57,[1]Auxiliar_referencia!$B:$X,3,FALSE)</f>
        <v>2297175</v>
      </c>
      <c r="F57" s="10"/>
      <c r="G57" s="9" t="str">
        <f>VLOOKUP(H57,[1]Auxiliar_referencia!$B:$X,16,FALSE)</f>
        <v>A05S578217</v>
      </c>
      <c r="H57" s="11" t="s">
        <v>87</v>
      </c>
      <c r="I57" s="9" t="str">
        <f>VLOOKUP(H57,[1]Auxiliar_referencia!$B:$X,20,FALSE)</f>
        <v>CASAN</v>
      </c>
      <c r="J57" s="9" t="str">
        <f>VLOOKUP(H57,[1]Auxiliar_referencia!$B:$X,10,FALSE)</f>
        <v>Florianópolis - Outros</v>
      </c>
      <c r="K57" s="9" t="str">
        <f>VLOOKUP(H57,[1]Auxiliar_referencia!$B:$X,12,FALSE)</f>
        <v>CCA  Estação Experimental de Aquicultura</v>
      </c>
      <c r="L57" s="12">
        <f>VLOOKUP($H57,'[2]2023_04'!$D:$AD,'[2]2023_04'!Z$19,FALSE)</f>
        <v>1</v>
      </c>
      <c r="M57" s="12">
        <f>VLOOKUP($H57,'[2]2023_04'!$D:$AD,'[2]2023_04'!AA$19,FALSE)</f>
        <v>0</v>
      </c>
      <c r="N57" s="12">
        <f>VLOOKUP($H57,'[2]2023_04'!$D:$AD,'[2]2023_04'!AB$19,FALSE)</f>
        <v>0</v>
      </c>
      <c r="O57" s="12">
        <f>VLOOKUP($H57,'[2]2023_04'!$D:$AD,'[2]2023_04'!AC$19,FALSE)</f>
        <v>0</v>
      </c>
      <c r="P57" s="12">
        <f>VLOOKUP($H57,'[2]2023_04'!$D:$AD,'[2]2023_04'!AD$19,FALSE)</f>
        <v>1</v>
      </c>
      <c r="Q57" s="13">
        <f>VLOOKUP(H57,'2023_03'!H:R,11,FALSE)</f>
        <v>3240</v>
      </c>
      <c r="R57" s="14">
        <f>VLOOKUP($H57,'[2]2023_04'!$D:$AD,'[2]2023_04'!J$19,FALSE)</f>
        <v>3190</v>
      </c>
      <c r="S57" s="15">
        <f t="shared" si="1"/>
        <v>-50</v>
      </c>
      <c r="T57" s="12">
        <f>VLOOKUP($H57,'[2]2023_04'!$D:$AD,'[2]2023_04'!K$19,FALSE)</f>
        <v>0</v>
      </c>
      <c r="U57" s="16" t="str">
        <f>VLOOKUP($H57,'[2]2023_04'!$D:$AD,'[2]2023_04'!T$19,FALSE)</f>
        <v>LIDO/REVISÃO</v>
      </c>
      <c r="V57" s="17" t="str">
        <f>VLOOKUP($H57,'[2]2023_04'!$D:$AD,'[2]2023_04'!U$19,FALSE)</f>
        <v>CONFIRMAÇÃO LEITURA</v>
      </c>
      <c r="W57" s="12">
        <f>VLOOKUP($H57,'[2]2023_04'!$D:$AD,'[2]2023_04'!L$19,FALSE)</f>
        <v>35.08</v>
      </c>
      <c r="X57" s="12">
        <f>VLOOKUP($H57,'[2]2023_04'!$D:$AD,'[2]2023_04'!M$19,FALSE)</f>
        <v>0</v>
      </c>
      <c r="Y57" s="18">
        <f>VLOOKUP($H57,'[2]2023_04'!$D:$AD,'[2]2023_04'!N$19,FALSE)</f>
        <v>-3.31</v>
      </c>
      <c r="Z57" s="12">
        <f>VLOOKUP($H57,'[2]2023_04'!$D:$AD,'[2]2023_04'!O$19,FALSE)</f>
        <v>0</v>
      </c>
      <c r="AA57" s="12">
        <f>VLOOKUP($H57,'[2]2023_04'!$D:$AD,'[2]2023_04'!P$19,FALSE)</f>
        <v>0</v>
      </c>
      <c r="AB57" s="12">
        <f>VLOOKUP($H57,'[2]2023_04'!$D:$AD,'[2]2023_04'!Q$19,FALSE)</f>
        <v>31.77</v>
      </c>
      <c r="AC57">
        <f t="shared" si="2"/>
        <v>31.77</v>
      </c>
      <c r="AD57">
        <f t="shared" si="3"/>
        <v>0</v>
      </c>
    </row>
    <row r="58" spans="1:30" x14ac:dyDescent="0.25">
      <c r="A58" s="9" t="str">
        <f t="shared" si="0"/>
        <v>H074 2023 Abril</v>
      </c>
      <c r="B58" s="9" t="str">
        <f>VLOOKUP(H58,[1]Auxiliar_referencia!E:F,2,FALSE)</f>
        <v>Medidor faturado pela UFSC</v>
      </c>
      <c r="C58" s="9">
        <v>2023</v>
      </c>
      <c r="D58" s="9" t="s">
        <v>127</v>
      </c>
      <c r="E58" s="9">
        <f>VLOOKUP(H58,[1]Auxiliar_referencia!$B:$X,3,FALSE)</f>
        <v>2297183</v>
      </c>
      <c r="F58" s="10"/>
      <c r="G58" s="9" t="str">
        <f>VLOOKUP(H58,[1]Auxiliar_referencia!$B:$X,16,FALSE)</f>
        <v>C11C010252</v>
      </c>
      <c r="H58" s="11" t="s">
        <v>88</v>
      </c>
      <c r="I58" s="9" t="str">
        <f>VLOOKUP(H58,[1]Auxiliar_referencia!$B:$X,20,FALSE)</f>
        <v>CASAN</v>
      </c>
      <c r="J58" s="9" t="str">
        <f>VLOOKUP(H58,[1]Auxiliar_referencia!$B:$X,10,FALSE)</f>
        <v>Florianópolis - Outros</v>
      </c>
      <c r="K58" s="9" t="str">
        <f>VLOOKUP(H58,[1]Auxiliar_referencia!$B:$X,12,FALSE)</f>
        <v>CCA 2</v>
      </c>
      <c r="L58" s="12">
        <f>VLOOKUP($H58,'[2]2023_04'!$D:$AD,'[2]2023_04'!Z$19,FALSE)</f>
        <v>1</v>
      </c>
      <c r="M58" s="12">
        <f>VLOOKUP($H58,'[2]2023_04'!$D:$AD,'[2]2023_04'!AA$19,FALSE)</f>
        <v>0</v>
      </c>
      <c r="N58" s="12">
        <f>VLOOKUP($H58,'[2]2023_04'!$D:$AD,'[2]2023_04'!AB$19,FALSE)</f>
        <v>0</v>
      </c>
      <c r="O58" s="12">
        <f>VLOOKUP($H58,'[2]2023_04'!$D:$AD,'[2]2023_04'!AC$19,FALSE)</f>
        <v>0</v>
      </c>
      <c r="P58" s="12">
        <f>VLOOKUP($H58,'[2]2023_04'!$D:$AD,'[2]2023_04'!AD$19,FALSE)</f>
        <v>1</v>
      </c>
      <c r="Q58" s="13">
        <f>VLOOKUP(H58,'2023_03'!H:R,11,FALSE)</f>
        <v>39580</v>
      </c>
      <c r="R58" s="14">
        <f>VLOOKUP($H58,'[2]2023_04'!$D:$AD,'[2]2023_04'!J$19,FALSE)</f>
        <v>82</v>
      </c>
      <c r="S58" s="15">
        <f t="shared" si="1"/>
        <v>-39498</v>
      </c>
      <c r="T58" s="12">
        <f>VLOOKUP($H58,'[2]2023_04'!$D:$AD,'[2]2023_04'!K$19,FALSE)</f>
        <v>854</v>
      </c>
      <c r="U58" s="16" t="str">
        <f>VLOOKUP($H58,'[2]2023_04'!$D:$AD,'[2]2023_04'!T$19,FALSE)</f>
        <v>LIDO/REVISÃO</v>
      </c>
      <c r="V58" s="17" t="str">
        <f>VLOOKUP($H58,'[2]2023_04'!$D:$AD,'[2]2023_04'!U$19,FALSE)</f>
        <v>ALTO CONSUMO</v>
      </c>
      <c r="W58" s="12">
        <f>VLOOKUP($H58,'[2]2023_04'!$D:$AD,'[2]2023_04'!L$19,FALSE)</f>
        <v>12316.24</v>
      </c>
      <c r="X58" s="12">
        <f>VLOOKUP($H58,'[2]2023_04'!$D:$AD,'[2]2023_04'!M$19,FALSE)</f>
        <v>0</v>
      </c>
      <c r="Y58" s="18">
        <f>VLOOKUP($H58,'[2]2023_04'!$D:$AD,'[2]2023_04'!N$19,FALSE)</f>
        <v>-1163.8900000000001</v>
      </c>
      <c r="Z58" s="12">
        <f>VLOOKUP($H58,'[2]2023_04'!$D:$AD,'[2]2023_04'!O$19,FALSE)</f>
        <v>0</v>
      </c>
      <c r="AA58" s="12">
        <f>VLOOKUP($H58,'[2]2023_04'!$D:$AD,'[2]2023_04'!P$19,FALSE)</f>
        <v>0</v>
      </c>
      <c r="AB58" s="12">
        <f>VLOOKUP($H58,'[2]2023_04'!$D:$AD,'[2]2023_04'!Q$19,FALSE)</f>
        <v>11152.35</v>
      </c>
      <c r="AC58">
        <f t="shared" si="2"/>
        <v>11152.35</v>
      </c>
      <c r="AD58">
        <f t="shared" si="3"/>
        <v>0</v>
      </c>
    </row>
    <row r="59" spans="1:30" x14ac:dyDescent="0.25">
      <c r="A59" s="9" t="str">
        <f t="shared" si="0"/>
        <v>H076 2023 Abril</v>
      </c>
      <c r="B59" s="9" t="str">
        <f>VLOOKUP(H59,[1]Auxiliar_referencia!E:F,2,FALSE)</f>
        <v>Medidor faturado pela UFSC</v>
      </c>
      <c r="C59" s="9">
        <v>2023</v>
      </c>
      <c r="D59" s="9" t="s">
        <v>127</v>
      </c>
      <c r="E59" s="9">
        <f>VLOOKUP(H59,[1]Auxiliar_referencia!$B:$X,3,FALSE)</f>
        <v>2297361</v>
      </c>
      <c r="F59" s="10"/>
      <c r="G59" s="9" t="str">
        <f>VLOOKUP(H59,[1]Auxiliar_referencia!$B:$X,16,FALSE)</f>
        <v>A10C001421</v>
      </c>
      <c r="H59" s="11" t="s">
        <v>89</v>
      </c>
      <c r="I59" s="9" t="str">
        <f>VLOOKUP(H59,[1]Auxiliar_referencia!$B:$X,20,FALSE)</f>
        <v>CASAN</v>
      </c>
      <c r="J59" s="9" t="str">
        <f>VLOOKUP(H59,[1]Auxiliar_referencia!$B:$X,10,FALSE)</f>
        <v>Florianópolis - Outros</v>
      </c>
      <c r="K59" s="9" t="str">
        <f>VLOOKUP(H59,[1]Auxiliar_referencia!$B:$X,12,FALSE)</f>
        <v>Cidade das Abelhas  Rod. Virgílio Várzea, 2600</v>
      </c>
      <c r="L59" s="12">
        <f>VLOOKUP($H59,'[2]2023_04'!$D:$AD,'[2]2023_04'!Z$19,FALSE)</f>
        <v>1</v>
      </c>
      <c r="M59" s="12">
        <f>VLOOKUP($H59,'[2]2023_04'!$D:$AD,'[2]2023_04'!AA$19,FALSE)</f>
        <v>0</v>
      </c>
      <c r="N59" s="12">
        <f>VLOOKUP($H59,'[2]2023_04'!$D:$AD,'[2]2023_04'!AB$19,FALSE)</f>
        <v>0</v>
      </c>
      <c r="O59" s="12">
        <f>VLOOKUP($H59,'[2]2023_04'!$D:$AD,'[2]2023_04'!AC$19,FALSE)</f>
        <v>0</v>
      </c>
      <c r="P59" s="12">
        <f>VLOOKUP($H59,'[2]2023_04'!$D:$AD,'[2]2023_04'!AD$19,FALSE)</f>
        <v>1</v>
      </c>
      <c r="Q59" s="13">
        <f>VLOOKUP(H59,'2023_03'!H:R,11,FALSE)</f>
        <v>931</v>
      </c>
      <c r="R59" s="14">
        <f>VLOOKUP($H59,'[2]2023_04'!$D:$AD,'[2]2023_04'!J$19,FALSE)</f>
        <v>935</v>
      </c>
      <c r="S59" s="15">
        <f t="shared" si="1"/>
        <v>4</v>
      </c>
      <c r="T59" s="12">
        <f>VLOOKUP($H59,'[2]2023_04'!$D:$AD,'[2]2023_04'!K$19,FALSE)</f>
        <v>4</v>
      </c>
      <c r="U59" s="16" t="str">
        <f>VLOOKUP($H59,'[2]2023_04'!$D:$AD,'[2]2023_04'!T$19,FALSE)</f>
        <v>LIDO/REVISÃO</v>
      </c>
      <c r="V59" s="17" t="str">
        <f>VLOOKUP($H59,'[2]2023_04'!$D:$AD,'[2]2023_04'!U$19,FALSE)</f>
        <v>CONFIRMAÇÃO LEITURA</v>
      </c>
      <c r="W59" s="12">
        <f>VLOOKUP($H59,'[2]2023_04'!$D:$AD,'[2]2023_04'!L$19,FALSE)</f>
        <v>55.72</v>
      </c>
      <c r="X59" s="12">
        <f>VLOOKUP($H59,'[2]2023_04'!$D:$AD,'[2]2023_04'!M$19,FALSE)</f>
        <v>0</v>
      </c>
      <c r="Y59" s="18">
        <f>VLOOKUP($H59,'[2]2023_04'!$D:$AD,'[2]2023_04'!N$19,FALSE)</f>
        <v>-5.26</v>
      </c>
      <c r="Z59" s="12">
        <f>VLOOKUP($H59,'[2]2023_04'!$D:$AD,'[2]2023_04'!O$19,FALSE)</f>
        <v>0</v>
      </c>
      <c r="AA59" s="12">
        <f>VLOOKUP($H59,'[2]2023_04'!$D:$AD,'[2]2023_04'!P$19,FALSE)</f>
        <v>0</v>
      </c>
      <c r="AB59" s="12">
        <f>VLOOKUP($H59,'[2]2023_04'!$D:$AD,'[2]2023_04'!Q$19,FALSE)</f>
        <v>50.46</v>
      </c>
      <c r="AC59">
        <f t="shared" si="2"/>
        <v>50.46</v>
      </c>
      <c r="AD59">
        <f t="shared" si="3"/>
        <v>0</v>
      </c>
    </row>
    <row r="60" spans="1:30" x14ac:dyDescent="0.25">
      <c r="A60" s="9" t="str">
        <f t="shared" si="0"/>
        <v>H081 2023 Abril</v>
      </c>
      <c r="B60" s="9" t="str">
        <f>VLOOKUP(H60,[1]Auxiliar_referencia!E:F,2,FALSE)</f>
        <v>Medidor faturado pela UFSC</v>
      </c>
      <c r="C60" s="9">
        <v>2023</v>
      </c>
      <c r="D60" s="9" t="s">
        <v>127</v>
      </c>
      <c r="E60" s="9">
        <f>VLOOKUP(H60,[1]Auxiliar_referencia!$B:$X,3,FALSE)</f>
        <v>2295652</v>
      </c>
      <c r="F60" s="10"/>
      <c r="G60" s="9" t="str">
        <f>VLOOKUP(H60,[1]Auxiliar_referencia!$B:$X,16,FALSE)</f>
        <v>B17C002628</v>
      </c>
      <c r="H60" s="11" t="s">
        <v>90</v>
      </c>
      <c r="I60" s="9" t="str">
        <f>VLOOKUP(H60,[1]Auxiliar_referencia!$B:$X,20,FALSE)</f>
        <v>CASAN</v>
      </c>
      <c r="J60" s="9" t="str">
        <f>VLOOKUP(H60,[1]Auxiliar_referencia!$B:$X,10,FALSE)</f>
        <v>Florianópolis - Outros</v>
      </c>
      <c r="K60" s="9" t="str">
        <f>VLOOKUP(H60,[1]Auxiliar_referencia!$B:$X,12,FALSE)</f>
        <v>Rua Presidente Coutinho</v>
      </c>
      <c r="L60" s="12">
        <f>VLOOKUP($H60,'[2]2023_04'!$D:$AD,'[2]2023_04'!Z$19,FALSE)</f>
        <v>1</v>
      </c>
      <c r="M60" s="12">
        <f>VLOOKUP($H60,'[2]2023_04'!$D:$AD,'[2]2023_04'!AA$19,FALSE)</f>
        <v>0</v>
      </c>
      <c r="N60" s="12">
        <f>VLOOKUP($H60,'[2]2023_04'!$D:$AD,'[2]2023_04'!AB$19,FALSE)</f>
        <v>0</v>
      </c>
      <c r="O60" s="12">
        <f>VLOOKUP($H60,'[2]2023_04'!$D:$AD,'[2]2023_04'!AC$19,FALSE)</f>
        <v>0</v>
      </c>
      <c r="P60" s="12">
        <f>VLOOKUP($H60,'[2]2023_04'!$D:$AD,'[2]2023_04'!AD$19,FALSE)</f>
        <v>1</v>
      </c>
      <c r="Q60" s="13">
        <f>VLOOKUP(H60,'2023_03'!H:R,11,FALSE)</f>
        <v>1795</v>
      </c>
      <c r="R60" s="14">
        <f>VLOOKUP($H60,'[2]2023_04'!$D:$AD,'[2]2023_04'!J$19,FALSE)</f>
        <v>1840</v>
      </c>
      <c r="S60" s="15">
        <f t="shared" si="1"/>
        <v>45</v>
      </c>
      <c r="T60" s="12">
        <f>VLOOKUP($H60,'[2]2023_04'!$D:$AD,'[2]2023_04'!K$19,FALSE)</f>
        <v>45</v>
      </c>
      <c r="U60" s="16" t="str">
        <f>VLOOKUP($H60,'[2]2023_04'!$D:$AD,'[2]2023_04'!T$19,FALSE)</f>
        <v>LIDO</v>
      </c>
      <c r="V60" s="17" t="str">
        <f>VLOOKUP($H60,'[2]2023_04'!$D:$AD,'[2]2023_04'!U$19,FALSE)</f>
        <v>OK</v>
      </c>
      <c r="W60" s="12">
        <f>VLOOKUP($H60,'[2]2023_04'!$D:$AD,'[2]2023_04'!L$19,FALSE)</f>
        <v>593.83000000000004</v>
      </c>
      <c r="X60" s="12">
        <f>VLOOKUP($H60,'[2]2023_04'!$D:$AD,'[2]2023_04'!M$19,FALSE)</f>
        <v>593.83000000000004</v>
      </c>
      <c r="Y60" s="18">
        <f>VLOOKUP($H60,'[2]2023_04'!$D:$AD,'[2]2023_04'!N$19,FALSE)</f>
        <v>-112.24</v>
      </c>
      <c r="Z60" s="12">
        <f>VLOOKUP($H60,'[2]2023_04'!$D:$AD,'[2]2023_04'!O$19,FALSE)</f>
        <v>0</v>
      </c>
      <c r="AA60" s="12">
        <f>VLOOKUP($H60,'[2]2023_04'!$D:$AD,'[2]2023_04'!P$19,FALSE)</f>
        <v>0</v>
      </c>
      <c r="AB60" s="12">
        <f>VLOOKUP($H60,'[2]2023_04'!$D:$AD,'[2]2023_04'!Q$19,FALSE)</f>
        <v>1075.42</v>
      </c>
      <c r="AC60">
        <f t="shared" si="2"/>
        <v>1075.42</v>
      </c>
      <c r="AD60">
        <f t="shared" si="3"/>
        <v>0</v>
      </c>
    </row>
    <row r="61" spans="1:30" x14ac:dyDescent="0.25">
      <c r="A61" s="9" t="str">
        <f t="shared" si="0"/>
        <v>H082 2023 Abril</v>
      </c>
      <c r="B61" s="9" t="str">
        <f>VLOOKUP(H61,[1]Auxiliar_referencia!E:F,2,FALSE)</f>
        <v>Medidor faturado pela UFSC</v>
      </c>
      <c r="C61" s="9">
        <v>2023</v>
      </c>
      <c r="D61" s="9" t="s">
        <v>127</v>
      </c>
      <c r="E61" s="9">
        <f>VLOOKUP(H61,[1]Auxiliar_referencia!$B:$X,3,FALSE)</f>
        <v>5716594</v>
      </c>
      <c r="F61" s="10"/>
      <c r="G61" s="9" t="str">
        <f>VLOOKUP(H61,[1]Auxiliar_referencia!$B:$X,16,FALSE)</f>
        <v>C11C010040</v>
      </c>
      <c r="H61" s="11" t="s">
        <v>91</v>
      </c>
      <c r="I61" s="9" t="str">
        <f>VLOOKUP(H61,[1]Auxiliar_referencia!$B:$X,20,FALSE)</f>
        <v>CASAN</v>
      </c>
      <c r="J61" s="9" t="str">
        <f>VLOOKUP(H61,[1]Auxiliar_referencia!$B:$X,10,FALSE)</f>
        <v>Florianópolis - Outros</v>
      </c>
      <c r="K61" s="9" t="str">
        <f>VLOOKUP(H61,[1]Auxiliar_referencia!$B:$X,12,FALSE)</f>
        <v>CCA Tapera - Fazenda Experimental da Ressacada</v>
      </c>
      <c r="L61" s="12">
        <f>VLOOKUP($H61,'[2]2023_04'!$D:$AD,'[2]2023_04'!Z$19,FALSE)</f>
        <v>1</v>
      </c>
      <c r="M61" s="12">
        <f>VLOOKUP($H61,'[2]2023_04'!$D:$AD,'[2]2023_04'!AA$19,FALSE)</f>
        <v>0</v>
      </c>
      <c r="N61" s="12">
        <f>VLOOKUP($H61,'[2]2023_04'!$D:$AD,'[2]2023_04'!AB$19,FALSE)</f>
        <v>0</v>
      </c>
      <c r="O61" s="12">
        <f>VLOOKUP($H61,'[2]2023_04'!$D:$AD,'[2]2023_04'!AC$19,FALSE)</f>
        <v>0</v>
      </c>
      <c r="P61" s="12">
        <f>VLOOKUP($H61,'[2]2023_04'!$D:$AD,'[2]2023_04'!AD$19,FALSE)</f>
        <v>1</v>
      </c>
      <c r="Q61" s="13">
        <f>VLOOKUP(H61,'2023_03'!H:R,11,FALSE)</f>
        <v>22035</v>
      </c>
      <c r="R61" s="14">
        <f>VLOOKUP($H61,'[2]2023_04'!$D:$AD,'[2]2023_04'!J$19,FALSE)</f>
        <v>22396</v>
      </c>
      <c r="S61" s="15">
        <f t="shared" si="1"/>
        <v>361</v>
      </c>
      <c r="T61" s="12">
        <f>VLOOKUP($H61,'[2]2023_04'!$D:$AD,'[2]2023_04'!K$19,FALSE)</f>
        <v>361</v>
      </c>
      <c r="U61" s="16" t="str">
        <f>VLOOKUP($H61,'[2]2023_04'!$D:$AD,'[2]2023_04'!T$19,FALSE)</f>
        <v>LIDO</v>
      </c>
      <c r="V61" s="17" t="str">
        <f>VLOOKUP($H61,'[2]2023_04'!$D:$AD,'[2]2023_04'!U$19,FALSE)</f>
        <v>ALTO CONSUMO</v>
      </c>
      <c r="W61" s="12">
        <f>VLOOKUP($H61,'[2]2023_04'!$D:$AD,'[2]2023_04'!L$19,FALSE)</f>
        <v>5172.67</v>
      </c>
      <c r="X61" s="12">
        <f>VLOOKUP($H61,'[2]2023_04'!$D:$AD,'[2]2023_04'!M$19,FALSE)</f>
        <v>0</v>
      </c>
      <c r="Y61" s="18">
        <f>VLOOKUP($H61,'[2]2023_04'!$D:$AD,'[2]2023_04'!N$19,FALSE)</f>
        <v>-488.82</v>
      </c>
      <c r="Z61" s="12">
        <f>VLOOKUP($H61,'[2]2023_04'!$D:$AD,'[2]2023_04'!O$19,FALSE)</f>
        <v>0</v>
      </c>
      <c r="AA61" s="12">
        <f>VLOOKUP($H61,'[2]2023_04'!$D:$AD,'[2]2023_04'!P$19,FALSE)</f>
        <v>0</v>
      </c>
      <c r="AB61" s="12">
        <f>VLOOKUP($H61,'[2]2023_04'!$D:$AD,'[2]2023_04'!Q$19,FALSE)</f>
        <v>4683.8500000000004</v>
      </c>
      <c r="AC61">
        <f t="shared" si="2"/>
        <v>4683.8500000000004</v>
      </c>
      <c r="AD61">
        <f t="shared" si="3"/>
        <v>0</v>
      </c>
    </row>
    <row r="62" spans="1:30" x14ac:dyDescent="0.25">
      <c r="A62" s="9" t="str">
        <f t="shared" si="0"/>
        <v>H083 2023 Abril</v>
      </c>
      <c r="B62" s="9" t="str">
        <f>VLOOKUP(H62,[1]Auxiliar_referencia!E:F,2,FALSE)</f>
        <v>Medidor faturado pela UFSC</v>
      </c>
      <c r="C62" s="9">
        <v>2023</v>
      </c>
      <c r="D62" s="9" t="s">
        <v>127</v>
      </c>
      <c r="E62" s="9">
        <f>VLOOKUP(H62,[1]Auxiliar_referencia!$B:$X,3,FALSE)</f>
        <v>6997937</v>
      </c>
      <c r="F62" s="10"/>
      <c r="G62" s="9" t="str">
        <f>VLOOKUP(H62,[1]Auxiliar_referencia!$B:$X,16,FALSE)</f>
        <v>A16S368708</v>
      </c>
      <c r="H62" s="11" t="s">
        <v>92</v>
      </c>
      <c r="I62" s="9" t="str">
        <f>VLOOKUP(H62,[1]Auxiliar_referencia!$B:$X,20,FALSE)</f>
        <v>CASAN</v>
      </c>
      <c r="J62" s="9" t="str">
        <f>VLOOKUP(H62,[1]Auxiliar_referencia!$B:$X,10,FALSE)</f>
        <v>Florianópolis - Outros</v>
      </c>
      <c r="K62" s="9" t="str">
        <f>VLOOKUP(H62,[1]Auxiliar_referencia!$B:$X,12,FALSE)</f>
        <v>Casa da Arte</v>
      </c>
      <c r="L62" s="12">
        <f>VLOOKUP($H62,'[2]2023_04'!$D:$AD,'[2]2023_04'!Z$19,FALSE)</f>
        <v>1</v>
      </c>
      <c r="M62" s="12">
        <f>VLOOKUP($H62,'[2]2023_04'!$D:$AD,'[2]2023_04'!AA$19,FALSE)</f>
        <v>0</v>
      </c>
      <c r="N62" s="12">
        <f>VLOOKUP($H62,'[2]2023_04'!$D:$AD,'[2]2023_04'!AB$19,FALSE)</f>
        <v>0</v>
      </c>
      <c r="O62" s="12">
        <f>VLOOKUP($H62,'[2]2023_04'!$D:$AD,'[2]2023_04'!AC$19,FALSE)</f>
        <v>0</v>
      </c>
      <c r="P62" s="12">
        <f>VLOOKUP($H62,'[2]2023_04'!$D:$AD,'[2]2023_04'!AD$19,FALSE)</f>
        <v>1</v>
      </c>
      <c r="Q62" s="13">
        <f>VLOOKUP(H62,'2023_03'!H:R,11,FALSE)</f>
        <v>355</v>
      </c>
      <c r="R62" s="14">
        <f>VLOOKUP($H62,'[2]2023_04'!$D:$AD,'[2]2023_04'!J$19,FALSE)</f>
        <v>358</v>
      </c>
      <c r="S62" s="15">
        <f t="shared" si="1"/>
        <v>3</v>
      </c>
      <c r="T62" s="12">
        <f>VLOOKUP($H62,'[2]2023_04'!$D:$AD,'[2]2023_04'!K$19,FALSE)</f>
        <v>3</v>
      </c>
      <c r="U62" s="16" t="str">
        <f>VLOOKUP($H62,'[2]2023_04'!$D:$AD,'[2]2023_04'!T$19,FALSE)</f>
        <v>LIDO</v>
      </c>
      <c r="V62" s="17" t="str">
        <f>VLOOKUP($H62,'[2]2023_04'!$D:$AD,'[2]2023_04'!U$19,FALSE)</f>
        <v>OK</v>
      </c>
      <c r="W62" s="12">
        <f>VLOOKUP($H62,'[2]2023_04'!$D:$AD,'[2]2023_04'!L$19,FALSE)</f>
        <v>50.56</v>
      </c>
      <c r="X62" s="12">
        <f>VLOOKUP($H62,'[2]2023_04'!$D:$AD,'[2]2023_04'!M$19,FALSE)</f>
        <v>50.56</v>
      </c>
      <c r="Y62" s="18">
        <f>VLOOKUP($H62,'[2]2023_04'!$D:$AD,'[2]2023_04'!N$19,FALSE)</f>
        <v>-9.5500000000000007</v>
      </c>
      <c r="Z62" s="12">
        <f>VLOOKUP($H62,'[2]2023_04'!$D:$AD,'[2]2023_04'!O$19,FALSE)</f>
        <v>0</v>
      </c>
      <c r="AA62" s="12">
        <f>VLOOKUP($H62,'[2]2023_04'!$D:$AD,'[2]2023_04'!P$19,FALSE)</f>
        <v>0</v>
      </c>
      <c r="AB62" s="12">
        <f>VLOOKUP($H62,'[2]2023_04'!$D:$AD,'[2]2023_04'!Q$19,FALSE)</f>
        <v>91.57</v>
      </c>
      <c r="AC62">
        <f t="shared" si="2"/>
        <v>91.570000000000007</v>
      </c>
      <c r="AD62">
        <f t="shared" si="3"/>
        <v>0</v>
      </c>
    </row>
    <row r="63" spans="1:30" x14ac:dyDescent="0.25">
      <c r="A63" s="9" t="str">
        <f t="shared" si="0"/>
        <v>H084 2023 Abril</v>
      </c>
      <c r="B63" s="9" t="str">
        <f>VLOOKUP(H63,[1]Auxiliar_referencia!E:F,2,FALSE)</f>
        <v>Medidor faturado pela UFSC</v>
      </c>
      <c r="C63" s="9">
        <v>2023</v>
      </c>
      <c r="D63" s="9" t="s">
        <v>127</v>
      </c>
      <c r="E63" s="9">
        <f>VLOOKUP(H63,[1]Auxiliar_referencia!$B:$X,3,FALSE)</f>
        <v>9197419</v>
      </c>
      <c r="F63" s="10"/>
      <c r="G63" s="9" t="str">
        <f>VLOOKUP(H63,[1]Auxiliar_referencia!$B:$X,16,FALSE)</f>
        <v>B11C024230</v>
      </c>
      <c r="H63" s="11" t="s">
        <v>93</v>
      </c>
      <c r="I63" s="9" t="str">
        <f>VLOOKUP(H63,[1]Auxiliar_referencia!$B:$X,20,FALSE)</f>
        <v>CASAN</v>
      </c>
      <c r="J63" s="9" t="str">
        <f>VLOOKUP(H63,[1]Auxiliar_referencia!$B:$X,10,FALSE)</f>
        <v>Florianópolis - Outros</v>
      </c>
      <c r="K63" s="9" t="str">
        <f>VLOOKUP(H63,[1]Auxiliar_referencia!$B:$X,12,FALSE)</f>
        <v>LMM Área de produção</v>
      </c>
      <c r="L63" s="12">
        <f>VLOOKUP($H63,'[2]2023_04'!$D:$AD,'[2]2023_04'!Z$19,FALSE)</f>
        <v>1</v>
      </c>
      <c r="M63" s="12">
        <f>VLOOKUP($H63,'[2]2023_04'!$D:$AD,'[2]2023_04'!AA$19,FALSE)</f>
        <v>0</v>
      </c>
      <c r="N63" s="12">
        <f>VLOOKUP($H63,'[2]2023_04'!$D:$AD,'[2]2023_04'!AB$19,FALSE)</f>
        <v>0</v>
      </c>
      <c r="O63" s="12">
        <f>VLOOKUP($H63,'[2]2023_04'!$D:$AD,'[2]2023_04'!AC$19,FALSE)</f>
        <v>0</v>
      </c>
      <c r="P63" s="12">
        <f>VLOOKUP($H63,'[2]2023_04'!$D:$AD,'[2]2023_04'!AD$19,FALSE)</f>
        <v>1</v>
      </c>
      <c r="Q63" s="13">
        <f>VLOOKUP(H63,'2023_03'!H:R,11,FALSE)</f>
        <v>8830</v>
      </c>
      <c r="R63" s="14">
        <f>VLOOKUP($H63,'[2]2023_04'!$D:$AD,'[2]2023_04'!J$19,FALSE)</f>
        <v>9109</v>
      </c>
      <c r="S63" s="15">
        <f t="shared" si="1"/>
        <v>279</v>
      </c>
      <c r="T63" s="12">
        <f>VLOOKUP($H63,'[2]2023_04'!$D:$AD,'[2]2023_04'!K$19,FALSE)</f>
        <v>279</v>
      </c>
      <c r="U63" s="16" t="str">
        <f>VLOOKUP($H63,'[2]2023_04'!$D:$AD,'[2]2023_04'!T$19,FALSE)</f>
        <v>LIDO</v>
      </c>
      <c r="V63" s="17" t="str">
        <f>VLOOKUP($H63,'[2]2023_04'!$D:$AD,'[2]2023_04'!U$19,FALSE)</f>
        <v>OK</v>
      </c>
      <c r="W63" s="12">
        <f>VLOOKUP($H63,'[2]2023_04'!$D:$AD,'[2]2023_04'!L$19,FALSE)</f>
        <v>3984.49</v>
      </c>
      <c r="X63" s="12">
        <f>VLOOKUP($H63,'[2]2023_04'!$D:$AD,'[2]2023_04'!M$19,FALSE)</f>
        <v>3984.49</v>
      </c>
      <c r="Y63" s="18">
        <f>VLOOKUP($H63,'[2]2023_04'!$D:$AD,'[2]2023_04'!N$19,FALSE)</f>
        <v>-753.07</v>
      </c>
      <c r="Z63" s="12">
        <f>VLOOKUP($H63,'[2]2023_04'!$D:$AD,'[2]2023_04'!O$19,FALSE)</f>
        <v>0</v>
      </c>
      <c r="AA63" s="12">
        <f>VLOOKUP($H63,'[2]2023_04'!$D:$AD,'[2]2023_04'!P$19,FALSE)</f>
        <v>0</v>
      </c>
      <c r="AB63" s="12">
        <f>VLOOKUP($H63,'[2]2023_04'!$D:$AD,'[2]2023_04'!Q$19,FALSE)</f>
        <v>7215.91</v>
      </c>
      <c r="AC63">
        <f t="shared" si="2"/>
        <v>7215.91</v>
      </c>
      <c r="AD63">
        <f t="shared" si="3"/>
        <v>0</v>
      </c>
    </row>
    <row r="64" spans="1:30" x14ac:dyDescent="0.25">
      <c r="A64" s="9" t="str">
        <f t="shared" si="0"/>
        <v>H085 2023 Abril</v>
      </c>
      <c r="B64" s="9" t="str">
        <f>VLOOKUP(H64,[1]Auxiliar_referencia!E:F,2,FALSE)</f>
        <v>Medidor faturado pela UFSC</v>
      </c>
      <c r="C64" s="9">
        <v>2023</v>
      </c>
      <c r="D64" s="9" t="s">
        <v>127</v>
      </c>
      <c r="E64" s="9">
        <f>VLOOKUP(H64,[1]Auxiliar_referencia!$B:$X,3,FALSE)</f>
        <v>12791172</v>
      </c>
      <c r="F64" s="10"/>
      <c r="G64" s="9" t="str">
        <f>VLOOKUP(H64,[1]Auxiliar_referencia!$B:$X,16,FALSE)</f>
        <v>Y11C048501</v>
      </c>
      <c r="H64" s="11" t="s">
        <v>94</v>
      </c>
      <c r="I64" s="9" t="str">
        <f>VLOOKUP(H64,[1]Auxiliar_referencia!$B:$X,20,FALSE)</f>
        <v>CASAN</v>
      </c>
      <c r="J64" s="9" t="str">
        <f>VLOOKUP(H64,[1]Auxiliar_referencia!$B:$X,10,FALSE)</f>
        <v>Florianópolis - Outros</v>
      </c>
      <c r="K64" s="9" t="str">
        <f>VLOOKUP(H64,[1]Auxiliar_referencia!$B:$X,12,FALSE)</f>
        <v>Fortaleza de São José da Ponta Grossa</v>
      </c>
      <c r="L64" s="12">
        <f>VLOOKUP($H64,'[2]2023_04'!$D:$AD,'[2]2023_04'!Z$19,FALSE)</f>
        <v>1</v>
      </c>
      <c r="M64" s="12">
        <f>VLOOKUP($H64,'[2]2023_04'!$D:$AD,'[2]2023_04'!AA$19,FALSE)</f>
        <v>0</v>
      </c>
      <c r="N64" s="12">
        <f>VLOOKUP($H64,'[2]2023_04'!$D:$AD,'[2]2023_04'!AB$19,FALSE)</f>
        <v>0</v>
      </c>
      <c r="O64" s="12">
        <f>VLOOKUP($H64,'[2]2023_04'!$D:$AD,'[2]2023_04'!AC$19,FALSE)</f>
        <v>0</v>
      </c>
      <c r="P64" s="12">
        <f>VLOOKUP($H64,'[2]2023_04'!$D:$AD,'[2]2023_04'!AD$19,FALSE)</f>
        <v>1</v>
      </c>
      <c r="Q64" s="13">
        <f>VLOOKUP(H64,'2023_03'!H:R,11,FALSE)</f>
        <v>1350</v>
      </c>
      <c r="R64" s="14">
        <f>VLOOKUP($H64,'[2]2023_04'!$D:$AD,'[2]2023_04'!J$19,FALSE)</f>
        <v>1350</v>
      </c>
      <c r="S64" s="15">
        <f t="shared" si="1"/>
        <v>0</v>
      </c>
      <c r="T64" s="12">
        <f>VLOOKUP($H64,'[2]2023_04'!$D:$AD,'[2]2023_04'!K$19,FALSE)</f>
        <v>0</v>
      </c>
      <c r="U64" s="16" t="str">
        <f>VLOOKUP($H64,'[2]2023_04'!$D:$AD,'[2]2023_04'!T$19,FALSE)</f>
        <v>LIDO</v>
      </c>
      <c r="V64" s="17" t="str">
        <f>VLOOKUP($H64,'[2]2023_04'!$D:$AD,'[2]2023_04'!U$19,FALSE)</f>
        <v>HIDRÔMETRO PARADO</v>
      </c>
      <c r="W64" s="12">
        <f>VLOOKUP($H64,'[2]2023_04'!$D:$AD,'[2]2023_04'!L$19,FALSE)</f>
        <v>35.08</v>
      </c>
      <c r="X64" s="12">
        <f>VLOOKUP($H64,'[2]2023_04'!$D:$AD,'[2]2023_04'!M$19,FALSE)</f>
        <v>0</v>
      </c>
      <c r="Y64" s="18">
        <f>VLOOKUP($H64,'[2]2023_04'!$D:$AD,'[2]2023_04'!N$19,FALSE)</f>
        <v>-3.31</v>
      </c>
      <c r="Z64" s="12">
        <f>VLOOKUP($H64,'[2]2023_04'!$D:$AD,'[2]2023_04'!O$19,FALSE)</f>
        <v>0</v>
      </c>
      <c r="AA64" s="12">
        <f>VLOOKUP($H64,'[2]2023_04'!$D:$AD,'[2]2023_04'!P$19,FALSE)</f>
        <v>0</v>
      </c>
      <c r="AB64" s="12">
        <f>VLOOKUP($H64,'[2]2023_04'!$D:$AD,'[2]2023_04'!Q$19,FALSE)</f>
        <v>31.77</v>
      </c>
      <c r="AC64">
        <f t="shared" si="2"/>
        <v>31.77</v>
      </c>
      <c r="AD64">
        <f t="shared" si="3"/>
        <v>0</v>
      </c>
    </row>
    <row r="65" spans="1:30" x14ac:dyDescent="0.25">
      <c r="A65" s="9" t="str">
        <f t="shared" si="0"/>
        <v>H086 2023 Abril</v>
      </c>
      <c r="B65" s="9" t="str">
        <f>VLOOKUP(H65,[1]Auxiliar_referencia!E:F,2,FALSE)</f>
        <v>Medidor faturado pela UFSC</v>
      </c>
      <c r="C65" s="9">
        <v>2023</v>
      </c>
      <c r="D65" s="9" t="s">
        <v>127</v>
      </c>
      <c r="E65" s="9">
        <f>VLOOKUP(H65,[1]Auxiliar_referencia!$B:$X,3,FALSE)</f>
        <v>12799408</v>
      </c>
      <c r="F65" s="10"/>
      <c r="G65" s="9" t="str">
        <f>VLOOKUP(H65,[1]Auxiliar_referencia!$B:$X,16,FALSE)</f>
        <v>Y11C056745</v>
      </c>
      <c r="H65" s="11" t="s">
        <v>95</v>
      </c>
      <c r="I65" s="9" t="str">
        <f>VLOOKUP(H65,[1]Auxiliar_referencia!$B:$X,20,FALSE)</f>
        <v>CASAN</v>
      </c>
      <c r="J65" s="9" t="str">
        <f>VLOOKUP(H65,[1]Auxiliar_referencia!$B:$X,10,FALSE)</f>
        <v>Florianópolis - Outros</v>
      </c>
      <c r="K65" s="9" t="str">
        <f>VLOOKUP(H65,[1]Auxiliar_referencia!$B:$X,12,FALSE)</f>
        <v>UFSC  Jurerê</v>
      </c>
      <c r="L65" s="12">
        <f>VLOOKUP($H65,'[2]2023_04'!$D:$AD,'[2]2023_04'!Z$19,FALSE)</f>
        <v>1</v>
      </c>
      <c r="M65" s="12">
        <f>VLOOKUP($H65,'[2]2023_04'!$D:$AD,'[2]2023_04'!AA$19,FALSE)</f>
        <v>0</v>
      </c>
      <c r="N65" s="12">
        <f>VLOOKUP($H65,'[2]2023_04'!$D:$AD,'[2]2023_04'!AB$19,FALSE)</f>
        <v>0</v>
      </c>
      <c r="O65" s="12">
        <f>VLOOKUP($H65,'[2]2023_04'!$D:$AD,'[2]2023_04'!AC$19,FALSE)</f>
        <v>0</v>
      </c>
      <c r="P65" s="12">
        <f>VLOOKUP($H65,'[2]2023_04'!$D:$AD,'[2]2023_04'!AD$19,FALSE)</f>
        <v>1</v>
      </c>
      <c r="Q65" s="13">
        <f>VLOOKUP(H65,'2023_03'!H:R,11,FALSE)</f>
        <v>493</v>
      </c>
      <c r="R65" s="14">
        <f>VLOOKUP($H65,'[2]2023_04'!$D:$AD,'[2]2023_04'!J$19,FALSE)</f>
        <v>494</v>
      </c>
      <c r="S65" s="15">
        <f t="shared" si="1"/>
        <v>1</v>
      </c>
      <c r="T65" s="12">
        <f>VLOOKUP($H65,'[2]2023_04'!$D:$AD,'[2]2023_04'!K$19,FALSE)</f>
        <v>1</v>
      </c>
      <c r="U65" s="16" t="str">
        <f>VLOOKUP($H65,'[2]2023_04'!$D:$AD,'[2]2023_04'!T$19,FALSE)</f>
        <v>LIDO</v>
      </c>
      <c r="V65" s="17" t="str">
        <f>VLOOKUP($H65,'[2]2023_04'!$D:$AD,'[2]2023_04'!U$19,FALSE)</f>
        <v>OK</v>
      </c>
      <c r="W65" s="12">
        <f>VLOOKUP($H65,'[2]2023_04'!$D:$AD,'[2]2023_04'!L$19,FALSE)</f>
        <v>40.24</v>
      </c>
      <c r="X65" s="12">
        <f>VLOOKUP($H65,'[2]2023_04'!$D:$AD,'[2]2023_04'!M$19,FALSE)</f>
        <v>0</v>
      </c>
      <c r="Y65" s="18">
        <f>VLOOKUP($H65,'[2]2023_04'!$D:$AD,'[2]2023_04'!N$19,FALSE)</f>
        <v>-3.8</v>
      </c>
      <c r="Z65" s="12">
        <f>VLOOKUP($H65,'[2]2023_04'!$D:$AD,'[2]2023_04'!O$19,FALSE)</f>
        <v>0</v>
      </c>
      <c r="AA65" s="12">
        <f>VLOOKUP($H65,'[2]2023_04'!$D:$AD,'[2]2023_04'!P$19,FALSE)</f>
        <v>0</v>
      </c>
      <c r="AB65" s="12">
        <f>VLOOKUP($H65,'[2]2023_04'!$D:$AD,'[2]2023_04'!Q$19,FALSE)</f>
        <v>36.44</v>
      </c>
      <c r="AC65">
        <f t="shared" si="2"/>
        <v>36.440000000000005</v>
      </c>
      <c r="AD65">
        <f t="shared" si="3"/>
        <v>0</v>
      </c>
    </row>
    <row r="66" spans="1:30" x14ac:dyDescent="0.25">
      <c r="A66" s="9" t="str">
        <f t="shared" si="0"/>
        <v>H087 2023 Abril</v>
      </c>
      <c r="B66" s="9" t="str">
        <f>VLOOKUP(H66,[1]Auxiliar_referencia!E:F,2,FALSE)</f>
        <v>Medidor faturado pela UFSC</v>
      </c>
      <c r="C66" s="9">
        <v>2023</v>
      </c>
      <c r="D66" s="9" t="s">
        <v>127</v>
      </c>
      <c r="E66" s="9">
        <f>VLOOKUP(H66,[1]Auxiliar_referencia!$B:$X,3,FALSE)</f>
        <v>13018540</v>
      </c>
      <c r="F66" s="10"/>
      <c r="G66" s="9" t="str">
        <f>VLOOKUP(H66,[1]Auxiliar_referencia!$B:$X,16,FALSE)</f>
        <v>A06S080329</v>
      </c>
      <c r="H66" s="11" t="s">
        <v>96</v>
      </c>
      <c r="I66" s="9" t="str">
        <f>VLOOKUP(H66,[1]Auxiliar_referencia!$B:$X,20,FALSE)</f>
        <v>CASAN</v>
      </c>
      <c r="J66" s="9" t="str">
        <f>VLOOKUP(H66,[1]Auxiliar_referencia!$B:$X,10,FALSE)</f>
        <v>Florianópolis - Outros</v>
      </c>
      <c r="K66" s="9" t="str">
        <f>VLOOKUP(H66,[1]Auxiliar_referencia!$B:$X,12,FALSE)</f>
        <v>UFSC  Sambaqui</v>
      </c>
      <c r="L66" s="12">
        <f>VLOOKUP($H66,'[2]2023_04'!$D:$AD,'[2]2023_04'!Z$19,FALSE)</f>
        <v>1</v>
      </c>
      <c r="M66" s="12">
        <f>VLOOKUP($H66,'[2]2023_04'!$D:$AD,'[2]2023_04'!AA$19,FALSE)</f>
        <v>0</v>
      </c>
      <c r="N66" s="12">
        <f>VLOOKUP($H66,'[2]2023_04'!$D:$AD,'[2]2023_04'!AB$19,FALSE)</f>
        <v>0</v>
      </c>
      <c r="O66" s="12">
        <f>VLOOKUP($H66,'[2]2023_04'!$D:$AD,'[2]2023_04'!AC$19,FALSE)</f>
        <v>0</v>
      </c>
      <c r="P66" s="12">
        <f>VLOOKUP($H66,'[2]2023_04'!$D:$AD,'[2]2023_04'!AD$19,FALSE)</f>
        <v>1</v>
      </c>
      <c r="Q66" s="13">
        <f>VLOOKUP(H66,'2023_03'!H:R,11,FALSE)</f>
        <v>1442</v>
      </c>
      <c r="R66" s="14">
        <f>VLOOKUP($H66,'[2]2023_04'!$D:$AD,'[2]2023_04'!J$19,FALSE)</f>
        <v>1493</v>
      </c>
      <c r="S66" s="15">
        <f t="shared" si="1"/>
        <v>51</v>
      </c>
      <c r="T66" s="12">
        <f>VLOOKUP($H66,'[2]2023_04'!$D:$AD,'[2]2023_04'!K$19,FALSE)</f>
        <v>51</v>
      </c>
      <c r="U66" s="16" t="str">
        <f>VLOOKUP($H66,'[2]2023_04'!$D:$AD,'[2]2023_04'!T$19,FALSE)</f>
        <v>LIDO</v>
      </c>
      <c r="V66" s="17" t="str">
        <f>VLOOKUP($H66,'[2]2023_04'!$D:$AD,'[2]2023_04'!U$19,FALSE)</f>
        <v>ALTO CONSUMO</v>
      </c>
      <c r="W66" s="12">
        <f>VLOOKUP($H66,'[2]2023_04'!$D:$AD,'[2]2023_04'!L$19,FALSE)</f>
        <v>680.77</v>
      </c>
      <c r="X66" s="12">
        <f>VLOOKUP($H66,'[2]2023_04'!$D:$AD,'[2]2023_04'!M$19,FALSE)</f>
        <v>0</v>
      </c>
      <c r="Y66" s="18">
        <f>VLOOKUP($H66,'[2]2023_04'!$D:$AD,'[2]2023_04'!N$19,FALSE)</f>
        <v>-64.34</v>
      </c>
      <c r="Z66" s="12">
        <f>VLOOKUP($H66,'[2]2023_04'!$D:$AD,'[2]2023_04'!O$19,FALSE)</f>
        <v>0</v>
      </c>
      <c r="AA66" s="12">
        <f>VLOOKUP($H66,'[2]2023_04'!$D:$AD,'[2]2023_04'!P$19,FALSE)</f>
        <v>0</v>
      </c>
      <c r="AB66" s="12">
        <f>VLOOKUP($H66,'[2]2023_04'!$D:$AD,'[2]2023_04'!Q$19,FALSE)</f>
        <v>616.42999999999995</v>
      </c>
      <c r="AC66">
        <f t="shared" si="2"/>
        <v>616.42999999999995</v>
      </c>
      <c r="AD66">
        <f t="shared" si="3"/>
        <v>0</v>
      </c>
    </row>
    <row r="67" spans="1:30" x14ac:dyDescent="0.25">
      <c r="A67" s="9" t="str">
        <f t="shared" ref="A67:A75" si="4">H67&amp;" "&amp;C67&amp;" "&amp;D67</f>
        <v>H088 2023 Abril</v>
      </c>
      <c r="B67" s="9" t="str">
        <f>VLOOKUP(H67,[1]Auxiliar_referencia!E:F,2,FALSE)</f>
        <v>Medidor faturado pela UFSC</v>
      </c>
      <c r="C67" s="9">
        <v>2023</v>
      </c>
      <c r="D67" s="9" t="s">
        <v>127</v>
      </c>
      <c r="E67" s="9">
        <f>VLOOKUP(H67,[1]Auxiliar_referencia!$B:$X,3,FALSE)</f>
        <v>2294605</v>
      </c>
      <c r="F67" s="10"/>
      <c r="G67" s="9" t="str">
        <f>VLOOKUP(H67,[1]Auxiliar_referencia!$B:$X,16,FALSE)</f>
        <v>Y11C073654</v>
      </c>
      <c r="H67" s="11" t="s">
        <v>97</v>
      </c>
      <c r="I67" s="9" t="str">
        <f>VLOOKUP(H67,[1]Auxiliar_referencia!$B:$X,20,FALSE)</f>
        <v>CASAN</v>
      </c>
      <c r="J67" s="9" t="str">
        <f>VLOOKUP(H67,[1]Auxiliar_referencia!$B:$X,10,FALSE)</f>
        <v>Florianópolis - Outros</v>
      </c>
      <c r="K67" s="9" t="str">
        <f>VLOOKUP(H67,[1]Auxiliar_referencia!$B:$X,12,FALSE)</f>
        <v>Casa Vida e Saúde</v>
      </c>
      <c r="L67" s="12">
        <f>VLOOKUP($H67,'[2]2023_04'!$D:$AD,'[2]2023_04'!Z$19,FALSE)</f>
        <v>1</v>
      </c>
      <c r="M67" s="12">
        <f>VLOOKUP($H67,'[2]2023_04'!$D:$AD,'[2]2023_04'!AA$19,FALSE)</f>
        <v>0</v>
      </c>
      <c r="N67" s="12">
        <f>VLOOKUP($H67,'[2]2023_04'!$D:$AD,'[2]2023_04'!AB$19,FALSE)</f>
        <v>0</v>
      </c>
      <c r="O67" s="12">
        <f>VLOOKUP($H67,'[2]2023_04'!$D:$AD,'[2]2023_04'!AC$19,FALSE)</f>
        <v>0</v>
      </c>
      <c r="P67" s="12">
        <f>VLOOKUP($H67,'[2]2023_04'!$D:$AD,'[2]2023_04'!AD$19,FALSE)</f>
        <v>1</v>
      </c>
      <c r="Q67" s="13">
        <f>VLOOKUP(H67,'2023_03'!H:R,11,FALSE)</f>
        <v>122</v>
      </c>
      <c r="R67" s="14">
        <f>VLOOKUP($H67,'[2]2023_04'!$D:$AD,'[2]2023_04'!J$19,FALSE)</f>
        <v>139</v>
      </c>
      <c r="S67" s="15">
        <f t="shared" ref="S67:S84" si="5">R67-Q67</f>
        <v>17</v>
      </c>
      <c r="T67" s="12">
        <f>VLOOKUP($H67,'[2]2023_04'!$D:$AD,'[2]2023_04'!K$19,FALSE)</f>
        <v>17</v>
      </c>
      <c r="U67" s="16" t="str">
        <f>VLOOKUP($H67,'[2]2023_04'!$D:$AD,'[2]2023_04'!T$19,FALSE)</f>
        <v>LIDO</v>
      </c>
      <c r="V67" s="17" t="str">
        <f>VLOOKUP($H67,'[2]2023_04'!$D:$AD,'[2]2023_04'!U$19,FALSE)</f>
        <v>ALTO CONSUMO</v>
      </c>
      <c r="W67" s="12">
        <f>VLOOKUP($H67,'[2]2023_04'!$D:$AD,'[2]2023_04'!L$19,FALSE)</f>
        <v>188.11</v>
      </c>
      <c r="X67" s="12">
        <f>VLOOKUP($H67,'[2]2023_04'!$D:$AD,'[2]2023_04'!M$19,FALSE)</f>
        <v>188.11</v>
      </c>
      <c r="Y67" s="18">
        <f>VLOOKUP($H67,'[2]2023_04'!$D:$AD,'[2]2023_04'!N$19,FALSE)</f>
        <v>-35.56</v>
      </c>
      <c r="Z67" s="12">
        <f>VLOOKUP($H67,'[2]2023_04'!$D:$AD,'[2]2023_04'!O$19,FALSE)</f>
        <v>0</v>
      </c>
      <c r="AA67" s="12">
        <f>VLOOKUP($H67,'[2]2023_04'!$D:$AD,'[2]2023_04'!P$19,FALSE)</f>
        <v>0</v>
      </c>
      <c r="AB67" s="12">
        <f>VLOOKUP($H67,'[2]2023_04'!$D:$AD,'[2]2023_04'!Q$19,FALSE)</f>
        <v>340.66</v>
      </c>
      <c r="AC67">
        <f t="shared" ref="AC67:AC84" si="6">W67+X67+Y67+Z67+AA67</f>
        <v>340.66</v>
      </c>
      <c r="AD67">
        <f t="shared" ref="AD67:AD84" si="7">AB67-AC67</f>
        <v>0</v>
      </c>
    </row>
    <row r="68" spans="1:30" x14ac:dyDescent="0.25">
      <c r="A68" s="9" t="str">
        <f t="shared" si="4"/>
        <v>H089 2023 Abril</v>
      </c>
      <c r="B68" s="9" t="str">
        <f>VLOOKUP(H68,[1]Auxiliar_referencia!E:F,2,FALSE)</f>
        <v>Medidor faturado pela UFSC</v>
      </c>
      <c r="C68" s="9">
        <v>2023</v>
      </c>
      <c r="D68" s="9" t="s">
        <v>127</v>
      </c>
      <c r="E68" s="9">
        <f>VLOOKUP(H68,[1]Auxiliar_referencia!$B:$X,3,FALSE)</f>
        <v>2347660</v>
      </c>
      <c r="F68" s="10"/>
      <c r="G68" s="9" t="str">
        <f>VLOOKUP(H68,[1]Auxiliar_referencia!$B:$X,16,FALSE)</f>
        <v>B17C007633</v>
      </c>
      <c r="H68" s="11" t="s">
        <v>98</v>
      </c>
      <c r="I68" s="9" t="str">
        <f>VLOOKUP(H68,[1]Auxiliar_referencia!$B:$X,20,FALSE)</f>
        <v>CASAN</v>
      </c>
      <c r="J68" s="9" t="str">
        <f>VLOOKUP(H68,[1]Auxiliar_referencia!$B:$X,10,FALSE)</f>
        <v>Florianópolis - Outros</v>
      </c>
      <c r="K68" s="9" t="str">
        <f>VLOOKUP(H68,[1]Auxiliar_referencia!$B:$X,12,FALSE)</f>
        <v>LAPOM, LAPMAR, LCM, LCA</v>
      </c>
      <c r="L68" s="12">
        <f>VLOOKUP($H68,'[2]2023_04'!$D:$AD,'[2]2023_04'!Z$19,FALSE)</f>
        <v>1</v>
      </c>
      <c r="M68" s="12">
        <f>VLOOKUP($H68,'[2]2023_04'!$D:$AD,'[2]2023_04'!AA$19,FALSE)</f>
        <v>0</v>
      </c>
      <c r="N68" s="12">
        <f>VLOOKUP($H68,'[2]2023_04'!$D:$AD,'[2]2023_04'!AB$19,FALSE)</f>
        <v>0</v>
      </c>
      <c r="O68" s="12">
        <f>VLOOKUP($H68,'[2]2023_04'!$D:$AD,'[2]2023_04'!AC$19,FALSE)</f>
        <v>0</v>
      </c>
      <c r="P68" s="12">
        <f>VLOOKUP($H68,'[2]2023_04'!$D:$AD,'[2]2023_04'!AD$19,FALSE)</f>
        <v>1</v>
      </c>
      <c r="Q68" s="13">
        <f>VLOOKUP(H68,'2023_03'!H:R,11,FALSE)</f>
        <v>6133</v>
      </c>
      <c r="R68" s="14">
        <f>VLOOKUP($H68,'[2]2023_04'!$D:$AD,'[2]2023_04'!J$19,FALSE)</f>
        <v>6254</v>
      </c>
      <c r="S68" s="15">
        <f t="shared" si="5"/>
        <v>121</v>
      </c>
      <c r="T68" s="12">
        <f>VLOOKUP($H68,'[2]2023_04'!$D:$AD,'[2]2023_04'!K$19,FALSE)</f>
        <v>121</v>
      </c>
      <c r="U68" s="16" t="str">
        <f>VLOOKUP($H68,'[2]2023_04'!$D:$AD,'[2]2023_04'!T$19,FALSE)</f>
        <v>LIDO/REVISÃO</v>
      </c>
      <c r="V68" s="17" t="str">
        <f>VLOOKUP($H68,'[2]2023_04'!$D:$AD,'[2]2023_04'!U$19,FALSE)</f>
        <v>CONFIRMAÇÃO LEITURA</v>
      </c>
      <c r="W68" s="12">
        <f>VLOOKUP($H68,'[2]2023_04'!$D:$AD,'[2]2023_04'!L$19,FALSE)</f>
        <v>1695.07</v>
      </c>
      <c r="X68" s="12">
        <f>VLOOKUP($H68,'[2]2023_04'!$D:$AD,'[2]2023_04'!M$19,FALSE)</f>
        <v>1695.07</v>
      </c>
      <c r="Y68" s="18">
        <f>VLOOKUP($H68,'[2]2023_04'!$D:$AD,'[2]2023_04'!N$19,FALSE)</f>
        <v>-320.37</v>
      </c>
      <c r="Z68" s="12">
        <f>VLOOKUP($H68,'[2]2023_04'!$D:$AD,'[2]2023_04'!O$19,FALSE)</f>
        <v>0</v>
      </c>
      <c r="AA68" s="12">
        <f>VLOOKUP($H68,'[2]2023_04'!$D:$AD,'[2]2023_04'!P$19,FALSE)</f>
        <v>0</v>
      </c>
      <c r="AB68" s="12">
        <f>VLOOKUP($H68,'[2]2023_04'!$D:$AD,'[2]2023_04'!Q$19,FALSE)</f>
        <v>3069.77</v>
      </c>
      <c r="AC68">
        <f t="shared" si="6"/>
        <v>3069.77</v>
      </c>
      <c r="AD68">
        <f t="shared" si="7"/>
        <v>0</v>
      </c>
    </row>
    <row r="69" spans="1:30" x14ac:dyDescent="0.25">
      <c r="A69" s="9" t="str">
        <f t="shared" si="4"/>
        <v>H090 2023 Abril</v>
      </c>
      <c r="B69" s="9" t="str">
        <f>VLOOKUP(H69,[1]Auxiliar_referencia!E:F,2,FALSE)</f>
        <v>Medidor faturado pela UFSC</v>
      </c>
      <c r="C69" s="9">
        <v>2023</v>
      </c>
      <c r="D69" s="9" t="s">
        <v>127</v>
      </c>
      <c r="E69" s="9">
        <f>VLOOKUP(H69,[1]Auxiliar_referencia!$B:$X,3,FALSE)</f>
        <v>2347679</v>
      </c>
      <c r="F69" s="10"/>
      <c r="G69" s="9" t="str">
        <f>VLOOKUP(H69,[1]Auxiliar_referencia!$B:$X,16,FALSE)</f>
        <v>A15C030480</v>
      </c>
      <c r="H69" s="11" t="s">
        <v>99</v>
      </c>
      <c r="I69" s="9" t="str">
        <f>VLOOKUP(H69,[1]Auxiliar_referencia!$B:$X,20,FALSE)</f>
        <v>CASAN</v>
      </c>
      <c r="J69" s="9" t="str">
        <f>VLOOKUP(H69,[1]Auxiliar_referencia!$B:$X,10,FALSE)</f>
        <v>Florianópolis - Outros</v>
      </c>
      <c r="K69" s="9" t="str">
        <f>VLOOKUP(H69,[1]Auxiliar_referencia!$B:$X,12,FALSE)</f>
        <v>LMM - Guarita, convivência, oficina e escritórios</v>
      </c>
      <c r="L69" s="12">
        <f>VLOOKUP($H69,'[2]2023_04'!$D:$AD,'[2]2023_04'!Z$19,FALSE)</f>
        <v>1</v>
      </c>
      <c r="M69" s="12">
        <f>VLOOKUP($H69,'[2]2023_04'!$D:$AD,'[2]2023_04'!AA$19,FALSE)</f>
        <v>0</v>
      </c>
      <c r="N69" s="12">
        <f>VLOOKUP($H69,'[2]2023_04'!$D:$AD,'[2]2023_04'!AB$19,FALSE)</f>
        <v>0</v>
      </c>
      <c r="O69" s="12">
        <f>VLOOKUP($H69,'[2]2023_04'!$D:$AD,'[2]2023_04'!AC$19,FALSE)</f>
        <v>0</v>
      </c>
      <c r="P69" s="12">
        <f>VLOOKUP($H69,'[2]2023_04'!$D:$AD,'[2]2023_04'!AD$19,FALSE)</f>
        <v>1</v>
      </c>
      <c r="Q69" s="13">
        <f>VLOOKUP(H69,'2023_03'!H:R,11,FALSE)</f>
        <v>290</v>
      </c>
      <c r="R69" s="14">
        <f>VLOOKUP($H69,'[2]2023_04'!$D:$AD,'[2]2023_04'!J$19,FALSE)</f>
        <v>297</v>
      </c>
      <c r="S69" s="15">
        <f t="shared" si="5"/>
        <v>7</v>
      </c>
      <c r="T69" s="12">
        <f>VLOOKUP($H69,'[2]2023_04'!$D:$AD,'[2]2023_04'!K$19,FALSE)</f>
        <v>7</v>
      </c>
      <c r="U69" s="16" t="str">
        <f>VLOOKUP($H69,'[2]2023_04'!$D:$AD,'[2]2023_04'!T$19,FALSE)</f>
        <v>LIDO</v>
      </c>
      <c r="V69" s="17" t="str">
        <f>VLOOKUP($H69,'[2]2023_04'!$D:$AD,'[2]2023_04'!U$19,FALSE)</f>
        <v>ALTO CONSUMO</v>
      </c>
      <c r="W69" s="12">
        <f>VLOOKUP($H69,'[2]2023_04'!$D:$AD,'[2]2023_04'!L$19,FALSE)</f>
        <v>71.2</v>
      </c>
      <c r="X69" s="12">
        <f>VLOOKUP($H69,'[2]2023_04'!$D:$AD,'[2]2023_04'!M$19,FALSE)</f>
        <v>71.2</v>
      </c>
      <c r="Y69" s="18">
        <f>VLOOKUP($H69,'[2]2023_04'!$D:$AD,'[2]2023_04'!N$19,FALSE)</f>
        <v>-13.46</v>
      </c>
      <c r="Z69" s="12">
        <f>VLOOKUP($H69,'[2]2023_04'!$D:$AD,'[2]2023_04'!O$19,FALSE)</f>
        <v>0</v>
      </c>
      <c r="AA69" s="12">
        <f>VLOOKUP($H69,'[2]2023_04'!$D:$AD,'[2]2023_04'!P$19,FALSE)</f>
        <v>0</v>
      </c>
      <c r="AB69" s="12">
        <f>VLOOKUP($H69,'[2]2023_04'!$D:$AD,'[2]2023_04'!Q$19,FALSE)</f>
        <v>128.94</v>
      </c>
      <c r="AC69">
        <f t="shared" si="6"/>
        <v>128.94</v>
      </c>
      <c r="AD69">
        <f t="shared" si="7"/>
        <v>0</v>
      </c>
    </row>
    <row r="70" spans="1:30" x14ac:dyDescent="0.25">
      <c r="A70" s="9" t="str">
        <f t="shared" si="4"/>
        <v>H106 2023 Abril</v>
      </c>
      <c r="B70" s="9" t="str">
        <f>VLOOKUP(H70,[1]Auxiliar_referencia!E:F,2,FALSE)</f>
        <v>Medidor faturado pela UFSC</v>
      </c>
      <c r="C70" s="9">
        <v>2023</v>
      </c>
      <c r="D70" s="9" t="s">
        <v>127</v>
      </c>
      <c r="E70" s="9">
        <f>VLOOKUP(H70,[1]Auxiliar_referencia!$B:$X,3,FALSE)</f>
        <v>14948508</v>
      </c>
      <c r="F70" s="10"/>
      <c r="G70" s="9" t="str">
        <f>VLOOKUP(H70,[1]Auxiliar_referencia!$B:$X,16,FALSE)</f>
        <v>B11C061116</v>
      </c>
      <c r="H70" s="11" t="s">
        <v>100</v>
      </c>
      <c r="I70" s="9" t="str">
        <f>VLOOKUP(H70,[1]Auxiliar_referencia!$B:$X,20,FALSE)</f>
        <v>CASAN</v>
      </c>
      <c r="J70" s="9" t="str">
        <f>VLOOKUP(H70,[1]Auxiliar_referencia!$B:$X,10,FALSE)</f>
        <v>Araquari</v>
      </c>
      <c r="K70" s="9" t="str">
        <f>VLOOKUP(H70,[1]Auxiliar_referencia!$B:$X,12,FALSE)</f>
        <v>Fazenda UFSC/Yakult - Lab. de Camarões Marinhos</v>
      </c>
      <c r="L70" s="12">
        <f>VLOOKUP($H70,'[2]2023_04'!$D:$AD,'[2]2023_04'!Z$19,FALSE)</f>
        <v>1</v>
      </c>
      <c r="M70" s="12">
        <f>VLOOKUP($H70,'[2]2023_04'!$D:$AD,'[2]2023_04'!AA$19,FALSE)</f>
        <v>0</v>
      </c>
      <c r="N70" s="12">
        <f>VLOOKUP($H70,'[2]2023_04'!$D:$AD,'[2]2023_04'!AB$19,FALSE)</f>
        <v>0</v>
      </c>
      <c r="O70" s="12">
        <f>VLOOKUP($H70,'[2]2023_04'!$D:$AD,'[2]2023_04'!AC$19,FALSE)</f>
        <v>0</v>
      </c>
      <c r="P70" s="12">
        <f>VLOOKUP($H70,'[2]2023_04'!$D:$AD,'[2]2023_04'!AD$19,FALSE)</f>
        <v>1</v>
      </c>
      <c r="Q70" s="13">
        <f>VLOOKUP(H70,'2023_03'!H:R,11,FALSE)</f>
        <v>3460</v>
      </c>
      <c r="R70" s="14">
        <f>VLOOKUP($H70,'[2]2023_04'!$D:$AD,'[2]2023_04'!J$19,FALSE)</f>
        <v>3499</v>
      </c>
      <c r="S70" s="15">
        <f t="shared" si="5"/>
        <v>39</v>
      </c>
      <c r="T70" s="12">
        <f>VLOOKUP($H70,'[2]2023_04'!$D:$AD,'[2]2023_04'!K$19,FALSE)</f>
        <v>39</v>
      </c>
      <c r="U70" s="16" t="str">
        <f>VLOOKUP($H70,'[2]2023_04'!$D:$AD,'[2]2023_04'!T$19,FALSE)</f>
        <v>LIDO</v>
      </c>
      <c r="V70" s="17" t="str">
        <f>VLOOKUP($H70,'[2]2023_04'!$D:$AD,'[2]2023_04'!U$19,FALSE)</f>
        <v>OK</v>
      </c>
      <c r="W70" s="12">
        <f>VLOOKUP($H70,'[2]2023_04'!$D:$AD,'[2]2023_04'!L$19,FALSE)</f>
        <v>506.89</v>
      </c>
      <c r="X70" s="12">
        <f>VLOOKUP($H70,'[2]2023_04'!$D:$AD,'[2]2023_04'!M$19,FALSE)</f>
        <v>0</v>
      </c>
      <c r="Y70" s="18">
        <f>VLOOKUP($H70,'[2]2023_04'!$D:$AD,'[2]2023_04'!N$19,FALSE)</f>
        <v>-47.9</v>
      </c>
      <c r="Z70" s="12">
        <f>VLOOKUP($H70,'[2]2023_04'!$D:$AD,'[2]2023_04'!O$19,FALSE)</f>
        <v>0</v>
      </c>
      <c r="AA70" s="12">
        <f>VLOOKUP($H70,'[2]2023_04'!$D:$AD,'[2]2023_04'!P$19,FALSE)</f>
        <v>0</v>
      </c>
      <c r="AB70" s="12">
        <f>VLOOKUP($H70,'[2]2023_04'!$D:$AD,'[2]2023_04'!Q$19,FALSE)</f>
        <v>458.99</v>
      </c>
      <c r="AC70">
        <f t="shared" si="6"/>
        <v>458.99</v>
      </c>
      <c r="AD70">
        <f t="shared" si="7"/>
        <v>0</v>
      </c>
    </row>
    <row r="71" spans="1:30" x14ac:dyDescent="0.25">
      <c r="A71" s="9" t="str">
        <f t="shared" si="4"/>
        <v>H200 2023 Abril</v>
      </c>
      <c r="B71" s="9" t="str">
        <f>VLOOKUP(H71,[1]Auxiliar_referencia!E:F,2,FALSE)</f>
        <v>Medidor faturado pela UFSC</v>
      </c>
      <c r="C71" s="9">
        <v>2023</v>
      </c>
      <c r="D71" s="9" t="s">
        <v>127</v>
      </c>
      <c r="E71" s="9">
        <f>VLOOKUP(H71,[1]Auxiliar_referencia!$B:$X,3,FALSE)</f>
        <v>15431797</v>
      </c>
      <c r="F71" s="10"/>
      <c r="G71" s="9" t="str">
        <f>VLOOKUP(H71,[1]Auxiliar_referencia!$B:$X,16,FALSE)</f>
        <v>B17C003784</v>
      </c>
      <c r="H71" s="11" t="s">
        <v>109</v>
      </c>
      <c r="I71" s="9" t="str">
        <f>VLOOKUP(H71,[1]Auxiliar_referencia!$B:$X,20,FALSE)</f>
        <v>CASAN</v>
      </c>
      <c r="J71" s="9" t="str">
        <f>VLOOKUP(H71,[1]Auxiliar_referencia!$B:$X,10,FALSE)</f>
        <v>Curitibanos</v>
      </c>
      <c r="K71" s="9" t="str">
        <f>VLOOKUP(H71,[1]Auxiliar_referencia!$B:$X,12,FALSE)</f>
        <v>Curitibanos CEDUP</v>
      </c>
      <c r="L71" s="12">
        <f>VLOOKUP($H71,'[2]2023_04'!$D:$AD,'[2]2023_04'!Z$19,FALSE)</f>
        <v>1</v>
      </c>
      <c r="M71" s="12">
        <f>VLOOKUP($H71,'[2]2023_04'!$D:$AD,'[2]2023_04'!AA$19,FALSE)</f>
        <v>0</v>
      </c>
      <c r="N71" s="12">
        <f>VLOOKUP($H71,'[2]2023_04'!$D:$AD,'[2]2023_04'!AB$19,FALSE)</f>
        <v>0</v>
      </c>
      <c r="O71" s="12">
        <f>VLOOKUP($H71,'[2]2023_04'!$D:$AD,'[2]2023_04'!AC$19,FALSE)</f>
        <v>0</v>
      </c>
      <c r="P71" s="12">
        <f>VLOOKUP($H71,'[2]2023_04'!$D:$AD,'[2]2023_04'!AD$19,FALSE)</f>
        <v>1</v>
      </c>
      <c r="Q71" s="13">
        <f>VLOOKUP(H71,'2023_03'!H:R,11,FALSE)</f>
        <v>1256</v>
      </c>
      <c r="R71" s="14">
        <f>VLOOKUP($H71,'[2]2023_04'!$D:$AD,'[2]2023_04'!J$19,FALSE)</f>
        <v>1374</v>
      </c>
      <c r="S71" s="15">
        <f t="shared" si="5"/>
        <v>118</v>
      </c>
      <c r="T71" s="12">
        <f>VLOOKUP($H71,'[2]2023_04'!$D:$AD,'[2]2023_04'!K$19,FALSE)</f>
        <v>118</v>
      </c>
      <c r="U71" s="16" t="str">
        <f>VLOOKUP($H71,'[2]2023_04'!$D:$AD,'[2]2023_04'!T$19,FALSE)</f>
        <v>LIDO</v>
      </c>
      <c r="V71" s="17" t="str">
        <f>VLOOKUP($H71,'[2]2023_04'!$D:$AD,'[2]2023_04'!U$19,FALSE)</f>
        <v>ALTO CONSUMO</v>
      </c>
      <c r="W71" s="12">
        <f>VLOOKUP($H71,'[2]2023_04'!$D:$AD,'[2]2023_04'!L$19,FALSE)</f>
        <v>1651.6</v>
      </c>
      <c r="X71" s="12">
        <f>VLOOKUP($H71,'[2]2023_04'!$D:$AD,'[2]2023_04'!M$19,FALSE)</f>
        <v>0</v>
      </c>
      <c r="Y71" s="18">
        <f>VLOOKUP($H71,'[2]2023_04'!$D:$AD,'[2]2023_04'!N$19,FALSE)</f>
        <v>-156.09</v>
      </c>
      <c r="Z71" s="12">
        <f>VLOOKUP($H71,'[2]2023_04'!$D:$AD,'[2]2023_04'!O$19,FALSE)</f>
        <v>0</v>
      </c>
      <c r="AA71" s="12">
        <f>VLOOKUP($H71,'[2]2023_04'!$D:$AD,'[2]2023_04'!P$19,FALSE)</f>
        <v>0</v>
      </c>
      <c r="AB71" s="12">
        <f>VLOOKUP($H71,'[2]2023_04'!$D:$AD,'[2]2023_04'!Q$19,FALSE)</f>
        <v>1495.51</v>
      </c>
      <c r="AC71">
        <f t="shared" si="6"/>
        <v>1495.51</v>
      </c>
      <c r="AD71">
        <f t="shared" si="7"/>
        <v>0</v>
      </c>
    </row>
    <row r="72" spans="1:30" x14ac:dyDescent="0.25">
      <c r="A72" s="9" t="str">
        <f t="shared" si="4"/>
        <v>H300 2023 Abril</v>
      </c>
      <c r="B72" s="9" t="str">
        <f>VLOOKUP(H72,[1]Auxiliar_referencia!E:F,2,FALSE)</f>
        <v>Medidor faturado pela UFSC</v>
      </c>
      <c r="C72" s="9">
        <v>2023</v>
      </c>
      <c r="D72" s="9" t="s">
        <v>127</v>
      </c>
      <c r="E72" s="9">
        <f>VLOOKUP(H72,[1]Auxiliar_referencia!$B:$X,3,FALSE)</f>
        <v>196916</v>
      </c>
      <c r="F72" s="10"/>
      <c r="G72" s="9" t="str">
        <f>VLOOKUP(H72,[1]Auxiliar_referencia!$B:$X,16,FALSE)</f>
        <v>A15L279126</v>
      </c>
      <c r="H72" s="11" t="s">
        <v>112</v>
      </c>
      <c r="I72" s="9" t="str">
        <f>VLOOKUP(H72,[1]Auxiliar_referencia!$B:$X,20,FALSE)</f>
        <v>SAMAE ARARANGUÁ</v>
      </c>
      <c r="J72" s="9" t="str">
        <f>VLOOKUP(H72,[1]Auxiliar_referencia!$B:$X,10,FALSE)</f>
        <v>Araranguá</v>
      </c>
      <c r="K72" s="9" t="str">
        <f>VLOOKUP(H72,[1]Auxiliar_referencia!$B:$X,12,FALSE)</f>
        <v>SAMAE Araranguá  Mato Alto</v>
      </c>
      <c r="L72" s="12">
        <f>VLOOKUP($H72,'[2]2023_04'!$D:$AD,'[2]2023_04'!Z$19,FALSE)</f>
        <v>1</v>
      </c>
      <c r="M72" s="12">
        <f>VLOOKUP($H72,'[2]2023_04'!$D:$AD,'[2]2023_04'!AA$19,FALSE)</f>
        <v>0</v>
      </c>
      <c r="N72" s="12">
        <f>VLOOKUP($H72,'[2]2023_04'!$D:$AD,'[2]2023_04'!AB$19,FALSE)</f>
        <v>0</v>
      </c>
      <c r="O72" s="12">
        <f>VLOOKUP($H72,'[2]2023_04'!$D:$AD,'[2]2023_04'!AC$19,FALSE)</f>
        <v>0</v>
      </c>
      <c r="P72" s="12">
        <f>VLOOKUP($H72,'[2]2023_04'!$D:$AD,'[2]2023_04'!AD$19,FALSE)</f>
        <v>1</v>
      </c>
      <c r="Q72" s="13">
        <f>VLOOKUP(H72,'2023_03'!H:R,11,FALSE)</f>
        <v>3567</v>
      </c>
      <c r="R72" s="14">
        <f>VLOOKUP($H72,'[2]2023_04'!$D:$AD,'[2]2023_04'!J$19,FALSE)</f>
        <v>3642</v>
      </c>
      <c r="S72" s="15">
        <f t="shared" si="5"/>
        <v>75</v>
      </c>
      <c r="T72" s="12">
        <f>VLOOKUP($H72,'[2]2023_04'!$D:$AD,'[2]2023_04'!K$19,FALSE)</f>
        <v>75</v>
      </c>
      <c r="U72" s="16" t="str">
        <f>VLOOKUP($H72,'[2]2023_04'!$D:$AD,'[2]2023_04'!T$19,FALSE)</f>
        <v>lido</v>
      </c>
      <c r="V72" s="17">
        <f>VLOOKUP($H72,'[2]2023_04'!$D:$AD,'[2]2023_04'!U$19,FALSE)</f>
        <v>0</v>
      </c>
      <c r="W72" s="12">
        <f>VLOOKUP($H72,'[2]2023_04'!$D:$AD,'[2]2023_04'!L$19,FALSE)</f>
        <v>1097.1099999999999</v>
      </c>
      <c r="X72" s="12">
        <f>VLOOKUP($H72,'[2]2023_04'!$D:$AD,'[2]2023_04'!M$19,FALSE)</f>
        <v>0</v>
      </c>
      <c r="Y72" s="18">
        <f>VLOOKUP($H72,'[2]2023_04'!$D:$AD,'[2]2023_04'!N$19,FALSE)</f>
        <v>0</v>
      </c>
      <c r="Z72" s="12">
        <f>VLOOKUP($H72,'[2]2023_04'!$D:$AD,'[2]2023_04'!O$19,FALSE)</f>
        <v>0</v>
      </c>
      <c r="AA72" s="12">
        <f>VLOOKUP($H72,'[2]2023_04'!$D:$AD,'[2]2023_04'!P$19,FALSE)</f>
        <v>0</v>
      </c>
      <c r="AB72" s="12">
        <f>VLOOKUP($H72,'[2]2023_04'!$D:$AD,'[2]2023_04'!Q$19,FALSE)</f>
        <v>1097.1099999999999</v>
      </c>
      <c r="AC72">
        <f t="shared" si="6"/>
        <v>1097.1099999999999</v>
      </c>
      <c r="AD72">
        <f t="shared" si="7"/>
        <v>0</v>
      </c>
    </row>
    <row r="73" spans="1:30" x14ac:dyDescent="0.25">
      <c r="A73" s="9" t="str">
        <f t="shared" si="4"/>
        <v>H401 2023 Abril</v>
      </c>
      <c r="B73" s="9" t="str">
        <f>VLOOKUP(H73,[1]Auxiliar_referencia!E:F,2,FALSE)</f>
        <v>Medidor faturado pela UFSC</v>
      </c>
      <c r="C73" s="9">
        <v>2023</v>
      </c>
      <c r="D73" s="9" t="s">
        <v>127</v>
      </c>
      <c r="E73" s="9">
        <f>VLOOKUP(H73,[1]Auxiliar_referencia!$B:$X,3,FALSE)</f>
        <v>38988</v>
      </c>
      <c r="F73" s="10"/>
      <c r="G73" s="9" t="str">
        <f>VLOOKUP(H73,[1]Auxiliar_referencia!$B:$X,16,FALSE)</f>
        <v>A12S141289</v>
      </c>
      <c r="H73" s="11" t="s">
        <v>114</v>
      </c>
      <c r="I73" s="9" t="str">
        <f>VLOOKUP(H73,[1]Auxiliar_referencia!$B:$X,20,FALSE)</f>
        <v>SAMAE BLUMENAU</v>
      </c>
      <c r="J73" s="9" t="str">
        <f>VLOOKUP(H73,[1]Auxiliar_referencia!$B:$X,10,FALSE)</f>
        <v>Blumenau</v>
      </c>
      <c r="K73" s="9" t="str">
        <f>VLOOKUP(H73,[1]Auxiliar_referencia!$B:$X,12,FALSE)</f>
        <v>SAMAE Blumenau  Rua João Pessoa, 2750</v>
      </c>
      <c r="L73" s="12">
        <f>VLOOKUP($H73,'[2]2023_04'!$D:$AD,'[2]2023_04'!Z$19,FALSE)</f>
        <v>1</v>
      </c>
      <c r="M73" s="12">
        <f>VLOOKUP($H73,'[2]2023_04'!$D:$AD,'[2]2023_04'!AA$19,FALSE)</f>
        <v>0</v>
      </c>
      <c r="N73" s="12">
        <f>VLOOKUP($H73,'[2]2023_04'!$D:$AD,'[2]2023_04'!AB$19,FALSE)</f>
        <v>0</v>
      </c>
      <c r="O73" s="12">
        <f>VLOOKUP($H73,'[2]2023_04'!$D:$AD,'[2]2023_04'!AC$19,FALSE)</f>
        <v>0</v>
      </c>
      <c r="P73" s="12">
        <f>VLOOKUP($H73,'[2]2023_04'!$D:$AD,'[2]2023_04'!AD$19,FALSE)</f>
        <v>1</v>
      </c>
      <c r="Q73" s="13">
        <f>VLOOKUP(H73,'2023_03'!H:R,11,FALSE)</f>
        <v>2057</v>
      </c>
      <c r="R73" s="14">
        <f>VLOOKUP($H73,'[2]2023_04'!$D:$AD,'[2]2023_04'!J$19,FALSE)</f>
        <v>2178</v>
      </c>
      <c r="S73" s="15">
        <f t="shared" si="5"/>
        <v>121</v>
      </c>
      <c r="T73" s="12">
        <f>VLOOKUP($H73,'[2]2023_04'!$D:$AD,'[2]2023_04'!K$19,FALSE)</f>
        <v>121</v>
      </c>
      <c r="U73" s="16" t="str">
        <f>VLOOKUP($H73,'[2]2023_04'!$D:$AD,'[2]2023_04'!T$19,FALSE)</f>
        <v>NENHUMA</v>
      </c>
      <c r="V73" s="17" t="str">
        <f>VLOOKUP($H73,'[2]2023_04'!$D:$AD,'[2]2023_04'!U$19,FALSE)</f>
        <v>CONSUMO FORA DE FAIXA</v>
      </c>
      <c r="W73" s="12">
        <f>VLOOKUP($H73,'[2]2023_04'!$D:$AD,'[2]2023_04'!L$19,FALSE)</f>
        <v>885.36</v>
      </c>
      <c r="X73" s="12">
        <f>VLOOKUP($H73,'[2]2023_04'!$D:$AD,'[2]2023_04'!M$19,FALSE)</f>
        <v>1042.9100000000001</v>
      </c>
      <c r="Y73" s="18">
        <f>VLOOKUP($H73,'[2]2023_04'!$D:$AD,'[2]2023_04'!N$19,FALSE)</f>
        <v>-98.55</v>
      </c>
      <c r="Z73" s="12">
        <f>VLOOKUP($H73,'[2]2023_04'!$D:$AD,'[2]2023_04'!O$19,FALSE)</f>
        <v>0</v>
      </c>
      <c r="AA73" s="12">
        <f>VLOOKUP($H73,'[2]2023_04'!$D:$AD,'[2]2023_04'!P$19,FALSE)</f>
        <v>0</v>
      </c>
      <c r="AB73" s="12">
        <f>VLOOKUP($H73,'[2]2023_04'!$D:$AD,'[2]2023_04'!Q$19,FALSE)</f>
        <v>1829.72</v>
      </c>
      <c r="AC73">
        <f t="shared" si="6"/>
        <v>1829.72</v>
      </c>
      <c r="AD73">
        <f t="shared" si="7"/>
        <v>0</v>
      </c>
    </row>
    <row r="74" spans="1:30" x14ac:dyDescent="0.25">
      <c r="A74" s="9" t="str">
        <f t="shared" si="4"/>
        <v>H402 2023 Abril</v>
      </c>
      <c r="B74" s="9" t="str">
        <f>VLOOKUP(H74,[1]Auxiliar_referencia!E:F,2,FALSE)</f>
        <v>Medidor faturado pela UFSC</v>
      </c>
      <c r="C74" s="9">
        <v>2023</v>
      </c>
      <c r="D74" s="9" t="s">
        <v>127</v>
      </c>
      <c r="E74" s="9">
        <f>VLOOKUP(H74,[1]Auxiliar_referencia!$B:$X,3,FALSE)</f>
        <v>55308</v>
      </c>
      <c r="F74" s="10"/>
      <c r="G74" s="9" t="str">
        <f>VLOOKUP(H74,[1]Auxiliar_referencia!$B:$X,16,FALSE)</f>
        <v>Y17AA00025980</v>
      </c>
      <c r="H74" s="11" t="s">
        <v>115</v>
      </c>
      <c r="I74" s="9" t="str">
        <f>VLOOKUP(H74,[1]Auxiliar_referencia!$B:$X,20,FALSE)</f>
        <v>SAMAE BLUMENAU</v>
      </c>
      <c r="J74" s="9" t="str">
        <f>VLOOKUP(H74,[1]Auxiliar_referencia!$B:$X,10,FALSE)</f>
        <v>Blumenau</v>
      </c>
      <c r="K74" s="9" t="str">
        <f>VLOOKUP(H74,[1]Auxiliar_referencia!$B:$X,12,FALSE)</f>
        <v>SAMAE Blumenau  Rua João Pessoa, 2514</v>
      </c>
      <c r="L74" s="12">
        <f>VLOOKUP($H74,'[2]2023_04'!$D:$AD,'[2]2023_04'!Z$19,FALSE)</f>
        <v>1</v>
      </c>
      <c r="M74" s="12">
        <f>VLOOKUP($H74,'[2]2023_04'!$D:$AD,'[2]2023_04'!AA$19,FALSE)</f>
        <v>0</v>
      </c>
      <c r="N74" s="12">
        <f>VLOOKUP($H74,'[2]2023_04'!$D:$AD,'[2]2023_04'!AB$19,FALSE)</f>
        <v>0</v>
      </c>
      <c r="O74" s="12">
        <f>VLOOKUP($H74,'[2]2023_04'!$D:$AD,'[2]2023_04'!AC$19,FALSE)</f>
        <v>0</v>
      </c>
      <c r="P74" s="12">
        <f>VLOOKUP($H74,'[2]2023_04'!$D:$AD,'[2]2023_04'!AD$19,FALSE)</f>
        <v>1</v>
      </c>
      <c r="Q74" s="13">
        <f>VLOOKUP(H74,'2023_03'!H:R,11,FALSE)</f>
        <v>1703</v>
      </c>
      <c r="R74" s="14">
        <f>VLOOKUP($H74,'[2]2023_04'!$D:$AD,'[2]2023_04'!J$19,FALSE)</f>
        <v>1745</v>
      </c>
      <c r="S74" s="15">
        <f t="shared" si="5"/>
        <v>42</v>
      </c>
      <c r="T74" s="12">
        <f>VLOOKUP($H74,'[2]2023_04'!$D:$AD,'[2]2023_04'!K$19,FALSE)</f>
        <v>42</v>
      </c>
      <c r="U74" s="16" t="str">
        <f>VLOOKUP($H74,'[2]2023_04'!$D:$AD,'[2]2023_04'!T$19,FALSE)</f>
        <v>NENHUMA</v>
      </c>
      <c r="V74" s="17" t="str">
        <f>VLOOKUP($H74,'[2]2023_04'!$D:$AD,'[2]2023_04'!U$19,FALSE)</f>
        <v>NENHUMA</v>
      </c>
      <c r="W74" s="12">
        <f>VLOOKUP($H74,'[2]2023_04'!$D:$AD,'[2]2023_04'!L$19,FALSE)</f>
        <v>283.38</v>
      </c>
      <c r="X74" s="12">
        <f>VLOOKUP($H74,'[2]2023_04'!$D:$AD,'[2]2023_04'!M$19,FALSE)</f>
        <v>333.57</v>
      </c>
      <c r="Y74" s="18">
        <f>VLOOKUP($H74,'[2]2023_04'!$D:$AD,'[2]2023_04'!N$19,FALSE)</f>
        <v>-31.52</v>
      </c>
      <c r="Z74" s="12">
        <f>VLOOKUP($H74,'[2]2023_04'!$D:$AD,'[2]2023_04'!O$19,FALSE)</f>
        <v>0</v>
      </c>
      <c r="AA74" s="12">
        <f>VLOOKUP($H74,'[2]2023_04'!$D:$AD,'[2]2023_04'!P$19,FALSE)</f>
        <v>0</v>
      </c>
      <c r="AB74" s="12">
        <f>VLOOKUP($H74,'[2]2023_04'!$D:$AD,'[2]2023_04'!Q$19,FALSE)</f>
        <v>585.42999999999995</v>
      </c>
      <c r="AC74">
        <f t="shared" si="6"/>
        <v>585.43000000000006</v>
      </c>
      <c r="AD74">
        <f t="shared" si="7"/>
        <v>0</v>
      </c>
    </row>
    <row r="75" spans="1:30" x14ac:dyDescent="0.25">
      <c r="A75" s="9" t="str">
        <f t="shared" si="4"/>
        <v>H014 2023 Abril</v>
      </c>
      <c r="B75" s="9" t="str">
        <f>VLOOKUP(H75,[1]Auxiliar_referencia!E:F,2,FALSE)</f>
        <v>Medidor não faturado pela UFSC</v>
      </c>
      <c r="C75" s="9">
        <v>2023</v>
      </c>
      <c r="D75" s="9" t="s">
        <v>127</v>
      </c>
      <c r="E75" s="9">
        <f>VLOOKUP(H75,[1]Auxiliar_referencia!$B:$X,3,FALSE)</f>
        <v>2296969</v>
      </c>
      <c r="F75" s="10"/>
      <c r="G75" s="9" t="str">
        <f>VLOOKUP(H75,[1]Auxiliar_referencia!$B:$X,16,FALSE)</f>
        <v>J15AA00002</v>
      </c>
      <c r="H75" s="11" t="s">
        <v>42</v>
      </c>
      <c r="I75" s="9" t="str">
        <f>VLOOKUP(H75,[1]Auxiliar_referencia!$B:$X,20,FALSE)</f>
        <v>CASAN</v>
      </c>
      <c r="J75" s="9" t="str">
        <f>VLOOKUP(H75,[1]Auxiliar_referencia!$B:$X,10,FALSE)</f>
        <v>Florianópolis  HU</v>
      </c>
      <c r="K75" s="9" t="str">
        <f>VLOOKUP(H75,[1]Auxiliar_referencia!$B:$X,12,FALSE)</f>
        <v>Hospital Universitário - EBSERH</v>
      </c>
      <c r="L75" s="12">
        <f>VLOOKUP($H75,'[2]2023_04'!$D:$AD,'[2]2023_04'!Z$19,FALSE)</f>
        <v>51</v>
      </c>
      <c r="M75" s="12">
        <f>VLOOKUP($H75,'[2]2023_04'!$D:$AD,'[2]2023_04'!AA$19,FALSE)</f>
        <v>0</v>
      </c>
      <c r="N75" s="12">
        <f>VLOOKUP($H75,'[2]2023_04'!$D:$AD,'[2]2023_04'!AB$19,FALSE)</f>
        <v>6</v>
      </c>
      <c r="O75" s="12">
        <f>VLOOKUP($H75,'[2]2023_04'!$D:$AD,'[2]2023_04'!AC$19,FALSE)</f>
        <v>1</v>
      </c>
      <c r="P75" s="12">
        <f>VLOOKUP($H75,'[2]2023_04'!$D:$AD,'[2]2023_04'!AD$19,FALSE)</f>
        <v>58</v>
      </c>
      <c r="Q75" s="13">
        <f>VLOOKUP(H75,'2023_03'!H:R,11,FALSE)</f>
        <v>110632</v>
      </c>
      <c r="R75" s="14">
        <f>VLOOKUP($H75,'[2]2023_04'!$D:$AD,'[2]2023_04'!J$19,FALSE)</f>
        <v>116345</v>
      </c>
      <c r="S75" s="15">
        <f t="shared" si="5"/>
        <v>5713</v>
      </c>
      <c r="T75" s="12">
        <f>VLOOKUP($H75,'[2]2023_04'!$D:$AD,'[2]2023_04'!K$19,FALSE)</f>
        <v>5713</v>
      </c>
      <c r="U75" s="16" t="str">
        <f>VLOOKUP($H75,'[2]2023_04'!$D:$AD,'[2]2023_04'!T$19,FALSE)</f>
        <v>LIDO/REVISÃO</v>
      </c>
      <c r="V75" s="17" t="str">
        <f>VLOOKUP($H75,'[2]2023_04'!$D:$AD,'[2]2023_04'!U$19,FALSE)</f>
        <v>CONFIRMAÇÃO LEITURA</v>
      </c>
      <c r="W75" s="12">
        <f>VLOOKUP($H75,'[2]2023_04'!$D:$AD,'[2]2023_04'!L$19,FALSE)</f>
        <v>80699.400000000009</v>
      </c>
      <c r="X75" s="12">
        <f>VLOOKUP($H75,'[2]2023_04'!$D:$AD,'[2]2023_04'!M$19,FALSE)</f>
        <v>80699.400000000009</v>
      </c>
      <c r="Y75" s="18">
        <f>VLOOKUP($H75,'[2]2023_04'!$D:$AD,'[2]2023_04'!N$19,FALSE)</f>
        <v>-15252.18</v>
      </c>
      <c r="Z75" s="12">
        <f>VLOOKUP($H75,'[2]2023_04'!$D:$AD,'[2]2023_04'!O$19,FALSE)</f>
        <v>0</v>
      </c>
      <c r="AA75" s="12">
        <f>VLOOKUP($H75,'[2]2023_04'!$D:$AD,'[2]2023_04'!P$19,FALSE)</f>
        <v>0</v>
      </c>
      <c r="AB75" s="12">
        <f>VLOOKUP($H75,'[2]2023_04'!$D:$AD,'[2]2023_04'!Q$19,FALSE)</f>
        <v>146146.62</v>
      </c>
      <c r="AC75">
        <f t="shared" si="6"/>
        <v>146146.62000000002</v>
      </c>
      <c r="AD75">
        <f t="shared" si="7"/>
        <v>0</v>
      </c>
    </row>
    <row r="76" spans="1:30" x14ac:dyDescent="0.25">
      <c r="A76" s="9" t="str">
        <f>H76&amp;" "&amp;C76&amp;" "&amp;D76</f>
        <v>H108 2023 Abril</v>
      </c>
      <c r="B76" s="9" t="str">
        <f>VLOOKUP(H76,[1]Auxiliar_referencia!E:F,2,FALSE)</f>
        <v>Medidor faturado pela UFSC</v>
      </c>
      <c r="C76" s="9">
        <v>2023</v>
      </c>
      <c r="D76" s="9" t="s">
        <v>127</v>
      </c>
      <c r="E76" s="9">
        <f>VLOOKUP(H76,[1]Auxiliar_referencia!$B:$X,3,FALSE)</f>
        <v>0</v>
      </c>
      <c r="F76" s="10"/>
      <c r="G76" s="9" t="str">
        <f>VLOOKUP(H76,[1]Auxiliar_referencia!$B:$X,16,FALSE)</f>
        <v>A15B040774</v>
      </c>
      <c r="H76" s="11" t="s">
        <v>101</v>
      </c>
      <c r="I76" s="9" t="str">
        <f>VLOOKUP(H76,[1]Auxiliar_referencia!$B:$X,20,FALSE)</f>
        <v>Condomínio Perini</v>
      </c>
      <c r="J76" s="9" t="s">
        <v>106</v>
      </c>
      <c r="K76" s="9" t="str">
        <f>VLOOKUP(H76,[1]Auxiliar_referencia!$B:$X,12,FALSE)</f>
        <v>Bloco U - RU LAV</v>
      </c>
      <c r="L76" s="12">
        <f>VLOOKUP($H76,'[2]2023_04'!$D:$AD,'[2]2023_04'!Z$19,FALSE)</f>
        <v>0</v>
      </c>
      <c r="M76" s="12">
        <f>VLOOKUP($H76,'[2]2023_04'!$D:$AD,'[2]2023_04'!AA$19,FALSE)</f>
        <v>0</v>
      </c>
      <c r="N76" s="12">
        <f>VLOOKUP($H76,'[2]2023_04'!$D:$AD,'[2]2023_04'!AB$19,FALSE)</f>
        <v>1</v>
      </c>
      <c r="O76" s="12">
        <f>VLOOKUP($H76,'[2]2023_04'!$D:$AD,'[2]2023_04'!AC$19,FALSE)</f>
        <v>0</v>
      </c>
      <c r="P76" s="12">
        <f>VLOOKUP($H76,'[2]2023_04'!$D:$AD,'[2]2023_04'!AD$19,FALSE)</f>
        <v>1</v>
      </c>
      <c r="Q76" s="13">
        <f>VLOOKUP(H76,'2023_03'!H:R,11,FALSE)</f>
        <v>3267.63</v>
      </c>
      <c r="R76" s="14">
        <f>VLOOKUP($H76,'[2]2023_04'!$D:$AD,'[2]2023_04'!J$19,FALSE)</f>
        <v>3287.76</v>
      </c>
      <c r="S76" s="15">
        <f t="shared" si="5"/>
        <v>20.130000000000109</v>
      </c>
      <c r="T76" s="12">
        <f>VLOOKUP($H76,'[2]2023_04'!$D:$AD,'[2]2023_04'!K$19,FALSE)</f>
        <v>20.13</v>
      </c>
      <c r="U76" s="16" t="str">
        <f>VLOOKUP($H76,'[2]2023_04'!$D:$AD,'[2]2023_04'!T$19,FALSE)</f>
        <v>LIDO</v>
      </c>
      <c r="V76" s="17">
        <f>VLOOKUP($H76,'[2]2023_04'!$D:$AD,'[2]2023_04'!U$19,FALSE)</f>
        <v>0</v>
      </c>
      <c r="W76" s="12">
        <f>VLOOKUP($H76,'[2]2023_04'!$D:$AD,'[2]2023_04'!L$19,FALSE)</f>
        <v>228.48</v>
      </c>
      <c r="X76" s="12">
        <f>VLOOKUP($H76,'[2]2023_04'!$D:$AD,'[2]2023_04'!M$19,FALSE)</f>
        <v>182.78</v>
      </c>
      <c r="Y76" s="18">
        <f>VLOOKUP($H76,'[2]2023_04'!$D:$AD,'[2]2023_04'!N$19,FALSE)</f>
        <v>0</v>
      </c>
      <c r="Z76" s="12">
        <f>VLOOKUP($H76,'[2]2023_04'!$D:$AD,'[2]2023_04'!O$19,FALSE)</f>
        <v>0</v>
      </c>
      <c r="AA76" s="12">
        <f>VLOOKUP($H76,'[2]2023_04'!$D:$AD,'[2]2023_04'!P$19,FALSE)</f>
        <v>0</v>
      </c>
      <c r="AB76" s="12">
        <f>VLOOKUP($H76,'[2]2023_04'!$D:$AD,'[2]2023_04'!Q$19,FALSE)</f>
        <v>411.26</v>
      </c>
      <c r="AC76">
        <f t="shared" si="6"/>
        <v>411.26</v>
      </c>
      <c r="AD76">
        <f t="shared" si="7"/>
        <v>0</v>
      </c>
    </row>
    <row r="77" spans="1:30" x14ac:dyDescent="0.25">
      <c r="A77" s="9" t="str">
        <f>H77&amp;" "&amp;C77&amp;" "&amp;D77</f>
        <v>H109 2023 Abril</v>
      </c>
      <c r="B77" s="9" t="str">
        <f>VLOOKUP(H77,[1]Auxiliar_referencia!E:F,2,FALSE)</f>
        <v>Medidor faturado pela UFSC</v>
      </c>
      <c r="C77" s="9">
        <v>2023</v>
      </c>
      <c r="D77" s="9" t="s">
        <v>127</v>
      </c>
      <c r="E77" s="9">
        <f>VLOOKUP(H77,[1]Auxiliar_referencia!$B:$X,3,FALSE)</f>
        <v>0</v>
      </c>
      <c r="F77" s="10"/>
      <c r="G77" s="9" t="str">
        <f>VLOOKUP(H77,[1]Auxiliar_referencia!$B:$X,16,FALSE)</f>
        <v>F17B900021</v>
      </c>
      <c r="H77" s="11" t="s">
        <v>102</v>
      </c>
      <c r="I77" s="9" t="str">
        <f>VLOOKUP(H77,[1]Auxiliar_referencia!$B:$X,20,FALSE)</f>
        <v>Condomínio Perini</v>
      </c>
      <c r="J77" s="9" t="s">
        <v>106</v>
      </c>
      <c r="K77" s="9" t="str">
        <f>VLOOKUP(H77,[1]Auxiliar_referencia!$B:$X,12,FALSE)</f>
        <v>Bloco O - O1</v>
      </c>
      <c r="L77" s="12">
        <f>VLOOKUP($H77,'[2]2023_04'!$D:$AD,'[2]2023_04'!Z$19,FALSE)</f>
        <v>0</v>
      </c>
      <c r="M77" s="12">
        <f>VLOOKUP($H77,'[2]2023_04'!$D:$AD,'[2]2023_04'!AA$19,FALSE)</f>
        <v>0</v>
      </c>
      <c r="N77" s="12">
        <f>VLOOKUP($H77,'[2]2023_04'!$D:$AD,'[2]2023_04'!AB$19,FALSE)</f>
        <v>1</v>
      </c>
      <c r="O77" s="12">
        <f>VLOOKUP($H77,'[2]2023_04'!$D:$AD,'[2]2023_04'!AC$19,FALSE)</f>
        <v>0</v>
      </c>
      <c r="P77" s="12">
        <f>VLOOKUP($H77,'[2]2023_04'!$D:$AD,'[2]2023_04'!AD$19,FALSE)</f>
        <v>1</v>
      </c>
      <c r="Q77" s="13">
        <f>VLOOKUP(H77,'2023_03'!H:R,11,FALSE)</f>
        <v>473.46</v>
      </c>
      <c r="R77" s="14">
        <f>VLOOKUP($H77,'[2]2023_04'!$D:$AD,'[2]2023_04'!J$19,FALSE)</f>
        <v>528.404</v>
      </c>
      <c r="S77" s="15">
        <f t="shared" si="5"/>
        <v>54.944000000000017</v>
      </c>
      <c r="T77" s="12">
        <f>VLOOKUP($H77,'[2]2023_04'!$D:$AD,'[2]2023_04'!K$19,FALSE)</f>
        <v>54.944000000000003</v>
      </c>
      <c r="U77" s="16" t="str">
        <f>VLOOKUP($H77,'[2]2023_04'!$D:$AD,'[2]2023_04'!T$19,FALSE)</f>
        <v>LIDO</v>
      </c>
      <c r="V77" s="17">
        <f>VLOOKUP($H77,'[2]2023_04'!$D:$AD,'[2]2023_04'!U$19,FALSE)</f>
        <v>0</v>
      </c>
      <c r="W77" s="12">
        <f>VLOOKUP($H77,'[2]2023_04'!$D:$AD,'[2]2023_04'!L$19,FALSE)</f>
        <v>623.61</v>
      </c>
      <c r="X77" s="12">
        <f>VLOOKUP($H77,'[2]2023_04'!$D:$AD,'[2]2023_04'!M$19,FALSE)</f>
        <v>498.89</v>
      </c>
      <c r="Y77" s="18">
        <f>VLOOKUP($H77,'[2]2023_04'!$D:$AD,'[2]2023_04'!N$19,FALSE)</f>
        <v>0</v>
      </c>
      <c r="Z77" s="12">
        <f>VLOOKUP($H77,'[2]2023_04'!$D:$AD,'[2]2023_04'!O$19,FALSE)</f>
        <v>0</v>
      </c>
      <c r="AA77" s="12">
        <f>VLOOKUP($H77,'[2]2023_04'!$D:$AD,'[2]2023_04'!P$19,FALSE)</f>
        <v>0</v>
      </c>
      <c r="AB77" s="12">
        <f>VLOOKUP($H77,'[2]2023_04'!$D:$AD,'[2]2023_04'!Q$19,FALSE)</f>
        <v>1122.5</v>
      </c>
      <c r="AC77">
        <f t="shared" si="6"/>
        <v>1122.5</v>
      </c>
      <c r="AD77">
        <f t="shared" si="7"/>
        <v>0</v>
      </c>
    </row>
    <row r="78" spans="1:30" x14ac:dyDescent="0.25">
      <c r="A78" s="9" t="str">
        <f>H78&amp;" "&amp;C78&amp;" "&amp;D78</f>
        <v>H110 2023 Abril</v>
      </c>
      <c r="B78" s="9" t="str">
        <f>VLOOKUP(H78,[1]Auxiliar_referencia!E:F,2,FALSE)</f>
        <v>Medidor faturado pela UFSC</v>
      </c>
      <c r="C78" s="9">
        <v>2023</v>
      </c>
      <c r="D78" s="9" t="s">
        <v>127</v>
      </c>
      <c r="E78" s="9">
        <f>VLOOKUP(H78,[1]Auxiliar_referencia!$B:$X,3,FALSE)</f>
        <v>0</v>
      </c>
      <c r="F78" s="10"/>
      <c r="G78" s="9" t="str">
        <f>VLOOKUP(H78,[1]Auxiliar_referencia!$B:$X,16,FALSE)</f>
        <v>F17B900028</v>
      </c>
      <c r="H78" s="11" t="s">
        <v>103</v>
      </c>
      <c r="I78" s="9" t="str">
        <f>VLOOKUP(H78,[1]Auxiliar_referencia!$B:$X,20,FALSE)</f>
        <v>Condomínio Perini</v>
      </c>
      <c r="J78" s="9" t="s">
        <v>106</v>
      </c>
      <c r="K78" s="9" t="str">
        <f>VLOOKUP(H78,[1]Auxiliar_referencia!$B:$X,12,FALSE)</f>
        <v>Bloco U - RU</v>
      </c>
      <c r="L78" s="12">
        <f>VLOOKUP($H78,'[2]2023_04'!$D:$AD,'[2]2023_04'!Z$19,FALSE)</f>
        <v>0</v>
      </c>
      <c r="M78" s="12">
        <f>VLOOKUP($H78,'[2]2023_04'!$D:$AD,'[2]2023_04'!AA$19,FALSE)</f>
        <v>0</v>
      </c>
      <c r="N78" s="12">
        <f>VLOOKUP($H78,'[2]2023_04'!$D:$AD,'[2]2023_04'!AB$19,FALSE)</f>
        <v>1</v>
      </c>
      <c r="O78" s="12">
        <f>VLOOKUP($H78,'[2]2023_04'!$D:$AD,'[2]2023_04'!AC$19,FALSE)</f>
        <v>0</v>
      </c>
      <c r="P78" s="12">
        <f>VLOOKUP($H78,'[2]2023_04'!$D:$AD,'[2]2023_04'!AD$19,FALSE)</f>
        <v>1</v>
      </c>
      <c r="Q78" s="13">
        <f>VLOOKUP(H78,'2023_03'!H:R,11,FALSE)</f>
        <v>4025.42</v>
      </c>
      <c r="R78" s="14">
        <f>VLOOKUP($H78,'[2]2023_04'!$D:$AD,'[2]2023_04'!J$19,FALSE)</f>
        <v>4064.73</v>
      </c>
      <c r="S78" s="15">
        <f t="shared" si="5"/>
        <v>39.309999999999945</v>
      </c>
      <c r="T78" s="12">
        <f>VLOOKUP($H78,'[2]2023_04'!$D:$AD,'[2]2023_04'!K$19,FALSE)</f>
        <v>39.31</v>
      </c>
      <c r="U78" s="16" t="str">
        <f>VLOOKUP($H78,'[2]2023_04'!$D:$AD,'[2]2023_04'!T$19,FALSE)</f>
        <v>LIDO</v>
      </c>
      <c r="V78" s="17">
        <f>VLOOKUP($H78,'[2]2023_04'!$D:$AD,'[2]2023_04'!U$19,FALSE)</f>
        <v>0</v>
      </c>
      <c r="W78" s="12">
        <f>VLOOKUP($H78,'[2]2023_04'!$D:$AD,'[2]2023_04'!L$19,FALSE)</f>
        <v>446.17</v>
      </c>
      <c r="X78" s="12">
        <f>VLOOKUP($H78,'[2]2023_04'!$D:$AD,'[2]2023_04'!M$19,FALSE)</f>
        <v>356.94</v>
      </c>
      <c r="Y78" s="18">
        <f>VLOOKUP($H78,'[2]2023_04'!$D:$AD,'[2]2023_04'!N$19,FALSE)</f>
        <v>0</v>
      </c>
      <c r="Z78" s="12">
        <f>VLOOKUP($H78,'[2]2023_04'!$D:$AD,'[2]2023_04'!O$19,FALSE)</f>
        <v>0</v>
      </c>
      <c r="AA78" s="12">
        <f>VLOOKUP($H78,'[2]2023_04'!$D:$AD,'[2]2023_04'!P$19,FALSE)</f>
        <v>0</v>
      </c>
      <c r="AB78" s="12">
        <f>VLOOKUP($H78,'[2]2023_04'!$D:$AD,'[2]2023_04'!Q$19,FALSE)</f>
        <v>803.11</v>
      </c>
      <c r="AC78">
        <f t="shared" si="6"/>
        <v>803.11</v>
      </c>
      <c r="AD78">
        <f t="shared" si="7"/>
        <v>0</v>
      </c>
    </row>
    <row r="79" spans="1:30" x14ac:dyDescent="0.25">
      <c r="A79" s="9" t="str">
        <f>H79&amp;" "&amp;C79&amp;" "&amp;D79</f>
        <v>H111 2023 Abril</v>
      </c>
      <c r="B79" s="9" t="str">
        <f>VLOOKUP(H79,[1]Auxiliar_referencia!E:F,2,FALSE)</f>
        <v>Medidor faturado pela UFSC</v>
      </c>
      <c r="C79" s="9">
        <v>2023</v>
      </c>
      <c r="D79" s="9" t="s">
        <v>127</v>
      </c>
      <c r="E79" s="9">
        <f>VLOOKUP(H79,[1]Auxiliar_referencia!$B:$X,3,FALSE)</f>
        <v>0</v>
      </c>
      <c r="F79" s="10"/>
      <c r="G79" s="9" t="str">
        <f>VLOOKUP(H79,[1]Auxiliar_referencia!$B:$X,16,FALSE)</f>
        <v>C16UB020205</v>
      </c>
      <c r="H79" s="11" t="s">
        <v>104</v>
      </c>
      <c r="I79" s="9" t="str">
        <f>VLOOKUP(H79,[1]Auxiliar_referencia!$B:$X,20,FALSE)</f>
        <v>Condomínio Perini</v>
      </c>
      <c r="J79" s="9" t="s">
        <v>106</v>
      </c>
      <c r="K79" s="9" t="str">
        <f>VLOOKUP(H79,[1]Auxiliar_referencia!$B:$X,12,FALSE)</f>
        <v>Bloco U - U</v>
      </c>
      <c r="L79" s="12">
        <f>VLOOKUP($H79,'[2]2023_04'!$D:$AD,'[2]2023_04'!Z$19,FALSE)</f>
        <v>0</v>
      </c>
      <c r="M79" s="12">
        <f>VLOOKUP($H79,'[2]2023_04'!$D:$AD,'[2]2023_04'!AA$19,FALSE)</f>
        <v>0</v>
      </c>
      <c r="N79" s="12">
        <f>VLOOKUP($H79,'[2]2023_04'!$D:$AD,'[2]2023_04'!AB$19,FALSE)</f>
        <v>1</v>
      </c>
      <c r="O79" s="12">
        <f>VLOOKUP($H79,'[2]2023_04'!$D:$AD,'[2]2023_04'!AC$19,FALSE)</f>
        <v>0</v>
      </c>
      <c r="P79" s="12">
        <f>VLOOKUP($H79,'[2]2023_04'!$D:$AD,'[2]2023_04'!AD$19,FALSE)</f>
        <v>1</v>
      </c>
      <c r="Q79" s="13">
        <f>VLOOKUP(H79,'2023_03'!H:R,11,FALSE)</f>
        <v>2276</v>
      </c>
      <c r="R79" s="14">
        <f>VLOOKUP($H79,'[2]2023_04'!$D:$AD,'[2]2023_04'!J$19,FALSE)</f>
        <v>2312.4499999999998</v>
      </c>
      <c r="S79" s="15">
        <f t="shared" si="5"/>
        <v>36.449999999999818</v>
      </c>
      <c r="T79" s="12">
        <f>VLOOKUP($H79,'[2]2023_04'!$D:$AD,'[2]2023_04'!K$19,FALSE)</f>
        <v>35.69</v>
      </c>
      <c r="U79" s="16" t="str">
        <f>VLOOKUP($H79,'[2]2023_04'!$D:$AD,'[2]2023_04'!T$19,FALSE)</f>
        <v>LIDO</v>
      </c>
      <c r="V79" s="17">
        <f>VLOOKUP($H79,'[2]2023_04'!$D:$AD,'[2]2023_04'!U$19,FALSE)</f>
        <v>0</v>
      </c>
      <c r="W79" s="12">
        <f>VLOOKUP($H79,'[2]2023_04'!$D:$AD,'[2]2023_04'!L$19,FALSE)</f>
        <v>405.12</v>
      </c>
      <c r="X79" s="12">
        <f>VLOOKUP($H79,'[2]2023_04'!$D:$AD,'[2]2023_04'!M$19,FALSE)</f>
        <v>324.08999999999997</v>
      </c>
      <c r="Y79" s="18">
        <f>VLOOKUP($H79,'[2]2023_04'!$D:$AD,'[2]2023_04'!N$19,FALSE)</f>
        <v>0</v>
      </c>
      <c r="Z79" s="12">
        <f>VLOOKUP($H79,'[2]2023_04'!$D:$AD,'[2]2023_04'!O$19,FALSE)</f>
        <v>0</v>
      </c>
      <c r="AA79" s="12">
        <f>VLOOKUP($H79,'[2]2023_04'!$D:$AD,'[2]2023_04'!P$19,FALSE)</f>
        <v>0</v>
      </c>
      <c r="AB79" s="12">
        <f>VLOOKUP($H79,'[2]2023_04'!$D:$AD,'[2]2023_04'!Q$19,FALSE)</f>
        <v>729.21</v>
      </c>
      <c r="AC79">
        <f t="shared" si="6"/>
        <v>729.21</v>
      </c>
      <c r="AD79">
        <f t="shared" si="7"/>
        <v>0</v>
      </c>
    </row>
    <row r="80" spans="1:30" x14ac:dyDescent="0.25">
      <c r="A80" s="9" t="str">
        <f t="shared" ref="A80:A84" si="8">H80&amp;" "&amp;C80&amp;" "&amp;D80</f>
        <v>H201 2023 Abril</v>
      </c>
      <c r="B80" s="9" t="str">
        <f>VLOOKUP(H80,[1]Auxiliar_referencia!E:F,2,FALSE)</f>
        <v>Medidor não instalado</v>
      </c>
      <c r="C80" s="9">
        <v>2023</v>
      </c>
      <c r="D80" s="9" t="s">
        <v>127</v>
      </c>
      <c r="E80" s="9">
        <f>VLOOKUP(H80,[1]Auxiliar_referencia!$B:$X,3,FALSE)</f>
        <v>0</v>
      </c>
      <c r="F80" s="10"/>
      <c r="G80" s="9" t="str">
        <f>VLOOKUP(H80,[1]Auxiliar_referencia!$B:$X,16,FALSE)</f>
        <v/>
      </c>
      <c r="H80" s="11" t="s">
        <v>110</v>
      </c>
      <c r="I80" s="9" t="str">
        <f>VLOOKUP(H80,[1]Auxiliar_referencia!$B:$X,20,FALSE)</f>
        <v>Interno</v>
      </c>
      <c r="J80" s="9" t="str">
        <f>VLOOKUP(H80,[1]Auxiliar_referencia!$B:$X,10,FALSE)</f>
        <v>Curitibanos</v>
      </c>
      <c r="K80" s="9" t="str">
        <f>VLOOKUP(H80,[1]Auxiliar_referencia!$B:$X,12,FALSE)</f>
        <v>Curitibanos SEDE - Água Subterrânea</v>
      </c>
      <c r="L80" s="12">
        <f>VLOOKUP($H80,'[2]2023_04'!$D:$AD,'[2]2023_04'!Z$19,FALSE)</f>
        <v>1</v>
      </c>
      <c r="M80" s="12">
        <f>VLOOKUP($H80,'[2]2023_04'!$D:$AD,'[2]2023_04'!AA$19,FALSE)</f>
        <v>0</v>
      </c>
      <c r="N80" s="12">
        <f>VLOOKUP($H80,'[2]2023_04'!$D:$AD,'[2]2023_04'!AB$19,FALSE)</f>
        <v>0</v>
      </c>
      <c r="O80" s="12">
        <f>VLOOKUP($H80,'[2]2023_04'!$D:$AD,'[2]2023_04'!AC$19,FALSE)</f>
        <v>0</v>
      </c>
      <c r="P80" s="12">
        <f>VLOOKUP($H80,'[2]2023_04'!$D:$AD,'[2]2023_04'!AD$19,FALSE)</f>
        <v>1</v>
      </c>
      <c r="Q80" s="13">
        <f>VLOOKUP(H80,'2023_03'!H:R,11,FALSE)</f>
        <v>0</v>
      </c>
      <c r="R80" s="14">
        <f>VLOOKUP($H80,'[2]2023_04'!$D:$AD,'[2]2023_04'!J$19,FALSE)</f>
        <v>0</v>
      </c>
      <c r="S80" s="15">
        <f t="shared" si="5"/>
        <v>0</v>
      </c>
      <c r="T80" s="12">
        <f>VLOOKUP($H80,'[2]2023_04'!$D:$AD,'[2]2023_04'!K$19,FALSE)</f>
        <v>0</v>
      </c>
      <c r="U80" s="16">
        <f>VLOOKUP($H80,'[2]2023_04'!$D:$AD,'[2]2023_04'!T$19,FALSE)</f>
        <v>0</v>
      </c>
      <c r="V80" s="17">
        <f>VLOOKUP($H80,'[2]2023_04'!$D:$AD,'[2]2023_04'!U$19,FALSE)</f>
        <v>0</v>
      </c>
      <c r="W80" s="12">
        <f>VLOOKUP($H80,'[2]2023_04'!$D:$AD,'[2]2023_04'!L$19,FALSE)</f>
        <v>0</v>
      </c>
      <c r="X80" s="12">
        <f>VLOOKUP($H80,'[2]2023_04'!$D:$AD,'[2]2023_04'!M$19,FALSE)</f>
        <v>0</v>
      </c>
      <c r="Y80" s="18">
        <f>VLOOKUP($H80,'[2]2023_04'!$D:$AD,'[2]2023_04'!N$19,FALSE)</f>
        <v>0</v>
      </c>
      <c r="Z80" s="12">
        <f>VLOOKUP($H80,'[2]2023_04'!$D:$AD,'[2]2023_04'!O$19,FALSE)</f>
        <v>0</v>
      </c>
      <c r="AA80" s="12">
        <f>VLOOKUP($H80,'[2]2023_04'!$D:$AD,'[2]2023_04'!P$19,FALSE)</f>
        <v>0</v>
      </c>
      <c r="AB80" s="12">
        <f>VLOOKUP($H80,'[2]2023_04'!$D:$AD,'[2]2023_04'!Q$19,FALSE)</f>
        <v>0</v>
      </c>
      <c r="AC80">
        <f t="shared" si="6"/>
        <v>0</v>
      </c>
      <c r="AD80">
        <f t="shared" si="7"/>
        <v>0</v>
      </c>
    </row>
    <row r="81" spans="1:30" x14ac:dyDescent="0.25">
      <c r="A81" s="9" t="str">
        <f t="shared" si="8"/>
        <v>H202 2023 Abril</v>
      </c>
      <c r="B81" s="9" t="str">
        <f>VLOOKUP(H81,[1]Auxiliar_referencia!E:F,2,FALSE)</f>
        <v>Medidor não instalado</v>
      </c>
      <c r="C81" s="9">
        <v>2023</v>
      </c>
      <c r="D81" s="9" t="s">
        <v>127</v>
      </c>
      <c r="E81" s="9">
        <f>VLOOKUP(H81,[1]Auxiliar_referencia!$B:$X,3,FALSE)</f>
        <v>0</v>
      </c>
      <c r="F81" s="10"/>
      <c r="G81" s="9" t="str">
        <f>VLOOKUP(H81,[1]Auxiliar_referencia!$B:$X,16,FALSE)</f>
        <v/>
      </c>
      <c r="H81" s="11" t="s">
        <v>111</v>
      </c>
      <c r="I81" s="9" t="str">
        <f>VLOOKUP(H81,[1]Auxiliar_referencia!$B:$X,20,FALSE)</f>
        <v>Interno</v>
      </c>
      <c r="J81" s="9" t="str">
        <f>VLOOKUP(H81,[1]Auxiliar_referencia!$B:$X,10,FALSE)</f>
        <v>Curitibanos</v>
      </c>
      <c r="K81" s="9" t="str">
        <f>VLOOKUP(H81,[1]Auxiliar_referencia!$B:$X,12,FALSE)</f>
        <v>Curitibanos SEDE - ETE</v>
      </c>
      <c r="L81" s="12">
        <f>VLOOKUP($H81,'[2]2023_04'!$D:$AD,'[2]2023_04'!Z$19,FALSE)</f>
        <v>0</v>
      </c>
      <c r="M81" s="12">
        <f>VLOOKUP($H81,'[2]2023_04'!$D:$AD,'[2]2023_04'!AA$19,FALSE)</f>
        <v>0</v>
      </c>
      <c r="N81" s="12">
        <f>VLOOKUP($H81,'[2]2023_04'!$D:$AD,'[2]2023_04'!AB$19,FALSE)</f>
        <v>0</v>
      </c>
      <c r="O81" s="12">
        <f>VLOOKUP($H81,'[2]2023_04'!$D:$AD,'[2]2023_04'!AC$19,FALSE)</f>
        <v>0</v>
      </c>
      <c r="P81" s="12">
        <f>VLOOKUP($H81,'[2]2023_04'!$D:$AD,'[2]2023_04'!AD$19,FALSE)</f>
        <v>0</v>
      </c>
      <c r="Q81" s="13">
        <f>VLOOKUP(H81,'2023_03'!H:R,11,FALSE)</f>
        <v>0</v>
      </c>
      <c r="R81" s="14">
        <f>VLOOKUP($H81,'[2]2023_04'!$D:$AD,'[2]2023_04'!J$19,FALSE)</f>
        <v>0</v>
      </c>
      <c r="S81" s="15">
        <f t="shared" si="5"/>
        <v>0</v>
      </c>
      <c r="T81" s="12">
        <f>VLOOKUP($H81,'[2]2023_04'!$D:$AD,'[2]2023_04'!K$19,FALSE)</f>
        <v>0</v>
      </c>
      <c r="U81" s="16">
        <f>VLOOKUP($H81,'[2]2023_04'!$D:$AD,'[2]2023_04'!T$19,FALSE)</f>
        <v>0</v>
      </c>
      <c r="V81" s="17">
        <f>VLOOKUP($H81,'[2]2023_04'!$D:$AD,'[2]2023_04'!U$19,FALSE)</f>
        <v>0</v>
      </c>
      <c r="W81" s="12">
        <f>VLOOKUP($H81,'[2]2023_04'!$D:$AD,'[2]2023_04'!L$19,FALSE)</f>
        <v>0</v>
      </c>
      <c r="X81" s="12">
        <f>VLOOKUP($H81,'[2]2023_04'!$D:$AD,'[2]2023_04'!M$19,FALSE)</f>
        <v>0</v>
      </c>
      <c r="Y81" s="18">
        <f>VLOOKUP($H81,'[2]2023_04'!$D:$AD,'[2]2023_04'!N$19,FALSE)</f>
        <v>0</v>
      </c>
      <c r="Z81" s="12">
        <f>VLOOKUP($H81,'[2]2023_04'!$D:$AD,'[2]2023_04'!O$19,FALSE)</f>
        <v>0</v>
      </c>
      <c r="AA81" s="12">
        <f>VLOOKUP($H81,'[2]2023_04'!$D:$AD,'[2]2023_04'!P$19,FALSE)</f>
        <v>0</v>
      </c>
      <c r="AB81" s="12">
        <f>VLOOKUP($H81,'[2]2023_04'!$D:$AD,'[2]2023_04'!Q$19,FALSE)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9" t="str">
        <f t="shared" si="8"/>
        <v>H130 2023 Abril</v>
      </c>
      <c r="B82" s="9" t="str">
        <f>VLOOKUP(H82,[1]Auxiliar_referencia!E:F,2,FALSE)</f>
        <v>Medidor faturado pela UFSC</v>
      </c>
      <c r="C82" s="9">
        <v>2023</v>
      </c>
      <c r="D82" s="9" t="s">
        <v>127</v>
      </c>
      <c r="E82" s="9">
        <f>VLOOKUP(H82,[1]Auxiliar_referencia!$B:$X,3,FALSE)</f>
        <v>0</v>
      </c>
      <c r="F82" s="10"/>
      <c r="G82" s="9" t="str">
        <f>VLOOKUP(H82,[1]Auxiliar_referencia!$B:$X,16,FALSE)</f>
        <v/>
      </c>
      <c r="H82" s="11" t="s">
        <v>107</v>
      </c>
      <c r="I82" s="9" t="str">
        <f>VLOOKUP(H82,[1]Auxiliar_referencia!$B:$X,20,FALSE)</f>
        <v>Condomínio Sapiens Park</v>
      </c>
      <c r="J82" s="9" t="str">
        <f>VLOOKUP(H82,[1]Auxiliar_referencia!$B:$X,10,FALSE)</f>
        <v>Florianópolis - Outros</v>
      </c>
      <c r="K82" s="9" t="str">
        <f>VLOOKUP(H82,[1]Auxiliar_referencia!$B:$X,12,FALSE)</f>
        <v>Sapiens Park - INPETRO</v>
      </c>
      <c r="L82" s="12">
        <f>VLOOKUP($H82,'[2]2023_04'!$D:$AD,'[2]2023_04'!Z$19,FALSE)</f>
        <v>1</v>
      </c>
      <c r="M82" s="12">
        <f>VLOOKUP($H82,'[2]2023_04'!$D:$AD,'[2]2023_04'!AA$19,FALSE)</f>
        <v>0</v>
      </c>
      <c r="N82" s="12">
        <f>VLOOKUP($H82,'[2]2023_04'!$D:$AD,'[2]2023_04'!AB$19,FALSE)</f>
        <v>0</v>
      </c>
      <c r="O82" s="12">
        <f>VLOOKUP($H82,'[2]2023_04'!$D:$AD,'[2]2023_04'!AC$19,FALSE)</f>
        <v>0</v>
      </c>
      <c r="P82" s="12">
        <f>VLOOKUP($H82,'[2]2023_04'!$D:$AD,'[2]2023_04'!AD$19,FALSE)</f>
        <v>1</v>
      </c>
      <c r="Q82" s="13">
        <f>VLOOKUP(H82,'2023_03'!H:R,11,FALSE)</f>
        <v>0</v>
      </c>
      <c r="R82" s="14">
        <f>VLOOKUP($H82,'[2]2023_04'!$D:$AD,'[2]2023_04'!J$19,FALSE)</f>
        <v>0</v>
      </c>
      <c r="S82" s="15">
        <f t="shared" si="5"/>
        <v>0</v>
      </c>
      <c r="T82" s="12">
        <f>VLOOKUP($H82,'[2]2023_04'!$D:$AD,'[2]2023_04'!K$19,FALSE)</f>
        <v>0</v>
      </c>
      <c r="U82" s="16">
        <f>VLOOKUP($H82,'[2]2023_04'!$D:$AD,'[2]2023_04'!T$19,FALSE)</f>
        <v>0</v>
      </c>
      <c r="V82" s="17">
        <f>VLOOKUP($H82,'[2]2023_04'!$D:$AD,'[2]2023_04'!U$19,FALSE)</f>
        <v>0</v>
      </c>
      <c r="W82" s="12">
        <f>VLOOKUP($H82,'[2]2023_04'!$D:$AD,'[2]2023_04'!L$19,FALSE)</f>
        <v>0</v>
      </c>
      <c r="X82" s="12">
        <f>VLOOKUP($H82,'[2]2023_04'!$D:$AD,'[2]2023_04'!M$19,FALSE)</f>
        <v>0</v>
      </c>
      <c r="Y82" s="18">
        <f>VLOOKUP($H82,'[2]2023_04'!$D:$AD,'[2]2023_04'!N$19,FALSE)</f>
        <v>0</v>
      </c>
      <c r="Z82" s="12">
        <f>VLOOKUP($H82,'[2]2023_04'!$D:$AD,'[2]2023_04'!O$19,FALSE)</f>
        <v>0</v>
      </c>
      <c r="AA82" s="12">
        <f>VLOOKUP($H82,'[2]2023_04'!$D:$AD,'[2]2023_04'!P$19,FALSE)</f>
        <v>0</v>
      </c>
      <c r="AB82" s="12">
        <f>VLOOKUP($H82,'[2]2023_04'!$D:$AD,'[2]2023_04'!Q$19,FALSE)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9" t="str">
        <f t="shared" si="8"/>
        <v>H131 2023 Abril</v>
      </c>
      <c r="B83" s="9" t="str">
        <f>VLOOKUP(H83,[1]Auxiliar_referencia!E:F,2,FALSE)</f>
        <v>Medidor faturado pela UFSC</v>
      </c>
      <c r="C83" s="9">
        <v>2023</v>
      </c>
      <c r="D83" s="9" t="s">
        <v>127</v>
      </c>
      <c r="E83" s="9">
        <f>VLOOKUP(H83,[1]Auxiliar_referencia!$B:$X,3,FALSE)</f>
        <v>0</v>
      </c>
      <c r="F83" s="10"/>
      <c r="G83" s="9" t="str">
        <f>VLOOKUP(H83,[1]Auxiliar_referencia!$B:$X,16,FALSE)</f>
        <v/>
      </c>
      <c r="H83" s="11" t="s">
        <v>108</v>
      </c>
      <c r="I83" s="9" t="str">
        <f>VLOOKUP(H83,[1]Auxiliar_referencia!$B:$X,20,FALSE)</f>
        <v>Condomínio Sapiens Park</v>
      </c>
      <c r="J83" s="33" t="str">
        <f>VLOOKUP(H83,[1]Auxiliar_referencia!$B:$X,10,FALSE)</f>
        <v>Florianópolis - Outros</v>
      </c>
      <c r="K83" s="9" t="str">
        <f>VLOOKUP(H83,[1]Auxiliar_referencia!$B:$X,12,FALSE)</f>
        <v>Sapiens Park - Fotovoltaica</v>
      </c>
      <c r="L83" s="12">
        <f>VLOOKUP($H83,'[2]2023_04'!$D:$AD,'[2]2023_04'!Z$19,FALSE)</f>
        <v>1</v>
      </c>
      <c r="M83" s="12">
        <f>VLOOKUP($H83,'[2]2023_04'!$D:$AD,'[2]2023_04'!AA$19,FALSE)</f>
        <v>0</v>
      </c>
      <c r="N83" s="12">
        <f>VLOOKUP($H83,'[2]2023_04'!$D:$AD,'[2]2023_04'!AB$19,FALSE)</f>
        <v>0</v>
      </c>
      <c r="O83" s="12">
        <f>VLOOKUP($H83,'[2]2023_04'!$D:$AD,'[2]2023_04'!AC$19,FALSE)</f>
        <v>0</v>
      </c>
      <c r="P83" s="12">
        <f>VLOOKUP($H83,'[2]2023_04'!$D:$AD,'[2]2023_04'!AD$19,FALSE)</f>
        <v>1</v>
      </c>
      <c r="Q83" s="13">
        <f>VLOOKUP(H83,'2023_03'!H:R,11,FALSE)</f>
        <v>0</v>
      </c>
      <c r="R83" s="14">
        <f>VLOOKUP($H83,'[2]2023_04'!$D:$AD,'[2]2023_04'!J$19,FALSE)</f>
        <v>0</v>
      </c>
      <c r="S83" s="15">
        <f t="shared" si="5"/>
        <v>0</v>
      </c>
      <c r="T83" s="12">
        <f>VLOOKUP($H83,'[2]2023_04'!$D:$AD,'[2]2023_04'!K$19,FALSE)</f>
        <v>0</v>
      </c>
      <c r="U83" s="16">
        <f>VLOOKUP($H83,'[2]2023_04'!$D:$AD,'[2]2023_04'!T$19,FALSE)</f>
        <v>0</v>
      </c>
      <c r="V83" s="17">
        <f>VLOOKUP($H83,'[2]2023_04'!$D:$AD,'[2]2023_04'!U$19,FALSE)</f>
        <v>0</v>
      </c>
      <c r="W83" s="12">
        <f>VLOOKUP($H83,'[2]2023_04'!$D:$AD,'[2]2023_04'!L$19,FALSE)</f>
        <v>0</v>
      </c>
      <c r="X83" s="12">
        <f>VLOOKUP($H83,'[2]2023_04'!$D:$AD,'[2]2023_04'!M$19,FALSE)</f>
        <v>0</v>
      </c>
      <c r="Y83" s="18">
        <f>VLOOKUP($H83,'[2]2023_04'!$D:$AD,'[2]2023_04'!N$19,FALSE)</f>
        <v>0</v>
      </c>
      <c r="Z83" s="12">
        <f>VLOOKUP($H83,'[2]2023_04'!$D:$AD,'[2]2023_04'!O$19,FALSE)</f>
        <v>0</v>
      </c>
      <c r="AA83" s="12">
        <f>VLOOKUP($H83,'[2]2023_04'!$D:$AD,'[2]2023_04'!P$19,FALSE)</f>
        <v>0</v>
      </c>
      <c r="AB83" s="12">
        <f>VLOOKUP($H83,'[2]2023_04'!$D:$AD,'[2]2023_04'!Q$19,FALSE)</f>
        <v>0</v>
      </c>
      <c r="AC83" s="34">
        <f t="shared" si="6"/>
        <v>0</v>
      </c>
      <c r="AD83">
        <f t="shared" si="7"/>
        <v>0</v>
      </c>
    </row>
    <row r="84" spans="1:30" x14ac:dyDescent="0.25">
      <c r="A84" s="9" t="str">
        <f t="shared" si="8"/>
        <v>H112 2023 Abril</v>
      </c>
      <c r="B84" s="9" t="str">
        <f>VLOOKUP(H84,[1]Auxiliar_referencia!E:F,2,FALSE)</f>
        <v>Medidor faturado pela UFSC</v>
      </c>
      <c r="C84" s="9">
        <v>2023</v>
      </c>
      <c r="D84" s="9" t="s">
        <v>127</v>
      </c>
      <c r="E84" s="9">
        <f>VLOOKUP(H84,[1]Auxiliar_referencia!$B:$X,3,FALSE)</f>
        <v>0</v>
      </c>
      <c r="F84" s="10"/>
      <c r="G84" s="9" t="str">
        <f>VLOOKUP(H84,[1]Auxiliar_referencia!$B:$X,16,FALSE)</f>
        <v/>
      </c>
      <c r="H84" s="11" t="s">
        <v>105</v>
      </c>
      <c r="I84" s="9" t="str">
        <f>VLOOKUP(H84,[1]Auxiliar_referencia!$B:$X,20,FALSE)</f>
        <v>Condomínio Perini</v>
      </c>
      <c r="J84" s="33" t="str">
        <f>VLOOKUP(H84,[1]Auxiliar_referencia!$B:$X,10,FALSE)</f>
        <v>Joinville</v>
      </c>
      <c r="K84" s="9" t="str">
        <f>VLOOKUP(H84,[1]Auxiliar_referencia!$B:$X,12,FALSE)</f>
        <v>Tunel de Vento - LAB 01</v>
      </c>
      <c r="L84" s="12">
        <f>VLOOKUP($H84,'[2]2023_04'!$D:$AD,'[2]2023_04'!Z$19,FALSE)</f>
        <v>0</v>
      </c>
      <c r="M84" s="12">
        <f>VLOOKUP($H84,'[2]2023_04'!$D:$AD,'[2]2023_04'!AA$19,FALSE)</f>
        <v>0</v>
      </c>
      <c r="N84" s="12">
        <f>VLOOKUP($H84,'[2]2023_04'!$D:$AD,'[2]2023_04'!AB$19,FALSE)</f>
        <v>1</v>
      </c>
      <c r="O84" s="12">
        <f>VLOOKUP($H84,'[2]2023_04'!$D:$AD,'[2]2023_04'!AC$19,FALSE)</f>
        <v>0</v>
      </c>
      <c r="P84" s="12">
        <f>VLOOKUP($H84,'[2]2023_04'!$D:$AD,'[2]2023_04'!AD$19,FALSE)</f>
        <v>1</v>
      </c>
      <c r="Q84" s="13">
        <f>VLOOKUP(H84,'2023_03'!H:R,11,FALSE)</f>
        <v>15.22</v>
      </c>
      <c r="R84" s="14">
        <f>VLOOKUP($H84,'[2]2023_04'!$D:$AD,'[2]2023_04'!J$19,FALSE)</f>
        <v>18.489999999999998</v>
      </c>
      <c r="S84" s="15">
        <f t="shared" si="5"/>
        <v>3.2699999999999978</v>
      </c>
      <c r="T84" s="12">
        <f>VLOOKUP($H84,'[2]2023_04'!$D:$AD,'[2]2023_04'!K$19,FALSE)</f>
        <v>3.27</v>
      </c>
      <c r="U84" s="16" t="str">
        <f>VLOOKUP($H84,'[2]2023_04'!$D:$AD,'[2]2023_04'!T$19,FALSE)</f>
        <v>LIDO</v>
      </c>
      <c r="V84" s="17">
        <f>VLOOKUP($H84,'[2]2023_04'!$D:$AD,'[2]2023_04'!U$19,FALSE)</f>
        <v>0</v>
      </c>
      <c r="W84" s="12">
        <f>VLOOKUP($H84,'[2]2023_04'!$D:$AD,'[2]2023_04'!L$19,FALSE)</f>
        <v>113.5</v>
      </c>
      <c r="X84" s="12">
        <f>VLOOKUP($H84,'[2]2023_04'!$D:$AD,'[2]2023_04'!M$19,FALSE)</f>
        <v>90.8</v>
      </c>
      <c r="Y84" s="18">
        <f>VLOOKUP($H84,'[2]2023_04'!$D:$AD,'[2]2023_04'!N$19,FALSE)</f>
        <v>0</v>
      </c>
      <c r="Z84" s="12">
        <f>VLOOKUP($H84,'[2]2023_04'!$D:$AD,'[2]2023_04'!O$19,FALSE)</f>
        <v>0</v>
      </c>
      <c r="AA84" s="12">
        <f>VLOOKUP($H84,'[2]2023_04'!$D:$AD,'[2]2023_04'!P$19,FALSE)</f>
        <v>0</v>
      </c>
      <c r="AB84" s="12">
        <f>VLOOKUP($H84,'[2]2023_04'!$D:$AD,'[2]2023_04'!Q$19,FALSE)</f>
        <v>204.3</v>
      </c>
      <c r="AC84" s="34">
        <f t="shared" si="6"/>
        <v>204.3</v>
      </c>
      <c r="AD84">
        <f t="shared" si="7"/>
        <v>0</v>
      </c>
    </row>
    <row r="85" spans="1:30" x14ac:dyDescent="0.25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12"/>
      <c r="M85" s="12"/>
      <c r="N85" s="12"/>
      <c r="O85" s="12"/>
      <c r="P85" s="12"/>
      <c r="Q85" s="19"/>
      <c r="R85" s="20"/>
      <c r="S85" s="15"/>
      <c r="T85" s="12"/>
      <c r="U85" s="12"/>
      <c r="V85" s="17"/>
      <c r="W85" s="12"/>
      <c r="X85" s="12"/>
      <c r="Y85" s="18"/>
      <c r="Z85" s="12"/>
      <c r="AA85" s="12"/>
      <c r="AB85" s="12"/>
    </row>
    <row r="86" spans="1:30" x14ac:dyDescent="0.25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12"/>
      <c r="M86" s="12"/>
      <c r="N86" s="12"/>
      <c r="O86" s="12"/>
      <c r="P86" s="12"/>
      <c r="Q86" s="19"/>
      <c r="R86" s="20"/>
      <c r="S86" s="15"/>
      <c r="T86" s="12"/>
      <c r="U86" s="12"/>
      <c r="V86" s="17"/>
      <c r="W86" s="12"/>
      <c r="X86" s="12"/>
      <c r="Y86" s="18"/>
      <c r="Z86" s="12"/>
      <c r="AA86" s="12"/>
      <c r="AB86" s="12"/>
    </row>
    <row r="87" spans="1:30" x14ac:dyDescent="0.25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12"/>
      <c r="M87" s="12"/>
      <c r="N87" s="12"/>
      <c r="O87" s="12"/>
      <c r="P87" s="12"/>
      <c r="Q87" s="19"/>
      <c r="R87" s="20"/>
      <c r="S87" s="15"/>
      <c r="T87" s="12"/>
      <c r="U87" s="12"/>
      <c r="V87" s="17"/>
      <c r="W87" s="12"/>
      <c r="X87" s="12"/>
      <c r="Y87" s="18"/>
      <c r="Z87" s="12"/>
      <c r="AA87" s="12"/>
      <c r="AB87" s="12"/>
    </row>
    <row r="88" spans="1:30" x14ac:dyDescent="0.25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12"/>
      <c r="M88" s="12"/>
      <c r="N88" s="12"/>
      <c r="O88" s="12"/>
      <c r="P88" s="12"/>
      <c r="Q88" s="19"/>
      <c r="R88" s="20"/>
      <c r="S88" s="15"/>
      <c r="T88" s="12"/>
      <c r="U88" s="12"/>
      <c r="V88" s="17"/>
      <c r="W88" s="12"/>
      <c r="X88" s="12"/>
      <c r="Y88" s="18"/>
      <c r="Z88" s="12"/>
      <c r="AA88" s="12"/>
      <c r="AB88" s="12"/>
    </row>
    <row r="89" spans="1:30" x14ac:dyDescent="0.25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12"/>
      <c r="M89" s="12"/>
      <c r="N89" s="12"/>
      <c r="O89" s="12"/>
      <c r="P89" s="12"/>
      <c r="Q89" s="19"/>
      <c r="R89" s="20"/>
      <c r="S89" s="15"/>
      <c r="T89" s="12"/>
      <c r="U89" s="12"/>
      <c r="V89" s="17"/>
      <c r="W89" s="12"/>
      <c r="X89" s="12"/>
      <c r="Y89" s="18"/>
      <c r="Z89" s="12"/>
      <c r="AA89" s="12"/>
      <c r="AB89" s="12"/>
    </row>
    <row r="90" spans="1:30" x14ac:dyDescent="0.25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12"/>
      <c r="M90" s="12"/>
      <c r="N90" s="12"/>
      <c r="O90" s="12"/>
      <c r="P90" s="12"/>
      <c r="Q90" s="19"/>
      <c r="R90" s="20"/>
      <c r="S90" s="15"/>
      <c r="T90" s="12"/>
      <c r="U90" s="12"/>
      <c r="V90" s="17"/>
      <c r="W90" s="12"/>
      <c r="X90" s="12"/>
      <c r="Y90" s="18"/>
      <c r="Z90" s="12"/>
      <c r="AA90" s="12"/>
      <c r="AB90" s="12"/>
    </row>
    <row r="91" spans="1:30" x14ac:dyDescent="0.25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12"/>
      <c r="M91" s="12"/>
      <c r="N91" s="12"/>
      <c r="O91" s="12"/>
      <c r="P91" s="12"/>
      <c r="Q91" s="19"/>
      <c r="R91" s="20"/>
      <c r="S91" s="15"/>
      <c r="T91" s="12"/>
      <c r="U91" s="12"/>
      <c r="V91" s="17"/>
      <c r="W91" s="12"/>
      <c r="X91" s="12"/>
      <c r="Y91" s="18"/>
      <c r="Z91" s="12"/>
      <c r="AA91" s="12"/>
      <c r="AB91" s="12"/>
    </row>
    <row r="92" spans="1:30" x14ac:dyDescent="0.25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12"/>
      <c r="M92" s="12"/>
      <c r="N92" s="12"/>
      <c r="O92" s="12"/>
      <c r="P92" s="12"/>
      <c r="Q92" s="19"/>
      <c r="R92" s="20"/>
      <c r="S92" s="15"/>
      <c r="T92" s="12"/>
      <c r="U92" s="12"/>
      <c r="V92" s="17"/>
      <c r="W92" s="12"/>
      <c r="X92" s="12"/>
      <c r="Y92" s="18"/>
      <c r="Z92" s="12"/>
      <c r="AA92" s="12"/>
      <c r="AB92" s="12"/>
    </row>
    <row r="93" spans="1:30" x14ac:dyDescent="0.25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12"/>
      <c r="M93" s="12"/>
      <c r="N93" s="12"/>
      <c r="O93" s="12"/>
      <c r="P93" s="12"/>
      <c r="Q93" s="19"/>
      <c r="R93" s="20"/>
      <c r="S93" s="15"/>
      <c r="T93" s="12"/>
      <c r="U93" s="12"/>
      <c r="V93" s="17"/>
      <c r="W93" s="12"/>
      <c r="X93" s="12"/>
      <c r="Y93" s="18"/>
      <c r="Z93" s="12"/>
      <c r="AA93" s="12"/>
      <c r="AB93" s="12"/>
    </row>
    <row r="94" spans="1:30" x14ac:dyDescent="0.25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12"/>
      <c r="M94" s="12"/>
      <c r="N94" s="12"/>
      <c r="O94" s="12"/>
      <c r="P94" s="12"/>
      <c r="Q94" s="19"/>
      <c r="R94" s="20"/>
      <c r="S94" s="15"/>
      <c r="T94" s="12"/>
      <c r="U94" s="12"/>
      <c r="V94" s="17"/>
      <c r="W94" s="12"/>
      <c r="X94" s="12"/>
      <c r="Y94" s="18"/>
      <c r="Z94" s="12"/>
      <c r="AA94" s="12"/>
      <c r="AB94" s="12"/>
    </row>
    <row r="95" spans="1:30" x14ac:dyDescent="0.25">
      <c r="K95" s="21" t="s">
        <v>116</v>
      </c>
      <c r="L95" s="18">
        <f>SUM(L2:L94)</f>
        <v>127</v>
      </c>
      <c r="M95" s="18">
        <f t="shared" ref="M95:P95" si="9">SUM(M2:M94)</f>
        <v>30</v>
      </c>
      <c r="N95" s="18">
        <f t="shared" si="9"/>
        <v>23</v>
      </c>
      <c r="O95" s="18">
        <f t="shared" si="9"/>
        <v>2</v>
      </c>
      <c r="P95" s="18">
        <f t="shared" si="9"/>
        <v>182</v>
      </c>
      <c r="Q95" s="22"/>
      <c r="R95" s="22"/>
      <c r="T95" s="23">
        <f>SUM(T1:T94)</f>
        <v>23781.344000000001</v>
      </c>
      <c r="U95" s="24"/>
      <c r="V95" s="29"/>
      <c r="W95" s="24">
        <f>SUM(W1:W94)</f>
        <v>341229.4599999999</v>
      </c>
      <c r="X95" s="24">
        <f t="shared" ref="X95:AC95" si="10">SUM(X1:X94)</f>
        <v>252580.62</v>
      </c>
      <c r="Y95" s="24">
        <f t="shared" si="10"/>
        <v>-94084.010000000009</v>
      </c>
      <c r="Z95" s="24">
        <f t="shared" si="10"/>
        <v>0</v>
      </c>
      <c r="AA95" s="24">
        <f t="shared" si="10"/>
        <v>0</v>
      </c>
      <c r="AB95" s="24">
        <f t="shared" si="10"/>
        <v>499726.06999999995</v>
      </c>
      <c r="AC95" s="24">
        <f t="shared" si="10"/>
        <v>499726.06999999995</v>
      </c>
      <c r="AD95" s="25">
        <f>AB95-AC95</f>
        <v>0</v>
      </c>
    </row>
    <row r="96" spans="1:30" x14ac:dyDescent="0.25">
      <c r="K96" s="21" t="s">
        <v>117</v>
      </c>
      <c r="L96" s="26">
        <f>L95-L75</f>
        <v>76</v>
      </c>
      <c r="M96" s="26">
        <f>M95-M75</f>
        <v>30</v>
      </c>
      <c r="N96" s="26">
        <f>N95-N75</f>
        <v>17</v>
      </c>
      <c r="O96" s="26">
        <f>O95-O75</f>
        <v>1</v>
      </c>
      <c r="P96" s="26">
        <f>P95-P75</f>
        <v>124</v>
      </c>
      <c r="Q96" s="22"/>
      <c r="R96" s="22"/>
      <c r="V96" s="27"/>
    </row>
    <row r="97" spans="7:19" x14ac:dyDescent="0.25">
      <c r="G97" s="35"/>
      <c r="H97" s="36"/>
      <c r="I97" s="37"/>
      <c r="J97" s="38"/>
      <c r="K97" s="39"/>
      <c r="S97" s="40"/>
    </row>
    <row r="98" spans="7:19" x14ac:dyDescent="0.25">
      <c r="G98" s="35"/>
      <c r="H98" s="36"/>
      <c r="I98" s="41"/>
      <c r="J98" s="38"/>
      <c r="K98" s="39"/>
      <c r="S98" s="40"/>
    </row>
    <row r="99" spans="7:19" x14ac:dyDescent="0.25">
      <c r="G99" s="35"/>
      <c r="H99" s="36"/>
      <c r="I99" s="37"/>
      <c r="J99" s="38"/>
      <c r="K99" s="39"/>
      <c r="S99" s="40"/>
    </row>
    <row r="100" spans="7:19" x14ac:dyDescent="0.25">
      <c r="G100" s="35"/>
      <c r="H100" s="36"/>
      <c r="I100" s="41"/>
      <c r="J100" s="38"/>
      <c r="K100" s="39"/>
      <c r="S100" s="40"/>
    </row>
    <row r="101" spans="7:19" x14ac:dyDescent="0.25">
      <c r="G101" s="35"/>
      <c r="H101" s="36"/>
      <c r="I101" s="37"/>
      <c r="J101" s="38"/>
      <c r="K101" s="39"/>
      <c r="S101" s="40"/>
    </row>
    <row r="136" spans="1:31" x14ac:dyDescent="0.25">
      <c r="AC136" s="28"/>
    </row>
    <row r="140" spans="1:31" customForma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E140" s="8"/>
    </row>
  </sheetData>
  <autoFilter ref="A1:AD1" xr:uid="{00000000-0009-0000-0000-00002E000000}">
    <sortState xmlns:xlrd2="http://schemas.microsoft.com/office/spreadsheetml/2017/richdata2" ref="A2:AC76">
      <sortCondition ref="B1"/>
    </sortState>
  </autoFilter>
  <conditionalFormatting sqref="U2:U84">
    <cfRule type="cellIs" dxfId="19" priority="1" operator="equal">
      <formula>"Média"</formula>
    </cfRule>
    <cfRule type="cellIs" dxfId="18" priority="2" operator="equal">
      <formula>"Mínimo"</formula>
    </cfRule>
    <cfRule type="cellIs" dxfId="17" priority="3" operator="equal">
      <formula>"Informado"</formula>
    </cfRule>
    <cfRule type="cellIs" dxfId="16" priority="4" operator="equal">
      <formula>"Lido"</formula>
    </cfRule>
  </conditionalFormatting>
  <conditionalFormatting sqref="AD2:AD136">
    <cfRule type="cellIs" dxfId="15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2023_12</vt:lpstr>
      <vt:lpstr>2023_11</vt:lpstr>
      <vt:lpstr>2023_10</vt:lpstr>
      <vt:lpstr>2023_09</vt:lpstr>
      <vt:lpstr>2023_08</vt:lpstr>
      <vt:lpstr>2023_07</vt:lpstr>
      <vt:lpstr>2023_06</vt:lpstr>
      <vt:lpstr>2023_05</vt:lpstr>
      <vt:lpstr>2023_04</vt:lpstr>
      <vt:lpstr>2023_03</vt:lpstr>
      <vt:lpstr>2023_02</vt:lpstr>
      <vt:lpstr>2023_01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Djesser Sergio</dc:creator>
  <cp:lastModifiedBy>Djesser Sergio</cp:lastModifiedBy>
  <dcterms:created xsi:type="dcterms:W3CDTF">2024-10-24T22:06:57Z</dcterms:created>
  <dcterms:modified xsi:type="dcterms:W3CDTF">2024-10-24T22:19:01Z</dcterms:modified>
</cp:coreProperties>
</file>