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ker\Documents\"/>
    </mc:Choice>
  </mc:AlternateContent>
  <xr:revisionPtr revIDLastSave="0" documentId="13_ncr:1_{27DD0A8D-2B1F-407B-90C9-25FEB38B4BB0}" xr6:coauthVersionLast="47" xr6:coauthVersionMax="47" xr10:uidLastSave="{00000000-0000-0000-0000-000000000000}"/>
  <bookViews>
    <workbookView xWindow="-120" yWindow="-120" windowWidth="38640" windowHeight="21120" xr2:uid="{8AD53F4F-F654-4785-ADC3-9D12502C269D}"/>
  </bookViews>
  <sheets>
    <sheet name="armor" sheetId="1" r:id="rId1"/>
    <sheet name="weapons" sheetId="2" r:id="rId2"/>
    <sheet name="Kost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R11" i="1"/>
  <c r="L11" i="1"/>
  <c r="K11" i="1"/>
  <c r="D67" i="2"/>
  <c r="E67" i="2"/>
  <c r="F67" i="2"/>
  <c r="G67" i="2"/>
  <c r="H67" i="2"/>
  <c r="I67" i="2"/>
  <c r="K67" i="2"/>
  <c r="L67" i="2"/>
  <c r="M67" i="2"/>
  <c r="N67" i="2"/>
  <c r="O67" i="2"/>
  <c r="P67" i="2"/>
  <c r="R67" i="2"/>
  <c r="S67" i="2"/>
  <c r="X67" i="2"/>
  <c r="Y67" i="2"/>
  <c r="AD67" i="2"/>
  <c r="C67" i="2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Z34" i="3"/>
  <c r="BA115" i="3"/>
  <c r="U122" i="3"/>
  <c r="T122" i="3"/>
  <c r="T123" i="3"/>
  <c r="O129" i="3"/>
  <c r="O125" i="3"/>
  <c r="N125" i="3"/>
  <c r="N129" i="3"/>
  <c r="N138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115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B34" i="3"/>
  <c r="D65" i="2"/>
  <c r="E65" i="2"/>
  <c r="F65" i="2"/>
  <c r="G65" i="2"/>
  <c r="H65" i="2"/>
  <c r="I65" i="2"/>
  <c r="K65" i="2"/>
  <c r="L65" i="2"/>
  <c r="M65" i="2"/>
  <c r="N65" i="2"/>
  <c r="O65" i="2"/>
  <c r="P65" i="2"/>
  <c r="R65" i="2"/>
  <c r="S65" i="2"/>
  <c r="X65" i="2"/>
  <c r="Y65" i="2"/>
  <c r="Z65" i="2"/>
  <c r="AD65" i="2"/>
  <c r="C65" i="2"/>
  <c r="C50" i="2"/>
  <c r="D50" i="2"/>
  <c r="E50" i="2"/>
  <c r="F50" i="2"/>
  <c r="G50" i="2"/>
  <c r="X50" i="2"/>
  <c r="Y50" i="2"/>
  <c r="Z50" i="2"/>
  <c r="AA50" i="2"/>
  <c r="B50" i="2"/>
  <c r="C35" i="2"/>
  <c r="D35" i="2"/>
  <c r="E35" i="2"/>
  <c r="F35" i="2"/>
  <c r="G35" i="2"/>
  <c r="R35" i="2"/>
  <c r="S35" i="2"/>
  <c r="T35" i="2"/>
  <c r="B35" i="2"/>
  <c r="L63" i="2"/>
  <c r="M63" i="2"/>
  <c r="N63" i="2"/>
  <c r="O63" i="2"/>
  <c r="P63" i="2"/>
  <c r="K63" i="2"/>
  <c r="C33" i="2"/>
  <c r="D33" i="2"/>
  <c r="E33" i="2"/>
  <c r="F33" i="2"/>
  <c r="G33" i="2"/>
  <c r="S33" i="2"/>
  <c r="T33" i="2"/>
  <c r="B33" i="2"/>
  <c r="D63" i="2"/>
  <c r="E63" i="2"/>
  <c r="F63" i="2"/>
  <c r="G63" i="2"/>
  <c r="H63" i="2"/>
  <c r="I63" i="2"/>
  <c r="R63" i="2"/>
  <c r="S63" i="2"/>
  <c r="X63" i="2"/>
  <c r="Y63" i="2"/>
  <c r="Z63" i="2"/>
  <c r="AD63" i="2"/>
  <c r="C63" i="2"/>
  <c r="C48" i="2"/>
  <c r="D48" i="2"/>
  <c r="E48" i="2"/>
  <c r="F48" i="2"/>
  <c r="G48" i="2"/>
  <c r="X48" i="2"/>
  <c r="Y48" i="2"/>
  <c r="Z48" i="2"/>
  <c r="AA48" i="2"/>
  <c r="B48" i="2"/>
  <c r="D60" i="2"/>
  <c r="E60" i="2"/>
  <c r="F60" i="2"/>
  <c r="G60" i="2"/>
  <c r="H60" i="2"/>
  <c r="I60" i="2"/>
  <c r="K60" i="2"/>
  <c r="L60" i="2"/>
  <c r="M60" i="2"/>
  <c r="N60" i="2"/>
  <c r="O60" i="2"/>
  <c r="P60" i="2"/>
  <c r="R60" i="2"/>
  <c r="S60" i="2"/>
  <c r="X60" i="2"/>
  <c r="Y60" i="2"/>
  <c r="Z60" i="2"/>
  <c r="AD60" i="2"/>
  <c r="C60" i="2"/>
  <c r="C45" i="2"/>
  <c r="D45" i="2"/>
  <c r="E45" i="2"/>
  <c r="F45" i="2"/>
  <c r="G45" i="2"/>
  <c r="X45" i="2"/>
  <c r="Y45" i="2"/>
  <c r="Z45" i="2"/>
  <c r="AA45" i="2"/>
  <c r="B45" i="2"/>
  <c r="C30" i="2"/>
  <c r="D30" i="2"/>
  <c r="E30" i="2"/>
  <c r="F30" i="2"/>
  <c r="G30" i="2"/>
  <c r="R30" i="2"/>
  <c r="S30" i="2"/>
  <c r="T30" i="2"/>
  <c r="B30" i="2"/>
  <c r="M11" i="1"/>
  <c r="N11" i="1"/>
  <c r="O11" i="1"/>
  <c r="E6" i="1" s="1"/>
  <c r="P11" i="1"/>
  <c r="F6" i="1" s="1"/>
  <c r="Q11" i="1"/>
  <c r="B6" i="1"/>
  <c r="K13" i="1"/>
  <c r="M13" i="1" s="1"/>
  <c r="N13" i="1" s="1"/>
  <c r="O13" i="1" s="1"/>
  <c r="P13" i="1" s="1"/>
  <c r="Q13" i="1" s="1"/>
  <c r="C6" i="1"/>
  <c r="D6" i="1"/>
  <c r="C4" i="1"/>
  <c r="D4" i="1"/>
  <c r="E4" i="1"/>
  <c r="F4" i="1"/>
  <c r="G4" i="1"/>
  <c r="B4" i="1"/>
  <c r="C5" i="2"/>
  <c r="C8" i="2" s="1"/>
  <c r="D5" i="2"/>
  <c r="D8" i="2" s="1"/>
  <c r="E5" i="2"/>
  <c r="E8" i="2" s="1"/>
  <c r="F5" i="2"/>
  <c r="F8" i="2" s="1"/>
  <c r="G5" i="2"/>
  <c r="G8" i="2" s="1"/>
  <c r="H5" i="2"/>
  <c r="H8" i="2" s="1"/>
  <c r="I5" i="2"/>
  <c r="I8" i="2" s="1"/>
  <c r="B5" i="2"/>
  <c r="B8" i="2" s="1"/>
  <c r="C7" i="1" l="1"/>
  <c r="F7" i="1"/>
  <c r="D7" i="1"/>
  <c r="E7" i="1"/>
  <c r="B7" i="1"/>
  <c r="G7" i="1"/>
  <c r="E12" i="2" l="1"/>
  <c r="E15" i="2" s="1"/>
  <c r="H12" i="2"/>
  <c r="H15" i="2" s="1"/>
  <c r="G12" i="2"/>
  <c r="G15" i="2" s="1"/>
  <c r="I12" i="2"/>
  <c r="I15" i="2" s="1"/>
  <c r="D12" i="2"/>
  <c r="D15" i="2" s="1"/>
  <c r="F12" i="2"/>
  <c r="F15" i="2" s="1"/>
  <c r="B12" i="2"/>
  <c r="B15" i="2" s="1"/>
  <c r="C12" i="2"/>
  <c r="C15" i="2" s="1"/>
  <c r="C19" i="2"/>
  <c r="C22" i="2" s="1"/>
  <c r="G19" i="2"/>
  <c r="G22" i="2" s="1"/>
  <c r="F19" i="2"/>
  <c r="F22" i="2" s="1"/>
  <c r="E19" i="2"/>
  <c r="E22" i="2" s="1"/>
  <c r="I19" i="2"/>
  <c r="I22" i="2" s="1"/>
  <c r="B19" i="2"/>
  <c r="B22" i="2" s="1"/>
  <c r="D19" i="2"/>
  <c r="D22" i="2" s="1"/>
  <c r="H19" i="2"/>
  <c r="H22" i="2" s="1"/>
</calcChain>
</file>

<file path=xl/sharedStrings.xml><?xml version="1.0" encoding="utf-8"?>
<sst xmlns="http://schemas.openxmlformats.org/spreadsheetml/2006/main" count="726" uniqueCount="343">
  <si>
    <t>Blunt</t>
  </si>
  <si>
    <t>Biom</t>
  </si>
  <si>
    <t>Name</t>
  </si>
  <si>
    <t>Gegner 1</t>
  </si>
  <si>
    <t>Plains</t>
  </si>
  <si>
    <t>Dark</t>
  </si>
  <si>
    <t>Swamp</t>
  </si>
  <si>
    <t>Mount</t>
  </si>
  <si>
    <t>Mist</t>
  </si>
  <si>
    <t>Ash</t>
  </si>
  <si>
    <t>Damage by Hit</t>
  </si>
  <si>
    <t>Mountain</t>
  </si>
  <si>
    <t>VW</t>
  </si>
  <si>
    <t>W</t>
  </si>
  <si>
    <t>N</t>
  </si>
  <si>
    <t>R</t>
  </si>
  <si>
    <t>VR</t>
  </si>
  <si>
    <t>Pierce</t>
  </si>
  <si>
    <t>gegner im bion</t>
  </si>
  <si>
    <t>Bos</t>
  </si>
  <si>
    <t>Slash</t>
  </si>
  <si>
    <t>Medows</t>
  </si>
  <si>
    <t>DMG+1ß</t>
  </si>
  <si>
    <t>DMG +10%, Speed+10% Stam -10%</t>
  </si>
  <si>
    <t>Knockback fixen</t>
  </si>
  <si>
    <t>Damage Vanilla max</t>
  </si>
  <si>
    <t>Damage muti</t>
  </si>
  <si>
    <t>Armor neu</t>
  </si>
  <si>
    <t>gegner max</t>
  </si>
  <si>
    <t>Armor pro</t>
  </si>
  <si>
    <t>Armor max</t>
  </si>
  <si>
    <t>Damage Ziel</t>
  </si>
  <si>
    <t>gegner normal</t>
  </si>
  <si>
    <t>ca 25-30 max</t>
  </si>
  <si>
    <t>medows</t>
  </si>
  <si>
    <t>vanilla</t>
  </si>
  <si>
    <t>Armor neu pro item</t>
  </si>
  <si>
    <t>Umhänge</t>
  </si>
  <si>
    <t>hide</t>
  </si>
  <si>
    <t>troll</t>
  </si>
  <si>
    <t>Wolf</t>
  </si>
  <si>
    <t>lox</t>
  </si>
  <si>
    <t>linen</t>
  </si>
  <si>
    <t>feather</t>
  </si>
  <si>
    <t>askvin</t>
  </si>
  <si>
    <t>ashen</t>
  </si>
  <si>
    <t>start</t>
  </si>
  <si>
    <t>pro</t>
  </si>
  <si>
    <t>cold</t>
  </si>
  <si>
    <t>Club</t>
  </si>
  <si>
    <t>B Mace</t>
  </si>
  <si>
    <t>I Mace</t>
  </si>
  <si>
    <t>Fristner</t>
  </si>
  <si>
    <t>Porcupine</t>
  </si>
  <si>
    <t>Flametal</t>
  </si>
  <si>
    <t>Weapon</t>
  </si>
  <si>
    <t>Old Speed</t>
  </si>
  <si>
    <t>Old Knockback</t>
  </si>
  <si>
    <t>New Damage</t>
  </si>
  <si>
    <t>New Stam</t>
  </si>
  <si>
    <t>New Speed</t>
  </si>
  <si>
    <t>New Knockback</t>
  </si>
  <si>
    <t>Pirce</t>
  </si>
  <si>
    <t>1 hand</t>
  </si>
  <si>
    <t>2 hand</t>
  </si>
  <si>
    <t>Flint</t>
  </si>
  <si>
    <t>Bronze</t>
  </si>
  <si>
    <t>Flinz Spear</t>
  </si>
  <si>
    <t>B Spear</t>
  </si>
  <si>
    <t>Ancient Spear</t>
  </si>
  <si>
    <t>Fang Spear</t>
  </si>
  <si>
    <t>Carapace Spear</t>
  </si>
  <si>
    <t>Splitnir</t>
  </si>
  <si>
    <t>B Sword</t>
  </si>
  <si>
    <t>I Sword</t>
  </si>
  <si>
    <t>S Sword</t>
  </si>
  <si>
    <t>BM Sword</t>
  </si>
  <si>
    <t>Mistwalk</t>
  </si>
  <si>
    <t>Nidhogg</t>
  </si>
  <si>
    <t>Dyrmwyn</t>
  </si>
  <si>
    <t>Krom</t>
  </si>
  <si>
    <t>Slayer</t>
  </si>
  <si>
    <t>B Atgeier</t>
  </si>
  <si>
    <t>I Atgeier</t>
  </si>
  <si>
    <t>BM Atgeier</t>
  </si>
  <si>
    <t>Himminafl</t>
  </si>
  <si>
    <t>Stagbreaker</t>
  </si>
  <si>
    <t>Iron Sledge</t>
  </si>
  <si>
    <t>Demolisher</t>
  </si>
  <si>
    <t>Battleaxe</t>
  </si>
  <si>
    <t>Crystal Battleae</t>
  </si>
  <si>
    <t>Berserkir Axes</t>
  </si>
  <si>
    <t>Jotun Bane</t>
  </si>
  <si>
    <t>Special</t>
  </si>
  <si>
    <t>Flinz knife</t>
  </si>
  <si>
    <t>Cop. Knife</t>
  </si>
  <si>
    <t>Aby Knife</t>
  </si>
  <si>
    <t>S Knife</t>
  </si>
  <si>
    <t>BM Knife</t>
  </si>
  <si>
    <t>Skoll and Hati</t>
  </si>
  <si>
    <t>Old Damage min</t>
  </si>
  <si>
    <t>Old Damage +</t>
  </si>
  <si>
    <t>Secondary Stamin VIEL zu low</t>
  </si>
  <si>
    <t>special range</t>
  </si>
  <si>
    <t>Old Damage max</t>
  </si>
  <si>
    <t>New Damage+</t>
  </si>
  <si>
    <t>New Damage max</t>
  </si>
  <si>
    <t>Armor</t>
  </si>
  <si>
    <t>Iron</t>
  </si>
  <si>
    <t>linen cape</t>
  </si>
  <si>
    <t>Lether Scraps</t>
  </si>
  <si>
    <t>Bone Frag</t>
  </si>
  <si>
    <t>Troll hide</t>
  </si>
  <si>
    <t>Wolf Pelt</t>
  </si>
  <si>
    <t>lox pelt</t>
  </si>
  <si>
    <t>Linen</t>
  </si>
  <si>
    <t>Feathers</t>
  </si>
  <si>
    <t>Scale hide</t>
  </si>
  <si>
    <t>eitr</t>
  </si>
  <si>
    <t>Asksavin hide</t>
  </si>
  <si>
    <t>Morgen</t>
  </si>
  <si>
    <t>flamental</t>
  </si>
  <si>
    <t>deer hide</t>
  </si>
  <si>
    <t>Cooper</t>
  </si>
  <si>
    <t>Root</t>
  </si>
  <si>
    <t>Anceint bark</t>
  </si>
  <si>
    <t>Fenris</t>
  </si>
  <si>
    <t>caraprece</t>
  </si>
  <si>
    <t>deer cape</t>
  </si>
  <si>
    <t>troll cape</t>
  </si>
  <si>
    <t>wolf cape</t>
  </si>
  <si>
    <t>silver</t>
  </si>
  <si>
    <t>lox cape</t>
  </si>
  <si>
    <t>feather cape</t>
  </si>
  <si>
    <t>asksavin cape</t>
  </si>
  <si>
    <t>ashen cape</t>
  </si>
  <si>
    <t>rag</t>
  </si>
  <si>
    <t>leather</t>
  </si>
  <si>
    <t>bronze</t>
  </si>
  <si>
    <t>iron</t>
  </si>
  <si>
    <t>wolf</t>
  </si>
  <si>
    <t>padded</t>
  </si>
  <si>
    <t xml:space="preserve">troll </t>
  </si>
  <si>
    <t>root</t>
  </si>
  <si>
    <t>feris</t>
  </si>
  <si>
    <t>eitr weave</t>
  </si>
  <si>
    <t>carapace</t>
  </si>
  <si>
    <t>embla</t>
  </si>
  <si>
    <t>ask</t>
  </si>
  <si>
    <t>flametal</t>
  </si>
  <si>
    <t>blackmetal</t>
  </si>
  <si>
    <t>Farmaufwand</t>
  </si>
  <si>
    <t xml:space="preserve">Bronze &lt;Iron&lt; balckmetal &lt; &lt;Silve </t>
  </si>
  <si>
    <t>NEU</t>
  </si>
  <si>
    <t>30+2</t>
  </si>
  <si>
    <t>20+2</t>
  </si>
  <si>
    <t>6+1</t>
  </si>
  <si>
    <t>18+2</t>
  </si>
  <si>
    <t>4+0</t>
  </si>
  <si>
    <t>2+0</t>
  </si>
  <si>
    <t>5+1</t>
  </si>
  <si>
    <t>10+1</t>
  </si>
  <si>
    <t>15+1</t>
  </si>
  <si>
    <t>50+6</t>
  </si>
  <si>
    <t>20+1</t>
  </si>
  <si>
    <t>34+2</t>
  </si>
  <si>
    <t>12+2</t>
  </si>
  <si>
    <t>16+2</t>
  </si>
  <si>
    <t>10+2</t>
  </si>
  <si>
    <t>4+2</t>
  </si>
  <si>
    <t>4+1</t>
  </si>
  <si>
    <t>20+30</t>
  </si>
  <si>
    <t>30+30</t>
  </si>
  <si>
    <t>10+70</t>
  </si>
  <si>
    <t>50+3</t>
  </si>
  <si>
    <t>6+2</t>
  </si>
  <si>
    <t>40+2</t>
  </si>
  <si>
    <t>14+1</t>
  </si>
  <si>
    <t>100+4</t>
  </si>
  <si>
    <t>8+1</t>
  </si>
  <si>
    <t>12+1</t>
  </si>
  <si>
    <t>70+2</t>
  </si>
  <si>
    <t>90+3</t>
  </si>
  <si>
    <t>Weapons:</t>
  </si>
  <si>
    <t>Alt</t>
  </si>
  <si>
    <t>Stone Axe</t>
  </si>
  <si>
    <t>Flint Ae</t>
  </si>
  <si>
    <t>Bronze Axe</t>
  </si>
  <si>
    <t>I Axe</t>
  </si>
  <si>
    <t>CrystelAxe</t>
  </si>
  <si>
    <t>BM axe</t>
  </si>
  <si>
    <t>Berserkir</t>
  </si>
  <si>
    <t>Stone</t>
  </si>
  <si>
    <t>Wood</t>
  </si>
  <si>
    <t>Leather Scraps</t>
  </si>
  <si>
    <t>ancient bark</t>
  </si>
  <si>
    <t>crystal</t>
  </si>
  <si>
    <t>fine wood</t>
  </si>
  <si>
    <t>black metal</t>
  </si>
  <si>
    <t>yggdrasil wood</t>
  </si>
  <si>
    <t>bilebag</t>
  </si>
  <si>
    <t>charred bone</t>
  </si>
  <si>
    <t>asksavin</t>
  </si>
  <si>
    <t>club</t>
  </si>
  <si>
    <t>stagbreaker</t>
  </si>
  <si>
    <t>b mace</t>
  </si>
  <si>
    <t>i mace</t>
  </si>
  <si>
    <t>iron sledge</t>
  </si>
  <si>
    <t>frostner</t>
  </si>
  <si>
    <t>porcupine</t>
  </si>
  <si>
    <t>demolisher</t>
  </si>
  <si>
    <t>fla mace</t>
  </si>
  <si>
    <t>bone fragments</t>
  </si>
  <si>
    <t>core wood</t>
  </si>
  <si>
    <t>deer trophy</t>
  </si>
  <si>
    <t>ymir flesh</t>
  </si>
  <si>
    <t>frozen glad</t>
  </si>
  <si>
    <t>needle</t>
  </si>
  <si>
    <t>variante gleich + gemstone</t>
  </si>
  <si>
    <t>sulfur</t>
  </si>
  <si>
    <t>b sword</t>
  </si>
  <si>
    <t>isword</t>
  </si>
  <si>
    <t>s sword</t>
  </si>
  <si>
    <t>bm sword</t>
  </si>
  <si>
    <t>mistwalker</t>
  </si>
  <si>
    <t>krom</t>
  </si>
  <si>
    <t>nidhogg</t>
  </si>
  <si>
    <t>slayer</t>
  </si>
  <si>
    <t>dymwyn</t>
  </si>
  <si>
    <t>wisp</t>
  </si>
  <si>
    <t>scale hide</t>
  </si>
  <si>
    <t>morgen</t>
  </si>
  <si>
    <t>bloodstone</t>
  </si>
  <si>
    <t>flint spear</t>
  </si>
  <si>
    <t>b spear</t>
  </si>
  <si>
    <t>ancient spear</t>
  </si>
  <si>
    <t>fang spear</t>
  </si>
  <si>
    <t>carapace sp</t>
  </si>
  <si>
    <t>splitnir</t>
  </si>
  <si>
    <t>troll hide</t>
  </si>
  <si>
    <t>wolf fang</t>
  </si>
  <si>
    <t>caraprese</t>
  </si>
  <si>
    <t>mandibel</t>
  </si>
  <si>
    <t>ashwood</t>
  </si>
  <si>
    <t>bonemaw thoot</t>
  </si>
  <si>
    <t>B atgeier</t>
  </si>
  <si>
    <t>i atgeier</t>
  </si>
  <si>
    <t>bm atgeier</t>
  </si>
  <si>
    <t>himminafl</t>
  </si>
  <si>
    <t>flint knife</t>
  </si>
  <si>
    <t>c knife</t>
  </si>
  <si>
    <t>ab razor</t>
  </si>
  <si>
    <t>s knide</t>
  </si>
  <si>
    <t>bm knife</t>
  </si>
  <si>
    <t>skoll hati</t>
  </si>
  <si>
    <t>greydwarf eye</t>
  </si>
  <si>
    <t>chitin</t>
  </si>
  <si>
    <t>wood shield</t>
  </si>
  <si>
    <t>wood tower</t>
  </si>
  <si>
    <t>bone tower</t>
  </si>
  <si>
    <t>b buckler</t>
  </si>
  <si>
    <t>banded sh</t>
  </si>
  <si>
    <t>i buckler</t>
  </si>
  <si>
    <t>i twoer</t>
  </si>
  <si>
    <t>s shield</t>
  </si>
  <si>
    <t>serpent sh</t>
  </si>
  <si>
    <t>bm shield</t>
  </si>
  <si>
    <t>bm tower sh</t>
  </si>
  <si>
    <t>caracpace buck</t>
  </si>
  <si>
    <t>carapace sh</t>
  </si>
  <si>
    <t>flame sh</t>
  </si>
  <si>
    <t>flame tower</t>
  </si>
  <si>
    <t>wood</t>
  </si>
  <si>
    <t>resign</t>
  </si>
  <si>
    <t>serpent scale</t>
  </si>
  <si>
    <t>chain</t>
  </si>
  <si>
    <t>Crude B</t>
  </si>
  <si>
    <t>FW B</t>
  </si>
  <si>
    <t>Hunt B</t>
  </si>
  <si>
    <t>Drau B</t>
  </si>
  <si>
    <t>Spinesnap</t>
  </si>
  <si>
    <t>Ash Fang</t>
  </si>
  <si>
    <t>feathers</t>
  </si>
  <si>
    <t>gaugh</t>
  </si>
  <si>
    <t>arbalest</t>
  </si>
  <si>
    <t>ripper</t>
  </si>
  <si>
    <t>firearrow add 5 feathers!</t>
  </si>
  <si>
    <t>Damage wood arrrow 10</t>
  </si>
  <si>
    <t>magei untouhed</t>
  </si>
  <si>
    <t>Shield</t>
  </si>
  <si>
    <t>tower +10 Armor und Block force</t>
  </si>
  <si>
    <t>Movement -15</t>
  </si>
  <si>
    <t>round shields</t>
  </si>
  <si>
    <t>movement -10</t>
  </si>
  <si>
    <t>5+0</t>
  </si>
  <si>
    <t>16+1</t>
  </si>
  <si>
    <t>1+1</t>
  </si>
  <si>
    <t>18+1</t>
  </si>
  <si>
    <t>60+3</t>
  </si>
  <si>
    <t>45+2</t>
  </si>
  <si>
    <t>45+3</t>
  </si>
  <si>
    <t>8+2</t>
  </si>
  <si>
    <t>60+4</t>
  </si>
  <si>
    <t>40+4</t>
  </si>
  <si>
    <t>85+5</t>
  </si>
  <si>
    <t>antler</t>
  </si>
  <si>
    <t>buff</t>
  </si>
  <si>
    <t>14+2</t>
  </si>
  <si>
    <t>24+2</t>
  </si>
  <si>
    <t>15+2</t>
  </si>
  <si>
    <t>wolf pelt</t>
  </si>
  <si>
    <t>35+2</t>
  </si>
  <si>
    <t>30+3</t>
  </si>
  <si>
    <t>80+4</t>
  </si>
  <si>
    <t>50+4</t>
  </si>
  <si>
    <t>55+4</t>
  </si>
  <si>
    <t>100+5</t>
  </si>
  <si>
    <t>25+2</t>
  </si>
  <si>
    <t>25+3</t>
  </si>
  <si>
    <t>65+3</t>
  </si>
  <si>
    <t>2+1</t>
  </si>
  <si>
    <t>80+5</t>
  </si>
  <si>
    <t>65+5</t>
  </si>
  <si>
    <t>3+1</t>
  </si>
  <si>
    <t>22+1</t>
  </si>
  <si>
    <t>120+10</t>
  </si>
  <si>
    <t>50+5</t>
  </si>
  <si>
    <t>new Crossbow Iron</t>
  </si>
  <si>
    <t>nw Crossbow iron</t>
  </si>
  <si>
    <t>allex crossbow .33%</t>
  </si>
  <si>
    <t>35+4</t>
  </si>
  <si>
    <t>30+4</t>
  </si>
  <si>
    <t>22+2</t>
  </si>
  <si>
    <t>???</t>
  </si>
  <si>
    <t>?????</t>
  </si>
  <si>
    <t>BITTE MELDEN!</t>
  </si>
  <si>
    <t>Rag</t>
  </si>
  <si>
    <t>Bronze Root</t>
  </si>
  <si>
    <t>Iron Fenris</t>
  </si>
  <si>
    <t>Leather, Troll</t>
  </si>
  <si>
    <t>Padde Eitr</t>
  </si>
  <si>
    <t>Falmental</t>
  </si>
  <si>
    <t>Cara Embla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</si>
</sst>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DCD6-D6BB-4E1B-9BC1-527B7A2603F0}">
  <dimension ref="A1:S29"/>
  <sheetViews>
    <sheetView tabSelected="1" zoomScale="145" zoomScaleNormal="145" workbookViewId="0">
      <selection activeCell="Q19" sqref="Q19"/>
    </sheetView>
  </sheetViews>
  <sheetFormatPr baseColWidth="10" defaultRowHeight="15" x14ac:dyDescent="0.25"/>
  <cols>
    <col min="1" max="1" width="16.28515625" customWidth="1"/>
    <col min="10" max="10" width="21.28515625" customWidth="1"/>
    <col min="17" max="17" width="15" customWidth="1"/>
  </cols>
  <sheetData>
    <row r="1" spans="1:19" x14ac:dyDescent="0.25">
      <c r="A1" t="s">
        <v>25</v>
      </c>
      <c r="B1">
        <v>0.26</v>
      </c>
      <c r="C1">
        <v>1.1599999999999999</v>
      </c>
      <c r="D1">
        <v>9.6</v>
      </c>
      <c r="E1">
        <v>15.7</v>
      </c>
      <c r="F1">
        <v>9.1999999999999993</v>
      </c>
      <c r="G1">
        <v>12.6</v>
      </c>
      <c r="H1" t="s">
        <v>33</v>
      </c>
    </row>
    <row r="2" spans="1:19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J2" t="s">
        <v>26</v>
      </c>
      <c r="K2" s="1">
        <v>0</v>
      </c>
      <c r="L2" s="1"/>
    </row>
    <row r="3" spans="1:19" x14ac:dyDescent="0.25">
      <c r="A3" t="s">
        <v>2</v>
      </c>
      <c r="B3" t="s">
        <v>34</v>
      </c>
      <c r="C3" t="s">
        <v>5</v>
      </c>
      <c r="D3" t="s">
        <v>6</v>
      </c>
      <c r="E3" t="s">
        <v>7</v>
      </c>
      <c r="F3" t="s">
        <v>4</v>
      </c>
      <c r="G3" t="s">
        <v>8</v>
      </c>
      <c r="H3" t="s">
        <v>9</v>
      </c>
      <c r="J3" t="s">
        <v>1</v>
      </c>
      <c r="K3" s="3" t="s">
        <v>336</v>
      </c>
      <c r="L3" s="3" t="s">
        <v>339</v>
      </c>
      <c r="M3" s="3" t="s">
        <v>337</v>
      </c>
      <c r="N3" s="3" t="s">
        <v>338</v>
      </c>
      <c r="O3" s="3" t="s">
        <v>40</v>
      </c>
      <c r="P3" s="3" t="s">
        <v>340</v>
      </c>
      <c r="Q3" s="3" t="s">
        <v>342</v>
      </c>
      <c r="R3" s="3" t="s">
        <v>341</v>
      </c>
      <c r="S3" s="3"/>
    </row>
    <row r="4" spans="1:19" x14ac:dyDescent="0.25">
      <c r="A4" t="s">
        <v>3</v>
      </c>
      <c r="B4">
        <f>K5*$K$2+K5</f>
        <v>5</v>
      </c>
      <c r="C4">
        <f t="shared" ref="C4:G4" si="0">M5*$K$2+M5</f>
        <v>14</v>
      </c>
      <c r="D4">
        <f t="shared" si="0"/>
        <v>48</v>
      </c>
      <c r="E4">
        <f t="shared" si="0"/>
        <v>70</v>
      </c>
      <c r="F4">
        <f t="shared" si="0"/>
        <v>85</v>
      </c>
      <c r="G4">
        <f t="shared" si="0"/>
        <v>110</v>
      </c>
      <c r="J4" t="s">
        <v>28</v>
      </c>
      <c r="K4">
        <v>10</v>
      </c>
      <c r="M4">
        <v>25</v>
      </c>
      <c r="N4">
        <v>60</v>
      </c>
      <c r="O4">
        <v>95</v>
      </c>
      <c r="P4">
        <v>130</v>
      </c>
      <c r="Q4">
        <v>120</v>
      </c>
    </row>
    <row r="5" spans="1:19" x14ac:dyDescent="0.25">
      <c r="J5" t="s">
        <v>32</v>
      </c>
      <c r="K5">
        <v>5</v>
      </c>
      <c r="M5">
        <v>14</v>
      </c>
      <c r="N5">
        <v>48</v>
      </c>
      <c r="O5">
        <v>70</v>
      </c>
      <c r="P5">
        <v>85</v>
      </c>
      <c r="Q5">
        <v>110</v>
      </c>
    </row>
    <row r="6" spans="1:19" x14ac:dyDescent="0.25">
      <c r="A6" t="s">
        <v>27</v>
      </c>
      <c r="B6">
        <f>K11</f>
        <v>8</v>
      </c>
      <c r="C6">
        <f t="shared" ref="C6:G6" si="1">M11</f>
        <v>24</v>
      </c>
      <c r="D6">
        <f t="shared" si="1"/>
        <v>45</v>
      </c>
      <c r="E6">
        <f t="shared" si="1"/>
        <v>69</v>
      </c>
      <c r="F6">
        <f t="shared" si="1"/>
        <v>102</v>
      </c>
      <c r="G6">
        <f t="shared" si="1"/>
        <v>138</v>
      </c>
    </row>
    <row r="7" spans="1:19" x14ac:dyDescent="0.25">
      <c r="A7" t="s">
        <v>10</v>
      </c>
      <c r="B7">
        <f>IF(50%*B4&gt;B6,B4-B6,(B4/(B6*4)*B4))</f>
        <v>0.78125</v>
      </c>
      <c r="C7">
        <f t="shared" ref="C7:G7" si="2">IF(50%*C4&gt;C6,C4-C6,(C4/(C6*4)*C4))</f>
        <v>2.041666666666667</v>
      </c>
      <c r="D7">
        <f t="shared" si="2"/>
        <v>12.8</v>
      </c>
      <c r="E7">
        <f t="shared" si="2"/>
        <v>17.753623188405797</v>
      </c>
      <c r="F7">
        <f t="shared" si="2"/>
        <v>17.708333333333336</v>
      </c>
      <c r="G7">
        <f t="shared" si="2"/>
        <v>21.920289855072465</v>
      </c>
    </row>
    <row r="9" spans="1:19" x14ac:dyDescent="0.25">
      <c r="A9" t="s">
        <v>31</v>
      </c>
      <c r="B9">
        <v>4</v>
      </c>
      <c r="C9">
        <v>8</v>
      </c>
      <c r="D9">
        <v>10</v>
      </c>
      <c r="E9">
        <v>12</v>
      </c>
      <c r="F9">
        <v>16</v>
      </c>
      <c r="G9">
        <v>20</v>
      </c>
      <c r="H9">
        <v>24</v>
      </c>
      <c r="J9" t="s">
        <v>36</v>
      </c>
      <c r="K9" s="3">
        <v>1</v>
      </c>
      <c r="L9" s="3">
        <v>2</v>
      </c>
      <c r="M9" s="3">
        <v>5</v>
      </c>
      <c r="N9" s="3">
        <v>9</v>
      </c>
      <c r="O9" s="3">
        <v>17</v>
      </c>
      <c r="P9" s="3">
        <v>25</v>
      </c>
      <c r="Q9" s="3">
        <v>37</v>
      </c>
      <c r="R9" s="3">
        <v>46</v>
      </c>
    </row>
    <row r="10" spans="1:19" x14ac:dyDescent="0.25">
      <c r="J10" t="s">
        <v>29</v>
      </c>
      <c r="K10" s="3">
        <v>1</v>
      </c>
      <c r="L10" s="3">
        <v>1</v>
      </c>
      <c r="M10" s="3">
        <v>1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</row>
    <row r="11" spans="1:19" x14ac:dyDescent="0.25">
      <c r="J11" t="s">
        <v>30</v>
      </c>
      <c r="K11">
        <f>(K9+3*K10)*2</f>
        <v>8</v>
      </c>
      <c r="L11">
        <f t="shared" ref="L11:R11" si="3">(L9+3*L10)*3</f>
        <v>15</v>
      </c>
      <c r="M11">
        <f t="shared" si="3"/>
        <v>24</v>
      </c>
      <c r="N11">
        <f t="shared" si="3"/>
        <v>45</v>
      </c>
      <c r="O11">
        <f t="shared" si="3"/>
        <v>69</v>
      </c>
      <c r="P11">
        <f t="shared" si="3"/>
        <v>102</v>
      </c>
      <c r="Q11">
        <f t="shared" si="3"/>
        <v>138</v>
      </c>
      <c r="R11">
        <f t="shared" si="3"/>
        <v>165</v>
      </c>
    </row>
    <row r="13" spans="1:19" x14ac:dyDescent="0.25">
      <c r="J13" t="s">
        <v>35</v>
      </c>
      <c r="K13">
        <f>3*8</f>
        <v>24</v>
      </c>
      <c r="M13">
        <f>K13+18</f>
        <v>42</v>
      </c>
      <c r="N13">
        <f t="shared" ref="N13:Q13" si="4">M13+18</f>
        <v>60</v>
      </c>
      <c r="O13">
        <f t="shared" si="4"/>
        <v>78</v>
      </c>
      <c r="P13">
        <f t="shared" si="4"/>
        <v>96</v>
      </c>
      <c r="Q13">
        <f t="shared" si="4"/>
        <v>114</v>
      </c>
    </row>
    <row r="15" spans="1:19" x14ac:dyDescent="0.25">
      <c r="J15" t="s">
        <v>37</v>
      </c>
      <c r="K15" t="s">
        <v>46</v>
      </c>
      <c r="M15" t="s">
        <v>47</v>
      </c>
    </row>
    <row r="16" spans="1:19" x14ac:dyDescent="0.25">
      <c r="J16" t="s">
        <v>38</v>
      </c>
      <c r="K16" s="3">
        <v>1</v>
      </c>
      <c r="L16" s="3">
        <v>1</v>
      </c>
    </row>
    <row r="17" spans="9:13" x14ac:dyDescent="0.25">
      <c r="J17" t="s">
        <v>39</v>
      </c>
      <c r="K17" s="3">
        <v>2</v>
      </c>
      <c r="L17" s="3">
        <v>1</v>
      </c>
    </row>
    <row r="18" spans="9:13" x14ac:dyDescent="0.25">
      <c r="J18" t="s">
        <v>40</v>
      </c>
      <c r="K18" s="3">
        <v>2</v>
      </c>
      <c r="L18" s="3">
        <v>1</v>
      </c>
      <c r="M18" s="3" t="s">
        <v>48</v>
      </c>
    </row>
    <row r="19" spans="9:13" x14ac:dyDescent="0.25">
      <c r="J19" t="s">
        <v>41</v>
      </c>
      <c r="K19" s="3">
        <v>3</v>
      </c>
      <c r="L19" s="3">
        <v>2</v>
      </c>
      <c r="M19" s="3" t="s">
        <v>48</v>
      </c>
    </row>
    <row r="20" spans="9:13" x14ac:dyDescent="0.25">
      <c r="J20" t="s">
        <v>42</v>
      </c>
      <c r="K20" s="3">
        <v>3</v>
      </c>
      <c r="L20" s="3">
        <v>2</v>
      </c>
      <c r="M20" s="3" t="s">
        <v>48</v>
      </c>
    </row>
    <row r="21" spans="9:13" x14ac:dyDescent="0.25">
      <c r="J21" t="s">
        <v>43</v>
      </c>
      <c r="K21" s="3">
        <v>2</v>
      </c>
      <c r="L21" s="3">
        <v>2</v>
      </c>
      <c r="M21" s="3" t="s">
        <v>48</v>
      </c>
    </row>
    <row r="22" spans="9:13" x14ac:dyDescent="0.25">
      <c r="J22" t="s">
        <v>44</v>
      </c>
      <c r="K22" s="3">
        <v>2</v>
      </c>
      <c r="L22" s="3">
        <v>2</v>
      </c>
      <c r="M22" s="3" t="s">
        <v>48</v>
      </c>
    </row>
    <row r="23" spans="9:13" x14ac:dyDescent="0.25">
      <c r="J23" t="s">
        <v>45</v>
      </c>
      <c r="K23" s="3">
        <v>2</v>
      </c>
      <c r="L23" s="3">
        <v>2</v>
      </c>
      <c r="M23" s="3" t="s">
        <v>48</v>
      </c>
    </row>
    <row r="24" spans="9:13" x14ac:dyDescent="0.25">
      <c r="K24" s="3"/>
      <c r="L24" s="3"/>
    </row>
    <row r="25" spans="9:13" x14ac:dyDescent="0.25">
      <c r="K25" s="3"/>
      <c r="L25" s="3"/>
      <c r="M25" s="3"/>
    </row>
    <row r="27" spans="9:13" x14ac:dyDescent="0.25">
      <c r="J27" t="s">
        <v>289</v>
      </c>
    </row>
    <row r="28" spans="9:13" x14ac:dyDescent="0.25">
      <c r="I28" s="3"/>
      <c r="J28" s="3" t="s">
        <v>290</v>
      </c>
      <c r="K28" s="3"/>
      <c r="L28" s="3"/>
      <c r="M28" s="3" t="s">
        <v>291</v>
      </c>
    </row>
    <row r="29" spans="9:13" x14ac:dyDescent="0.25">
      <c r="I29" s="3"/>
      <c r="J29" s="3" t="s">
        <v>292</v>
      </c>
      <c r="K29" s="3"/>
      <c r="L29" s="3"/>
      <c r="M29" s="3" t="s">
        <v>293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2C69-DD5D-4677-B065-1148D5512018}">
  <dimension ref="A1:AF69"/>
  <sheetViews>
    <sheetView topLeftCell="A21" workbookViewId="0">
      <selection activeCell="I42" sqref="I42"/>
    </sheetView>
  </sheetViews>
  <sheetFormatPr baseColWidth="10" defaultRowHeight="15" x14ac:dyDescent="0.25"/>
  <cols>
    <col min="1" max="1" width="14.5703125" customWidth="1"/>
  </cols>
  <sheetData>
    <row r="1" spans="1:10" x14ac:dyDescent="0.25">
      <c r="A1" t="s">
        <v>18</v>
      </c>
      <c r="B1">
        <v>3</v>
      </c>
      <c r="C1">
        <v>7</v>
      </c>
      <c r="D1">
        <v>9</v>
      </c>
      <c r="E1">
        <v>10</v>
      </c>
      <c r="F1">
        <v>7</v>
      </c>
      <c r="G1">
        <v>5</v>
      </c>
      <c r="H1">
        <v>12</v>
      </c>
      <c r="I1">
        <v>6</v>
      </c>
    </row>
    <row r="2" spans="1:10" x14ac:dyDescent="0.25">
      <c r="A2" t="s">
        <v>0</v>
      </c>
      <c r="B2" t="s">
        <v>21</v>
      </c>
      <c r="C2" t="s">
        <v>5</v>
      </c>
      <c r="D2" t="s">
        <v>6</v>
      </c>
      <c r="E2" t="s">
        <v>11</v>
      </c>
      <c r="F2" t="s">
        <v>4</v>
      </c>
      <c r="G2" t="s">
        <v>8</v>
      </c>
      <c r="H2" t="s">
        <v>9</v>
      </c>
      <c r="I2" t="s">
        <v>19</v>
      </c>
      <c r="J2" t="s">
        <v>24</v>
      </c>
    </row>
    <row r="3" spans="1:10" x14ac:dyDescent="0.25">
      <c r="A3" t="s">
        <v>12</v>
      </c>
    </row>
    <row r="4" spans="1:10" x14ac:dyDescent="0.25">
      <c r="A4" t="s">
        <v>13</v>
      </c>
      <c r="C4">
        <v>2</v>
      </c>
      <c r="D4">
        <v>2</v>
      </c>
      <c r="F4">
        <v>1</v>
      </c>
      <c r="H4">
        <v>1</v>
      </c>
      <c r="I4">
        <v>1</v>
      </c>
    </row>
    <row r="5" spans="1:10" x14ac:dyDescent="0.25">
      <c r="A5" t="s">
        <v>14</v>
      </c>
      <c r="B5">
        <f>B1-(B3+B4+B6+B7)</f>
        <v>3</v>
      </c>
      <c r="C5">
        <f t="shared" ref="C5:I5" si="0">C1-(C3+C4+C6+C7)</f>
        <v>3</v>
      </c>
      <c r="D5">
        <f t="shared" si="0"/>
        <v>5</v>
      </c>
      <c r="E5">
        <f t="shared" si="0"/>
        <v>9</v>
      </c>
      <c r="F5">
        <f t="shared" si="0"/>
        <v>5</v>
      </c>
      <c r="G5">
        <f t="shared" si="0"/>
        <v>2</v>
      </c>
      <c r="H5">
        <f t="shared" si="0"/>
        <v>10</v>
      </c>
      <c r="I5">
        <f t="shared" si="0"/>
        <v>5</v>
      </c>
    </row>
    <row r="6" spans="1:10" x14ac:dyDescent="0.25">
      <c r="A6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 x14ac:dyDescent="0.25">
      <c r="A7" t="s">
        <v>16</v>
      </c>
    </row>
    <row r="8" spans="1:10" x14ac:dyDescent="0.25">
      <c r="B8">
        <f>(B3*2+B4*1.5+B5*1+B6*0.5+B7*0.25)/$B$1</f>
        <v>1</v>
      </c>
      <c r="C8">
        <f t="shared" ref="C8:I8" si="1">(C3*2+C4*1.5+C5*1+C6*0.5+C7*0.25)/$B$1</f>
        <v>2.3333333333333335</v>
      </c>
      <c r="D8">
        <f t="shared" si="1"/>
        <v>3</v>
      </c>
      <c r="E8">
        <f t="shared" si="1"/>
        <v>3.1666666666666665</v>
      </c>
      <c r="F8">
        <f t="shared" si="1"/>
        <v>2.3333333333333335</v>
      </c>
      <c r="G8">
        <f t="shared" si="1"/>
        <v>1.1666666666666667</v>
      </c>
      <c r="H8">
        <f t="shared" si="1"/>
        <v>4</v>
      </c>
      <c r="I8">
        <f t="shared" si="1"/>
        <v>2.1666666666666665</v>
      </c>
    </row>
    <row r="9" spans="1:10" x14ac:dyDescent="0.25">
      <c r="A9" t="s">
        <v>17</v>
      </c>
      <c r="J9" t="s">
        <v>22</v>
      </c>
    </row>
    <row r="10" spans="1:10" x14ac:dyDescent="0.25">
      <c r="A10" t="s">
        <v>12</v>
      </c>
    </row>
    <row r="11" spans="1:10" x14ac:dyDescent="0.25">
      <c r="A11" t="s">
        <v>13</v>
      </c>
      <c r="C11">
        <v>1</v>
      </c>
      <c r="G11">
        <v>1</v>
      </c>
    </row>
    <row r="12" spans="1:10" x14ac:dyDescent="0.25">
      <c r="A12" t="s">
        <v>14</v>
      </c>
      <c r="B12">
        <f>B1-(B10+B11+B13+B14)</f>
        <v>3</v>
      </c>
      <c r="C12">
        <f t="shared" ref="C12:I12" si="2">C1-(C10+C11+C13+C14)</f>
        <v>3</v>
      </c>
      <c r="D12">
        <f t="shared" si="2"/>
        <v>5</v>
      </c>
      <c r="E12">
        <f t="shared" si="2"/>
        <v>8</v>
      </c>
      <c r="F12">
        <f t="shared" si="2"/>
        <v>6</v>
      </c>
      <c r="G12">
        <f t="shared" si="2"/>
        <v>1</v>
      </c>
      <c r="H12">
        <f t="shared" si="2"/>
        <v>4</v>
      </c>
      <c r="I12">
        <f t="shared" si="2"/>
        <v>4</v>
      </c>
    </row>
    <row r="13" spans="1:10" x14ac:dyDescent="0.25">
      <c r="A13" t="s">
        <v>15</v>
      </c>
      <c r="C13">
        <v>3</v>
      </c>
      <c r="D13">
        <v>3</v>
      </c>
      <c r="E13">
        <v>2</v>
      </c>
      <c r="F13">
        <v>1</v>
      </c>
      <c r="G13">
        <v>3</v>
      </c>
      <c r="H13">
        <v>8</v>
      </c>
      <c r="I13">
        <v>2</v>
      </c>
    </row>
    <row r="14" spans="1:10" x14ac:dyDescent="0.25">
      <c r="A14" t="s">
        <v>16</v>
      </c>
      <c r="D14">
        <v>1</v>
      </c>
    </row>
    <row r="15" spans="1:10" x14ac:dyDescent="0.25">
      <c r="B15">
        <f t="shared" ref="B15" si="3">(B10*2+B11*1.5+B12*1+B13*0.5+B14*0.25)/$B$1</f>
        <v>1</v>
      </c>
      <c r="C15">
        <f t="shared" ref="C15" si="4">(C10*2+C11*1.5+C12*1+C13*0.5+C14*0.25)/$B$1</f>
        <v>2</v>
      </c>
      <c r="D15">
        <f t="shared" ref="D15" si="5">(D10*2+D11*1.5+D12*1+D13*0.5+D14*0.25)/$B$1</f>
        <v>2.25</v>
      </c>
      <c r="E15">
        <f t="shared" ref="E15" si="6">(E10*2+E11*1.5+E12*1+E13*0.5+E14*0.25)/$B$1</f>
        <v>3</v>
      </c>
      <c r="F15">
        <f t="shared" ref="F15" si="7">(F10*2+F11*1.5+F12*1+F13*0.5+F14*0.25)/$B$1</f>
        <v>2.1666666666666665</v>
      </c>
      <c r="G15">
        <f t="shared" ref="G15" si="8">(G10*2+G11*1.5+G12*1+G13*0.5+G14*0.25)/$B$1</f>
        <v>1.3333333333333333</v>
      </c>
      <c r="H15">
        <f t="shared" ref="H15" si="9">(H10*2+H11*1.5+H12*1+H13*0.5+H14*0.25)/$B$1</f>
        <v>2.6666666666666665</v>
      </c>
      <c r="I15">
        <f t="shared" ref="I15" si="10">(I10*2+I11*1.5+I12*1+I13*0.5+I14*0.25)/$B$1</f>
        <v>1.6666666666666667</v>
      </c>
    </row>
    <row r="16" spans="1:10" x14ac:dyDescent="0.25">
      <c r="A16" t="s">
        <v>20</v>
      </c>
      <c r="J16" t="s">
        <v>23</v>
      </c>
    </row>
    <row r="17" spans="1:30" x14ac:dyDescent="0.25">
      <c r="A17" t="s">
        <v>12</v>
      </c>
    </row>
    <row r="18" spans="1:30" x14ac:dyDescent="0.25">
      <c r="A18" t="s">
        <v>13</v>
      </c>
    </row>
    <row r="19" spans="1:30" x14ac:dyDescent="0.25">
      <c r="A19" t="s">
        <v>14</v>
      </c>
      <c r="B19">
        <f>B1-(B17+B18+B20+B21)</f>
        <v>3</v>
      </c>
      <c r="C19">
        <f t="shared" ref="C19:I19" si="11">C1-(C17+C18+C20+C21)</f>
        <v>6</v>
      </c>
      <c r="D19">
        <f t="shared" si="11"/>
        <v>6</v>
      </c>
      <c r="E19">
        <f t="shared" si="11"/>
        <v>8</v>
      </c>
      <c r="F19">
        <f t="shared" si="11"/>
        <v>5</v>
      </c>
      <c r="G19">
        <f t="shared" si="11"/>
        <v>2</v>
      </c>
      <c r="H19">
        <f t="shared" si="11"/>
        <v>11</v>
      </c>
      <c r="I19">
        <f t="shared" si="11"/>
        <v>5</v>
      </c>
    </row>
    <row r="20" spans="1:30" x14ac:dyDescent="0.25">
      <c r="A20" t="s">
        <v>15</v>
      </c>
      <c r="C20">
        <v>1</v>
      </c>
      <c r="D20">
        <v>3</v>
      </c>
      <c r="E20">
        <v>2</v>
      </c>
      <c r="F20">
        <v>2</v>
      </c>
      <c r="G20">
        <v>3</v>
      </c>
      <c r="H20">
        <v>1</v>
      </c>
      <c r="I20">
        <v>1</v>
      </c>
    </row>
    <row r="21" spans="1:30" x14ac:dyDescent="0.25">
      <c r="A21" t="s">
        <v>16</v>
      </c>
    </row>
    <row r="22" spans="1:30" x14ac:dyDescent="0.25">
      <c r="B22">
        <f t="shared" ref="B22" si="12">(B17*2+B18*1.5+B19*1+B20*0.5+B21*0.25)/$B$1</f>
        <v>1</v>
      </c>
      <c r="C22">
        <f t="shared" ref="C22" si="13">(C17*2+C18*1.5+C19*1+C20*0.5+C21*0.25)/$B$1</f>
        <v>2.1666666666666665</v>
      </c>
      <c r="D22">
        <f t="shared" ref="D22" si="14">(D17*2+D18*1.5+D19*1+D20*0.5+D21*0.25)/$B$1</f>
        <v>2.5</v>
      </c>
      <c r="E22">
        <f t="shared" ref="E22" si="15">(E17*2+E18*1.5+E19*1+E20*0.5+E21*0.25)/$B$1</f>
        <v>3</v>
      </c>
      <c r="F22">
        <f t="shared" ref="F22" si="16">(F17*2+F18*1.5+F19*1+F20*0.5+F21*0.25)/$B$1</f>
        <v>2</v>
      </c>
      <c r="G22">
        <f t="shared" ref="G22" si="17">(G17*2+G18*1.5+G19*1+G20*0.5+G21*0.25)/$B$1</f>
        <v>1.1666666666666667</v>
      </c>
      <c r="H22">
        <f t="shared" ref="H22" si="18">(H17*2+H18*1.5+H19*1+H20*0.5+H21*0.25)/$B$1</f>
        <v>3.8333333333333335</v>
      </c>
      <c r="I22">
        <f t="shared" ref="I22" si="19">(I17*2+I18*1.5+I19*1+I20*0.5+I21*0.25)/$B$1</f>
        <v>1.8333333333333333</v>
      </c>
    </row>
    <row r="25" spans="1:30" x14ac:dyDescent="0.25">
      <c r="D25" t="s">
        <v>63</v>
      </c>
      <c r="S25" t="s">
        <v>64</v>
      </c>
      <c r="AD25" t="s">
        <v>93</v>
      </c>
    </row>
    <row r="26" spans="1:30" x14ac:dyDescent="0.25">
      <c r="A26" t="s">
        <v>0</v>
      </c>
    </row>
    <row r="27" spans="1:30" x14ac:dyDescent="0.25">
      <c r="A27" t="s">
        <v>55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R27" t="s">
        <v>86</v>
      </c>
      <c r="S27" t="s">
        <v>87</v>
      </c>
      <c r="T27" t="s">
        <v>88</v>
      </c>
    </row>
    <row r="28" spans="1:30" x14ac:dyDescent="0.25">
      <c r="A28" t="s">
        <v>100</v>
      </c>
      <c r="B28">
        <v>12</v>
      </c>
      <c r="C28">
        <v>35</v>
      </c>
      <c r="D28">
        <v>55</v>
      </c>
      <c r="E28">
        <v>75</v>
      </c>
      <c r="F28">
        <v>95</v>
      </c>
      <c r="G28">
        <v>135</v>
      </c>
      <c r="R28">
        <v>20</v>
      </c>
      <c r="S28">
        <v>55</v>
      </c>
      <c r="T28">
        <v>145</v>
      </c>
    </row>
    <row r="29" spans="1:30" x14ac:dyDescent="0.25">
      <c r="A29" t="s">
        <v>101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R29">
        <v>6</v>
      </c>
      <c r="S29">
        <v>6</v>
      </c>
      <c r="T29">
        <v>6</v>
      </c>
    </row>
    <row r="30" spans="1:30" s="2" customFormat="1" x14ac:dyDescent="0.25">
      <c r="A30" s="2" t="s">
        <v>104</v>
      </c>
      <c r="B30" s="2">
        <f>B28+3*B29</f>
        <v>30</v>
      </c>
      <c r="C30" s="2">
        <f t="shared" ref="C30:T30" si="20">C28+3*C29</f>
        <v>53</v>
      </c>
      <c r="D30" s="2">
        <f t="shared" si="20"/>
        <v>73</v>
      </c>
      <c r="E30" s="2">
        <f t="shared" si="20"/>
        <v>93</v>
      </c>
      <c r="F30" s="2">
        <f t="shared" si="20"/>
        <v>113</v>
      </c>
      <c r="G30" s="2">
        <f t="shared" si="20"/>
        <v>153</v>
      </c>
      <c r="R30" s="2">
        <f t="shared" si="20"/>
        <v>38</v>
      </c>
      <c r="S30" s="2">
        <f t="shared" si="20"/>
        <v>73</v>
      </c>
      <c r="T30" s="2">
        <f t="shared" si="20"/>
        <v>163</v>
      </c>
    </row>
    <row r="31" spans="1:30" x14ac:dyDescent="0.25">
      <c r="A31" t="s">
        <v>56</v>
      </c>
      <c r="B31">
        <v>2.46</v>
      </c>
      <c r="C31">
        <v>2.46</v>
      </c>
      <c r="D31">
        <v>2.46</v>
      </c>
      <c r="E31">
        <v>2.46</v>
      </c>
      <c r="F31">
        <v>2.46</v>
      </c>
      <c r="G31">
        <v>2.46</v>
      </c>
    </row>
    <row r="32" spans="1:30" x14ac:dyDescent="0.25">
      <c r="A32" t="s">
        <v>57</v>
      </c>
      <c r="B32">
        <v>30</v>
      </c>
      <c r="C32">
        <v>80</v>
      </c>
      <c r="D32">
        <v>90</v>
      </c>
      <c r="E32">
        <v>100</v>
      </c>
      <c r="F32">
        <v>100</v>
      </c>
      <c r="G32">
        <v>100</v>
      </c>
      <c r="R32">
        <v>2</v>
      </c>
      <c r="S32">
        <v>4</v>
      </c>
      <c r="T32">
        <v>8</v>
      </c>
    </row>
    <row r="33" spans="1:27" s="3" customFormat="1" x14ac:dyDescent="0.25">
      <c r="A33" s="3" t="s">
        <v>58</v>
      </c>
      <c r="B33" s="3">
        <f>B28</f>
        <v>12</v>
      </c>
      <c r="C33" s="3">
        <f t="shared" ref="C33:T33" si="21">C28</f>
        <v>35</v>
      </c>
      <c r="D33" s="3">
        <f t="shared" si="21"/>
        <v>55</v>
      </c>
      <c r="E33" s="3">
        <f t="shared" si="21"/>
        <v>75</v>
      </c>
      <c r="F33" s="3">
        <f t="shared" si="21"/>
        <v>95</v>
      </c>
      <c r="G33" s="3">
        <f t="shared" si="21"/>
        <v>135</v>
      </c>
      <c r="R33" s="3">
        <v>30</v>
      </c>
      <c r="S33" s="3">
        <f t="shared" si="21"/>
        <v>55</v>
      </c>
      <c r="T33" s="3">
        <f t="shared" si="21"/>
        <v>145</v>
      </c>
    </row>
    <row r="34" spans="1:27" s="3" customFormat="1" x14ac:dyDescent="0.25">
      <c r="A34" s="3" t="s">
        <v>105</v>
      </c>
      <c r="B34" s="3">
        <v>1</v>
      </c>
      <c r="C34" s="3">
        <v>2</v>
      </c>
      <c r="D34" s="3">
        <v>2</v>
      </c>
      <c r="E34" s="3">
        <v>4</v>
      </c>
      <c r="F34" s="3">
        <v>4</v>
      </c>
      <c r="G34" s="3">
        <v>6</v>
      </c>
      <c r="R34" s="3">
        <v>3</v>
      </c>
      <c r="S34" s="3">
        <v>6</v>
      </c>
      <c r="T34" s="3">
        <v>8</v>
      </c>
    </row>
    <row r="35" spans="1:27" x14ac:dyDescent="0.25">
      <c r="A35" t="s">
        <v>106</v>
      </c>
      <c r="B35">
        <f>B33+B34*3</f>
        <v>15</v>
      </c>
      <c r="C35">
        <f t="shared" ref="C35:T35" si="22">C33+C34*3</f>
        <v>41</v>
      </c>
      <c r="D35">
        <f t="shared" si="22"/>
        <v>61</v>
      </c>
      <c r="E35">
        <f t="shared" si="22"/>
        <v>87</v>
      </c>
      <c r="F35">
        <f t="shared" si="22"/>
        <v>107</v>
      </c>
      <c r="G35">
        <f t="shared" si="22"/>
        <v>153</v>
      </c>
      <c r="R35">
        <f t="shared" si="22"/>
        <v>39</v>
      </c>
      <c r="S35">
        <f t="shared" si="22"/>
        <v>73</v>
      </c>
      <c r="T35">
        <f t="shared" si="22"/>
        <v>169</v>
      </c>
    </row>
    <row r="36" spans="1:27" x14ac:dyDescent="0.25">
      <c r="A36" t="s">
        <v>59</v>
      </c>
    </row>
    <row r="37" spans="1:27" x14ac:dyDescent="0.25">
      <c r="A37" t="s">
        <v>60</v>
      </c>
    </row>
    <row r="38" spans="1:27" s="3" customFormat="1" x14ac:dyDescent="0.25">
      <c r="A38" s="3" t="s">
        <v>61</v>
      </c>
      <c r="B38" s="3">
        <v>30</v>
      </c>
      <c r="C38" s="3">
        <v>60</v>
      </c>
      <c r="D38" s="3">
        <v>80</v>
      </c>
      <c r="E38" s="3">
        <v>80</v>
      </c>
      <c r="F38" s="3">
        <v>80</v>
      </c>
      <c r="G38" s="3">
        <v>80</v>
      </c>
      <c r="R38" s="3">
        <v>80</v>
      </c>
      <c r="S38" s="3">
        <v>150</v>
      </c>
      <c r="T38" s="3">
        <v>150</v>
      </c>
    </row>
    <row r="41" spans="1:27" x14ac:dyDescent="0.25">
      <c r="A41" t="s">
        <v>62</v>
      </c>
      <c r="AA41" t="s">
        <v>103</v>
      </c>
    </row>
    <row r="42" spans="1:27" x14ac:dyDescent="0.25">
      <c r="A42" t="s">
        <v>55</v>
      </c>
      <c r="B42" t="s">
        <v>67</v>
      </c>
      <c r="C42" t="s">
        <v>68</v>
      </c>
      <c r="D42" t="s">
        <v>69</v>
      </c>
      <c r="E42" t="s">
        <v>70</v>
      </c>
      <c r="F42" t="s">
        <v>71</v>
      </c>
      <c r="G42" t="s">
        <v>72</v>
      </c>
      <c r="I42" t="s">
        <v>102</v>
      </c>
      <c r="X42" t="s">
        <v>82</v>
      </c>
      <c r="Y42" t="s">
        <v>83</v>
      </c>
      <c r="Z42" t="s">
        <v>84</v>
      </c>
      <c r="AA42" t="s">
        <v>85</v>
      </c>
    </row>
    <row r="43" spans="1:27" x14ac:dyDescent="0.25">
      <c r="A43" t="s">
        <v>100</v>
      </c>
      <c r="B43">
        <v>20</v>
      </c>
      <c r="C43">
        <v>35</v>
      </c>
      <c r="D43">
        <v>55</v>
      </c>
      <c r="E43">
        <v>75</v>
      </c>
      <c r="F43">
        <v>115</v>
      </c>
      <c r="G43">
        <v>135</v>
      </c>
      <c r="X43">
        <v>45</v>
      </c>
      <c r="Y43">
        <v>65</v>
      </c>
      <c r="Z43">
        <v>105</v>
      </c>
      <c r="AA43">
        <v>105</v>
      </c>
    </row>
    <row r="44" spans="1:27" x14ac:dyDescent="0.25">
      <c r="A44" t="s">
        <v>101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X44">
        <v>6</v>
      </c>
      <c r="Y44">
        <v>6</v>
      </c>
      <c r="Z44">
        <v>6</v>
      </c>
      <c r="AA44">
        <v>6</v>
      </c>
    </row>
    <row r="45" spans="1:27" s="2" customFormat="1" x14ac:dyDescent="0.25">
      <c r="A45" s="2" t="s">
        <v>104</v>
      </c>
      <c r="B45" s="2">
        <f>B43+3*B44</f>
        <v>38</v>
      </c>
      <c r="C45" s="2">
        <f t="shared" ref="C45:AA45" si="23">C43+3*C44</f>
        <v>53</v>
      </c>
      <c r="D45" s="2">
        <f t="shared" si="23"/>
        <v>73</v>
      </c>
      <c r="E45" s="2">
        <f t="shared" si="23"/>
        <v>93</v>
      </c>
      <c r="F45" s="2">
        <f t="shared" si="23"/>
        <v>133</v>
      </c>
      <c r="G45" s="2">
        <f t="shared" si="23"/>
        <v>153</v>
      </c>
      <c r="X45" s="2">
        <f t="shared" si="23"/>
        <v>63</v>
      </c>
      <c r="Y45" s="2">
        <f t="shared" si="23"/>
        <v>83</v>
      </c>
      <c r="Z45" s="2">
        <f t="shared" si="23"/>
        <v>123</v>
      </c>
      <c r="AA45" s="2">
        <f t="shared" si="23"/>
        <v>123</v>
      </c>
    </row>
    <row r="46" spans="1:27" x14ac:dyDescent="0.25">
      <c r="A46" t="s">
        <v>56</v>
      </c>
    </row>
    <row r="47" spans="1:27" x14ac:dyDescent="0.25">
      <c r="A47" t="s">
        <v>57</v>
      </c>
    </row>
    <row r="48" spans="1:27" s="3" customFormat="1" x14ac:dyDescent="0.25">
      <c r="A48" s="3" t="s">
        <v>58</v>
      </c>
      <c r="B48" s="3">
        <f>ROUNDUP(B43*10%+B43,0)</f>
        <v>22</v>
      </c>
      <c r="C48" s="3">
        <f t="shared" ref="C48:AA48" si="24">ROUNDUP(C43*10%+C43,0)</f>
        <v>39</v>
      </c>
      <c r="D48" s="3">
        <f t="shared" si="24"/>
        <v>61</v>
      </c>
      <c r="E48" s="3">
        <f t="shared" si="24"/>
        <v>83</v>
      </c>
      <c r="F48" s="3">
        <f t="shared" si="24"/>
        <v>127</v>
      </c>
      <c r="G48" s="3">
        <f t="shared" si="24"/>
        <v>149</v>
      </c>
      <c r="X48" s="3">
        <f t="shared" si="24"/>
        <v>50</v>
      </c>
      <c r="Y48" s="3">
        <f t="shared" si="24"/>
        <v>72</v>
      </c>
      <c r="Z48" s="3">
        <f t="shared" si="24"/>
        <v>116</v>
      </c>
      <c r="AA48" s="3">
        <f t="shared" si="24"/>
        <v>116</v>
      </c>
    </row>
    <row r="49" spans="1:32" s="3" customFormat="1" x14ac:dyDescent="0.25">
      <c r="A49" s="3" t="s">
        <v>105</v>
      </c>
      <c r="B49" s="3">
        <v>1</v>
      </c>
      <c r="C49" s="3">
        <v>2</v>
      </c>
      <c r="D49" s="3">
        <v>2</v>
      </c>
      <c r="E49" s="3">
        <v>4</v>
      </c>
      <c r="F49" s="3">
        <v>6</v>
      </c>
      <c r="G49" s="3">
        <v>6</v>
      </c>
      <c r="X49" s="3">
        <v>4</v>
      </c>
      <c r="Y49" s="3">
        <v>4</v>
      </c>
      <c r="Z49" s="3">
        <v>6</v>
      </c>
      <c r="AA49" s="3">
        <v>8</v>
      </c>
    </row>
    <row r="50" spans="1:32" x14ac:dyDescent="0.25">
      <c r="A50" t="s">
        <v>106</v>
      </c>
      <c r="B50">
        <f>B48+B49*3</f>
        <v>25</v>
      </c>
      <c r="C50">
        <f t="shared" ref="C50:AA50" si="25">C48+C49*3</f>
        <v>45</v>
      </c>
      <c r="D50">
        <f t="shared" si="25"/>
        <v>67</v>
      </c>
      <c r="E50">
        <f t="shared" si="25"/>
        <v>95</v>
      </c>
      <c r="F50">
        <f t="shared" si="25"/>
        <v>145</v>
      </c>
      <c r="G50">
        <f t="shared" si="25"/>
        <v>167</v>
      </c>
      <c r="X50">
        <f t="shared" si="25"/>
        <v>62</v>
      </c>
      <c r="Y50">
        <f t="shared" si="25"/>
        <v>84</v>
      </c>
      <c r="Z50">
        <f t="shared" si="25"/>
        <v>134</v>
      </c>
      <c r="AA50">
        <f t="shared" si="25"/>
        <v>140</v>
      </c>
    </row>
    <row r="51" spans="1:32" x14ac:dyDescent="0.25">
      <c r="A51" t="s">
        <v>59</v>
      </c>
    </row>
    <row r="52" spans="1:32" x14ac:dyDescent="0.25">
      <c r="A52" t="s">
        <v>60</v>
      </c>
    </row>
    <row r="53" spans="1:32" x14ac:dyDescent="0.25">
      <c r="A53" t="s">
        <v>61</v>
      </c>
    </row>
    <row r="56" spans="1:32" x14ac:dyDescent="0.25">
      <c r="A56" t="s">
        <v>20</v>
      </c>
    </row>
    <row r="57" spans="1:32" x14ac:dyDescent="0.25">
      <c r="A57" t="s">
        <v>55</v>
      </c>
      <c r="C57" t="s">
        <v>73</v>
      </c>
      <c r="D57" t="s">
        <v>74</v>
      </c>
      <c r="E57" t="s">
        <v>75</v>
      </c>
      <c r="F57" t="s">
        <v>76</v>
      </c>
      <c r="G57" t="s">
        <v>77</v>
      </c>
      <c r="H57" t="s">
        <v>78</v>
      </c>
      <c r="I57" t="s">
        <v>79</v>
      </c>
      <c r="K57" t="s">
        <v>94</v>
      </c>
      <c r="L57" t="s">
        <v>95</v>
      </c>
      <c r="M57" t="s">
        <v>96</v>
      </c>
      <c r="N57" t="s">
        <v>97</v>
      </c>
      <c r="O57" t="s">
        <v>98</v>
      </c>
      <c r="P57" t="s">
        <v>99</v>
      </c>
      <c r="R57" t="s">
        <v>80</v>
      </c>
      <c r="S57" t="s">
        <v>81</v>
      </c>
      <c r="X57" t="s">
        <v>89</v>
      </c>
      <c r="Y57" t="s">
        <v>90</v>
      </c>
      <c r="Z57" t="s">
        <v>91</v>
      </c>
      <c r="AD57" t="s">
        <v>92</v>
      </c>
      <c r="AF57" t="s">
        <v>328</v>
      </c>
    </row>
    <row r="58" spans="1:32" x14ac:dyDescent="0.25">
      <c r="A58" t="s">
        <v>100</v>
      </c>
      <c r="C58">
        <v>35</v>
      </c>
      <c r="D58">
        <v>55</v>
      </c>
      <c r="E58">
        <v>75</v>
      </c>
      <c r="F58">
        <v>95</v>
      </c>
      <c r="G58">
        <v>115</v>
      </c>
      <c r="H58">
        <v>135</v>
      </c>
      <c r="I58">
        <v>155</v>
      </c>
      <c r="K58">
        <v>10</v>
      </c>
      <c r="L58">
        <v>24</v>
      </c>
      <c r="M58">
        <v>40</v>
      </c>
      <c r="N58">
        <v>50</v>
      </c>
      <c r="O58">
        <v>68</v>
      </c>
      <c r="P58">
        <v>90</v>
      </c>
      <c r="R58">
        <v>150</v>
      </c>
      <c r="S58">
        <v>170</v>
      </c>
      <c r="X58">
        <v>70</v>
      </c>
      <c r="Y58">
        <v>90</v>
      </c>
      <c r="Z58">
        <v>140</v>
      </c>
      <c r="AD58">
        <v>120</v>
      </c>
      <c r="AF58" t="s">
        <v>329</v>
      </c>
    </row>
    <row r="59" spans="1:32" x14ac:dyDescent="0.25">
      <c r="A59" t="s">
        <v>101</v>
      </c>
      <c r="C59">
        <v>6</v>
      </c>
      <c r="D59">
        <v>6</v>
      </c>
      <c r="E59">
        <v>6</v>
      </c>
      <c r="F59">
        <v>6</v>
      </c>
      <c r="G59">
        <v>6</v>
      </c>
      <c r="H59">
        <v>6</v>
      </c>
      <c r="I59">
        <v>6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R59">
        <v>6</v>
      </c>
      <c r="S59">
        <v>6</v>
      </c>
      <c r="X59">
        <v>6</v>
      </c>
      <c r="Y59">
        <v>6</v>
      </c>
      <c r="Z59">
        <v>5</v>
      </c>
      <c r="AD59">
        <v>5</v>
      </c>
    </row>
    <row r="60" spans="1:32" s="2" customFormat="1" x14ac:dyDescent="0.25">
      <c r="A60" s="2" t="s">
        <v>104</v>
      </c>
      <c r="C60" s="2">
        <f>C58+3*C59</f>
        <v>53</v>
      </c>
      <c r="D60" s="2">
        <f t="shared" ref="D60:AD60" si="26">D58+3*D59</f>
        <v>73</v>
      </c>
      <c r="E60" s="2">
        <f t="shared" si="26"/>
        <v>93</v>
      </c>
      <c r="F60" s="2">
        <f t="shared" si="26"/>
        <v>113</v>
      </c>
      <c r="G60" s="2">
        <f t="shared" si="26"/>
        <v>133</v>
      </c>
      <c r="H60" s="2">
        <f t="shared" si="26"/>
        <v>153</v>
      </c>
      <c r="I60" s="2">
        <f t="shared" si="26"/>
        <v>173</v>
      </c>
      <c r="K60" s="2">
        <f t="shared" si="26"/>
        <v>16</v>
      </c>
      <c r="L60" s="2">
        <f t="shared" si="26"/>
        <v>30</v>
      </c>
      <c r="M60" s="2">
        <f t="shared" si="26"/>
        <v>46</v>
      </c>
      <c r="N60" s="2">
        <f t="shared" si="26"/>
        <v>56</v>
      </c>
      <c r="O60" s="2">
        <f t="shared" si="26"/>
        <v>74</v>
      </c>
      <c r="P60" s="2">
        <f t="shared" si="26"/>
        <v>96</v>
      </c>
      <c r="R60" s="2">
        <f t="shared" si="26"/>
        <v>168</v>
      </c>
      <c r="S60" s="2">
        <f t="shared" si="26"/>
        <v>188</v>
      </c>
      <c r="X60" s="2">
        <f t="shared" si="26"/>
        <v>88</v>
      </c>
      <c r="Y60" s="2">
        <f t="shared" si="26"/>
        <v>108</v>
      </c>
      <c r="Z60" s="2">
        <f t="shared" si="26"/>
        <v>155</v>
      </c>
      <c r="AD60" s="2">
        <f t="shared" si="26"/>
        <v>135</v>
      </c>
    </row>
    <row r="61" spans="1:32" x14ac:dyDescent="0.25">
      <c r="A61" t="s">
        <v>56</v>
      </c>
      <c r="C61">
        <v>2.46</v>
      </c>
      <c r="D61">
        <v>2.46</v>
      </c>
      <c r="E61">
        <v>2.46</v>
      </c>
      <c r="F61">
        <v>2.46</v>
      </c>
      <c r="G61">
        <v>2.46</v>
      </c>
      <c r="H61">
        <v>2.46</v>
      </c>
      <c r="I61">
        <v>2.46</v>
      </c>
      <c r="K61">
        <v>1.74</v>
      </c>
      <c r="L61">
        <v>1.74</v>
      </c>
      <c r="M61">
        <v>1.74</v>
      </c>
      <c r="N61">
        <v>1.74</v>
      </c>
      <c r="O61">
        <v>1.74</v>
      </c>
      <c r="P61">
        <v>1.72</v>
      </c>
      <c r="R61">
        <v>3.45</v>
      </c>
      <c r="S61">
        <v>3.45</v>
      </c>
      <c r="X61">
        <v>3.21</v>
      </c>
      <c r="Y61">
        <v>3.21</v>
      </c>
      <c r="Z61" t="s">
        <v>333</v>
      </c>
      <c r="AD61">
        <v>2.58</v>
      </c>
    </row>
    <row r="62" spans="1:32" x14ac:dyDescent="0.25">
      <c r="A62" t="s">
        <v>57</v>
      </c>
      <c r="C62">
        <v>40</v>
      </c>
      <c r="D62">
        <v>40</v>
      </c>
      <c r="E62">
        <v>40</v>
      </c>
      <c r="F62">
        <v>40</v>
      </c>
      <c r="G62">
        <v>40</v>
      </c>
      <c r="H62">
        <v>40</v>
      </c>
      <c r="I62">
        <v>40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R62">
        <v>55</v>
      </c>
      <c r="S62">
        <v>55</v>
      </c>
      <c r="X62">
        <v>70</v>
      </c>
      <c r="Y62">
        <v>140</v>
      </c>
      <c r="Z62">
        <v>20</v>
      </c>
      <c r="AD62">
        <v>75</v>
      </c>
    </row>
    <row r="63" spans="1:32" s="3" customFormat="1" x14ac:dyDescent="0.25">
      <c r="A63" s="3" t="s">
        <v>58</v>
      </c>
      <c r="C63" s="3">
        <f>ROUNDUP(C58*10%+C58,0)</f>
        <v>39</v>
      </c>
      <c r="D63" s="3">
        <f t="shared" ref="D63:AD63" si="27">ROUNDUP(D58*10%+D58,0)</f>
        <v>61</v>
      </c>
      <c r="E63" s="3">
        <f t="shared" si="27"/>
        <v>83</v>
      </c>
      <c r="F63" s="3">
        <f t="shared" si="27"/>
        <v>105</v>
      </c>
      <c r="G63" s="3">
        <f t="shared" si="27"/>
        <v>127</v>
      </c>
      <c r="H63" s="3">
        <f t="shared" si="27"/>
        <v>149</v>
      </c>
      <c r="I63" s="3">
        <f t="shared" si="27"/>
        <v>171</v>
      </c>
      <c r="K63" s="3">
        <f>K58</f>
        <v>10</v>
      </c>
      <c r="L63" s="3">
        <f t="shared" ref="L63:P63" si="28">L58</f>
        <v>24</v>
      </c>
      <c r="M63" s="3">
        <f t="shared" si="28"/>
        <v>40</v>
      </c>
      <c r="N63" s="3">
        <f t="shared" si="28"/>
        <v>50</v>
      </c>
      <c r="O63" s="3">
        <f t="shared" si="28"/>
        <v>68</v>
      </c>
      <c r="P63" s="3">
        <f t="shared" si="28"/>
        <v>90</v>
      </c>
      <c r="R63" s="3">
        <f t="shared" si="27"/>
        <v>165</v>
      </c>
      <c r="S63" s="3">
        <f t="shared" si="27"/>
        <v>187</v>
      </c>
      <c r="X63" s="3">
        <f t="shared" si="27"/>
        <v>77</v>
      </c>
      <c r="Y63" s="3">
        <f t="shared" si="27"/>
        <v>99</v>
      </c>
      <c r="Z63" s="3">
        <f t="shared" si="27"/>
        <v>154</v>
      </c>
      <c r="AD63" s="3">
        <f t="shared" si="27"/>
        <v>132</v>
      </c>
    </row>
    <row r="64" spans="1:32" s="3" customFormat="1" x14ac:dyDescent="0.25">
      <c r="A64" s="3" t="s">
        <v>105</v>
      </c>
      <c r="C64" s="3">
        <v>2</v>
      </c>
      <c r="D64" s="3">
        <v>2</v>
      </c>
      <c r="E64" s="3">
        <v>4</v>
      </c>
      <c r="F64" s="3">
        <v>4</v>
      </c>
      <c r="G64" s="3">
        <v>6</v>
      </c>
      <c r="H64" s="3">
        <v>6</v>
      </c>
      <c r="I64" s="3">
        <v>6</v>
      </c>
      <c r="K64" s="3">
        <v>2</v>
      </c>
      <c r="L64" s="3">
        <v>2</v>
      </c>
      <c r="M64" s="3">
        <v>2</v>
      </c>
      <c r="N64" s="3">
        <v>4</v>
      </c>
      <c r="O64" s="3">
        <v>4</v>
      </c>
      <c r="P64" s="3">
        <v>6</v>
      </c>
      <c r="R64" s="3">
        <v>8</v>
      </c>
      <c r="S64" s="3">
        <v>8</v>
      </c>
      <c r="X64" s="3">
        <v>4</v>
      </c>
      <c r="Y64" s="3">
        <v>6</v>
      </c>
      <c r="Z64" s="3">
        <v>8</v>
      </c>
      <c r="AD64" s="3">
        <v>6</v>
      </c>
    </row>
    <row r="65" spans="1:30" x14ac:dyDescent="0.25">
      <c r="A65" t="s">
        <v>106</v>
      </c>
      <c r="C65">
        <f>C63+C64*3</f>
        <v>45</v>
      </c>
      <c r="D65">
        <f t="shared" ref="D65:AD65" si="29">D63+D64*3</f>
        <v>67</v>
      </c>
      <c r="E65">
        <f t="shared" si="29"/>
        <v>95</v>
      </c>
      <c r="F65">
        <f t="shared" si="29"/>
        <v>117</v>
      </c>
      <c r="G65">
        <f t="shared" si="29"/>
        <v>145</v>
      </c>
      <c r="H65">
        <f t="shared" si="29"/>
        <v>167</v>
      </c>
      <c r="I65">
        <f t="shared" si="29"/>
        <v>189</v>
      </c>
      <c r="K65">
        <f t="shared" si="29"/>
        <v>16</v>
      </c>
      <c r="L65">
        <f t="shared" si="29"/>
        <v>30</v>
      </c>
      <c r="M65">
        <f t="shared" si="29"/>
        <v>46</v>
      </c>
      <c r="N65">
        <f t="shared" si="29"/>
        <v>62</v>
      </c>
      <c r="O65">
        <f t="shared" si="29"/>
        <v>80</v>
      </c>
      <c r="P65">
        <f t="shared" si="29"/>
        <v>108</v>
      </c>
      <c r="R65">
        <f t="shared" si="29"/>
        <v>189</v>
      </c>
      <c r="S65">
        <f t="shared" si="29"/>
        <v>211</v>
      </c>
      <c r="X65">
        <f t="shared" si="29"/>
        <v>89</v>
      </c>
      <c r="Y65">
        <f t="shared" si="29"/>
        <v>117</v>
      </c>
      <c r="Z65">
        <f t="shared" si="29"/>
        <v>178</v>
      </c>
      <c r="AD65">
        <f t="shared" si="29"/>
        <v>150</v>
      </c>
    </row>
    <row r="66" spans="1:30" x14ac:dyDescent="0.25">
      <c r="A66" t="s">
        <v>59</v>
      </c>
    </row>
    <row r="67" spans="1:30" s="3" customFormat="1" ht="14.25" customHeight="1" x14ac:dyDescent="0.25">
      <c r="A67" s="3" t="s">
        <v>60</v>
      </c>
      <c r="C67" s="3">
        <f>ROUNDDOWN(C61-C61*10%,2)</f>
        <v>2.21</v>
      </c>
      <c r="D67" s="3">
        <f t="shared" ref="D67:AD67" si="30">ROUNDDOWN(D61-D61*10%,2)</f>
        <v>2.21</v>
      </c>
      <c r="E67" s="3">
        <f t="shared" si="30"/>
        <v>2.21</v>
      </c>
      <c r="F67" s="3">
        <f t="shared" si="30"/>
        <v>2.21</v>
      </c>
      <c r="G67" s="3">
        <f t="shared" si="30"/>
        <v>2.21</v>
      </c>
      <c r="H67" s="3">
        <f t="shared" si="30"/>
        <v>2.21</v>
      </c>
      <c r="I67" s="3">
        <f t="shared" si="30"/>
        <v>2.21</v>
      </c>
      <c r="K67" s="3">
        <f t="shared" si="30"/>
        <v>1.56</v>
      </c>
      <c r="L67" s="3">
        <f t="shared" si="30"/>
        <v>1.56</v>
      </c>
      <c r="M67" s="3">
        <f t="shared" si="30"/>
        <v>1.56</v>
      </c>
      <c r="N67" s="3">
        <f t="shared" si="30"/>
        <v>1.56</v>
      </c>
      <c r="O67" s="3">
        <f t="shared" si="30"/>
        <v>1.56</v>
      </c>
      <c r="P67" s="3">
        <f t="shared" si="30"/>
        <v>1.54</v>
      </c>
      <c r="R67" s="3">
        <f t="shared" si="30"/>
        <v>3.1</v>
      </c>
      <c r="S67" s="3">
        <f t="shared" si="30"/>
        <v>3.1</v>
      </c>
      <c r="X67" s="3">
        <f t="shared" si="30"/>
        <v>2.88</v>
      </c>
      <c r="Y67" s="3">
        <f t="shared" si="30"/>
        <v>2.88</v>
      </c>
      <c r="Z67" s="3" t="s">
        <v>334</v>
      </c>
      <c r="AD67" s="3">
        <f t="shared" si="30"/>
        <v>2.3199999999999998</v>
      </c>
    </row>
    <row r="68" spans="1:30" x14ac:dyDescent="0.25">
      <c r="A68" t="s">
        <v>61</v>
      </c>
    </row>
    <row r="69" spans="1:30" x14ac:dyDescent="0.25">
      <c r="Z69" t="s">
        <v>335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264A-B27F-4A33-8E89-74D16323DCCF}">
  <dimension ref="A1:BA159"/>
  <sheetViews>
    <sheetView topLeftCell="A28" workbookViewId="0">
      <pane xSplit="1" topLeftCell="B1" activePane="topRight" state="frozen"/>
      <selection activeCell="A50" sqref="A50"/>
      <selection pane="topRight" activeCell="M36" sqref="M36"/>
    </sheetView>
  </sheetViews>
  <sheetFormatPr baseColWidth="10" defaultRowHeight="15" x14ac:dyDescent="0.25"/>
  <cols>
    <col min="1" max="1" width="15.5703125" customWidth="1"/>
  </cols>
  <sheetData>
    <row r="1" spans="1:40" x14ac:dyDescent="0.25">
      <c r="A1" t="s">
        <v>107</v>
      </c>
      <c r="B1" t="s">
        <v>128</v>
      </c>
      <c r="C1" t="s">
        <v>129</v>
      </c>
      <c r="D1" t="s">
        <v>130</v>
      </c>
      <c r="E1" t="s">
        <v>132</v>
      </c>
      <c r="F1" t="s">
        <v>109</v>
      </c>
      <c r="G1" t="s">
        <v>133</v>
      </c>
      <c r="H1" t="s">
        <v>134</v>
      </c>
      <c r="I1" t="s">
        <v>135</v>
      </c>
      <c r="K1" t="s">
        <v>136</v>
      </c>
      <c r="L1" t="s">
        <v>137</v>
      </c>
      <c r="M1" t="s">
        <v>142</v>
      </c>
      <c r="N1" t="s">
        <v>138</v>
      </c>
      <c r="O1" t="s">
        <v>143</v>
      </c>
      <c r="P1" t="s">
        <v>139</v>
      </c>
      <c r="Q1" t="s">
        <v>144</v>
      </c>
      <c r="R1" t="s">
        <v>140</v>
      </c>
      <c r="S1" t="s">
        <v>141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</row>
    <row r="2" spans="1:40" x14ac:dyDescent="0.25">
      <c r="A2" t="s">
        <v>110</v>
      </c>
      <c r="K2">
        <v>10</v>
      </c>
      <c r="Q2">
        <v>34</v>
      </c>
      <c r="Z2">
        <v>10</v>
      </c>
      <c r="AA2">
        <v>15</v>
      </c>
    </row>
    <row r="3" spans="1:40" x14ac:dyDescent="0.25">
      <c r="A3" t="s">
        <v>111</v>
      </c>
      <c r="B3">
        <v>35</v>
      </c>
      <c r="C3">
        <v>40</v>
      </c>
      <c r="L3">
        <v>30</v>
      </c>
      <c r="AB3">
        <v>25</v>
      </c>
    </row>
    <row r="4" spans="1:40" x14ac:dyDescent="0.25">
      <c r="A4" t="s">
        <v>122</v>
      </c>
      <c r="B4">
        <v>28</v>
      </c>
      <c r="L4">
        <v>42</v>
      </c>
      <c r="N4">
        <v>2</v>
      </c>
      <c r="O4">
        <v>2</v>
      </c>
      <c r="P4">
        <v>2</v>
      </c>
    </row>
    <row r="5" spans="1:40" x14ac:dyDescent="0.25">
      <c r="A5" t="s">
        <v>112</v>
      </c>
      <c r="C5">
        <v>40</v>
      </c>
      <c r="M5">
        <v>17</v>
      </c>
    </row>
    <row r="6" spans="1:40" x14ac:dyDescent="0.25">
      <c r="A6" t="s">
        <v>131</v>
      </c>
      <c r="D6">
        <v>16</v>
      </c>
      <c r="E6">
        <v>2</v>
      </c>
      <c r="F6">
        <v>1</v>
      </c>
      <c r="R6">
        <v>50</v>
      </c>
      <c r="AG6">
        <v>20</v>
      </c>
    </row>
    <row r="7" spans="1:40" x14ac:dyDescent="0.25">
      <c r="A7" t="s">
        <v>113</v>
      </c>
      <c r="D7">
        <v>30</v>
      </c>
      <c r="Q7">
        <v>23</v>
      </c>
      <c r="R7">
        <v>17</v>
      </c>
    </row>
    <row r="8" spans="1:40" x14ac:dyDescent="0.25">
      <c r="A8" t="s">
        <v>114</v>
      </c>
      <c r="E8">
        <v>18</v>
      </c>
      <c r="W8">
        <v>16</v>
      </c>
    </row>
    <row r="9" spans="1:40" x14ac:dyDescent="0.25">
      <c r="A9" t="s">
        <v>115</v>
      </c>
      <c r="F9">
        <v>44</v>
      </c>
      <c r="S9">
        <v>80</v>
      </c>
      <c r="T9">
        <v>80</v>
      </c>
      <c r="V9">
        <v>80</v>
      </c>
      <c r="W9">
        <v>75</v>
      </c>
    </row>
    <row r="10" spans="1:40" x14ac:dyDescent="0.25">
      <c r="A10" t="s">
        <v>116</v>
      </c>
      <c r="G10">
        <v>22</v>
      </c>
      <c r="T10">
        <v>10</v>
      </c>
    </row>
    <row r="11" spans="1:40" x14ac:dyDescent="0.25">
      <c r="A11" t="s">
        <v>117</v>
      </c>
      <c r="G11">
        <v>35</v>
      </c>
      <c r="T11">
        <v>5</v>
      </c>
      <c r="U11">
        <v>9</v>
      </c>
      <c r="AK11">
        <v>12</v>
      </c>
      <c r="AL11">
        <v>12</v>
      </c>
    </row>
    <row r="12" spans="1:40" x14ac:dyDescent="0.25">
      <c r="A12" t="s">
        <v>118</v>
      </c>
      <c r="G12">
        <v>38</v>
      </c>
      <c r="T12">
        <v>50</v>
      </c>
      <c r="U12">
        <v>16</v>
      </c>
      <c r="V12">
        <v>50</v>
      </c>
      <c r="AK12">
        <v>19</v>
      </c>
      <c r="AL12">
        <v>19</v>
      </c>
    </row>
    <row r="13" spans="1:40" x14ac:dyDescent="0.25">
      <c r="A13" t="s">
        <v>119</v>
      </c>
      <c r="H13">
        <v>18</v>
      </c>
      <c r="I13">
        <v>22</v>
      </c>
      <c r="V13">
        <v>10</v>
      </c>
      <c r="W13">
        <v>40</v>
      </c>
      <c r="X13">
        <v>9</v>
      </c>
      <c r="AM13">
        <v>8</v>
      </c>
      <c r="AN13">
        <v>11</v>
      </c>
    </row>
    <row r="14" spans="1:40" x14ac:dyDescent="0.25">
      <c r="A14" t="s">
        <v>120</v>
      </c>
      <c r="H14">
        <v>2</v>
      </c>
      <c r="I14">
        <v>5</v>
      </c>
    </row>
    <row r="15" spans="1:40" x14ac:dyDescent="0.25">
      <c r="A15" t="s">
        <v>121</v>
      </c>
      <c r="I15">
        <v>5</v>
      </c>
      <c r="V15">
        <v>17</v>
      </c>
      <c r="X15">
        <v>80</v>
      </c>
      <c r="AM15">
        <v>20</v>
      </c>
      <c r="AN15">
        <v>22</v>
      </c>
    </row>
    <row r="16" spans="1:40" x14ac:dyDescent="0.25">
      <c r="A16" t="s">
        <v>66</v>
      </c>
      <c r="N16">
        <v>23</v>
      </c>
      <c r="AC16">
        <v>25</v>
      </c>
    </row>
    <row r="17" spans="1:40" x14ac:dyDescent="0.25">
      <c r="A17" t="s">
        <v>123</v>
      </c>
    </row>
    <row r="18" spans="1:40" x14ac:dyDescent="0.25">
      <c r="A18" t="s">
        <v>124</v>
      </c>
      <c r="O18">
        <v>22</v>
      </c>
    </row>
    <row r="19" spans="1:40" x14ac:dyDescent="0.25">
      <c r="A19" t="s">
        <v>125</v>
      </c>
      <c r="O19">
        <v>40</v>
      </c>
      <c r="AE19">
        <v>7</v>
      </c>
    </row>
    <row r="20" spans="1:40" x14ac:dyDescent="0.25">
      <c r="A20" t="s">
        <v>108</v>
      </c>
      <c r="P20">
        <v>40</v>
      </c>
      <c r="S20">
        <v>28</v>
      </c>
      <c r="U20">
        <v>5</v>
      </c>
      <c r="AD20">
        <v>20</v>
      </c>
      <c r="AE20">
        <v>25</v>
      </c>
      <c r="AF20">
        <v>25</v>
      </c>
      <c r="AH20">
        <v>10</v>
      </c>
    </row>
    <row r="21" spans="1:40" x14ac:dyDescent="0.25">
      <c r="A21" t="s">
        <v>126</v>
      </c>
      <c r="Q21">
        <v>50</v>
      </c>
    </row>
    <row r="22" spans="1:40" x14ac:dyDescent="0.25">
      <c r="A22" t="s">
        <v>127</v>
      </c>
      <c r="U22">
        <v>80</v>
      </c>
      <c r="AK22">
        <v>40</v>
      </c>
      <c r="AL22">
        <v>50</v>
      </c>
    </row>
    <row r="23" spans="1:40" x14ac:dyDescent="0.25">
      <c r="A23" t="s">
        <v>150</v>
      </c>
      <c r="AI23">
        <v>20</v>
      </c>
      <c r="AJ23">
        <v>24</v>
      </c>
    </row>
    <row r="24" spans="1:40" x14ac:dyDescent="0.25">
      <c r="A24" t="s">
        <v>272</v>
      </c>
      <c r="Z24">
        <v>25</v>
      </c>
      <c r="AA24">
        <v>25</v>
      </c>
      <c r="AB24">
        <v>25</v>
      </c>
      <c r="AC24">
        <v>7</v>
      </c>
    </row>
    <row r="25" spans="1:40" x14ac:dyDescent="0.25">
      <c r="A25" t="s">
        <v>273</v>
      </c>
      <c r="Z25">
        <v>10</v>
      </c>
    </row>
    <row r="26" spans="1:40" x14ac:dyDescent="0.25">
      <c r="A26" t="s">
        <v>197</v>
      </c>
      <c r="AD26">
        <v>40</v>
      </c>
      <c r="AF26">
        <v>45</v>
      </c>
      <c r="AG26">
        <v>40</v>
      </c>
      <c r="AH26">
        <v>40</v>
      </c>
      <c r="AI26">
        <v>40</v>
      </c>
      <c r="AJ26">
        <v>50</v>
      </c>
    </row>
    <row r="27" spans="1:40" x14ac:dyDescent="0.25">
      <c r="A27" t="s">
        <v>274</v>
      </c>
      <c r="AH27">
        <v>20</v>
      </c>
    </row>
    <row r="28" spans="1:40" x14ac:dyDescent="0.25">
      <c r="A28" t="s">
        <v>275</v>
      </c>
      <c r="AI28">
        <v>11</v>
      </c>
      <c r="AJ28">
        <v>13</v>
      </c>
    </row>
    <row r="29" spans="1:40" x14ac:dyDescent="0.25">
      <c r="A29" t="s">
        <v>243</v>
      </c>
      <c r="AM29">
        <v>50</v>
      </c>
      <c r="AN29">
        <v>45</v>
      </c>
    </row>
    <row r="31" spans="1:40" x14ac:dyDescent="0.25">
      <c r="G31" t="s">
        <v>151</v>
      </c>
    </row>
    <row r="32" spans="1:40" x14ac:dyDescent="0.25">
      <c r="G32" t="s">
        <v>152</v>
      </c>
      <c r="N32">
        <v>60</v>
      </c>
      <c r="P32">
        <v>50</v>
      </c>
      <c r="R32" t="s">
        <v>171</v>
      </c>
      <c r="S32" t="s">
        <v>172</v>
      </c>
      <c r="U32" t="s">
        <v>173</v>
      </c>
    </row>
    <row r="33" spans="1:40" x14ac:dyDescent="0.25">
      <c r="N33">
        <v>23</v>
      </c>
      <c r="P33">
        <v>40</v>
      </c>
      <c r="R33">
        <v>50</v>
      </c>
      <c r="S33">
        <v>28</v>
      </c>
      <c r="U33">
        <v>85</v>
      </c>
      <c r="X33">
        <v>80</v>
      </c>
    </row>
    <row r="34" spans="1:40" x14ac:dyDescent="0.25">
      <c r="A34" t="s">
        <v>153</v>
      </c>
      <c r="B34" t="str">
        <f>B1</f>
        <v>deer cape</v>
      </c>
      <c r="C34" t="str">
        <f t="shared" ref="C34:X34" si="0">C1</f>
        <v>troll cape</v>
      </c>
      <c r="D34" t="str">
        <f t="shared" si="0"/>
        <v>wolf cape</v>
      </c>
      <c r="E34" t="str">
        <f t="shared" si="0"/>
        <v>lox cape</v>
      </c>
      <c r="F34" t="str">
        <f t="shared" si="0"/>
        <v>linen cape</v>
      </c>
      <c r="G34" t="str">
        <f t="shared" si="0"/>
        <v>feather cape</v>
      </c>
      <c r="H34" t="str">
        <f t="shared" si="0"/>
        <v>asksavin cape</v>
      </c>
      <c r="I34" t="str">
        <f t="shared" si="0"/>
        <v>ashen cape</v>
      </c>
      <c r="J34">
        <f t="shared" si="0"/>
        <v>0</v>
      </c>
      <c r="K34" t="str">
        <f t="shared" si="0"/>
        <v>rag</v>
      </c>
      <c r="L34" t="str">
        <f t="shared" si="0"/>
        <v>leather</v>
      </c>
      <c r="M34" t="str">
        <f t="shared" si="0"/>
        <v xml:space="preserve">troll </v>
      </c>
      <c r="N34" t="str">
        <f t="shared" si="0"/>
        <v>bronze</v>
      </c>
      <c r="O34" t="str">
        <f t="shared" si="0"/>
        <v>root</v>
      </c>
      <c r="P34" t="str">
        <f t="shared" si="0"/>
        <v>iron</v>
      </c>
      <c r="Q34" t="str">
        <f t="shared" si="0"/>
        <v>feris</v>
      </c>
      <c r="R34" t="str">
        <f t="shared" si="0"/>
        <v>wolf</v>
      </c>
      <c r="S34" t="str">
        <f t="shared" si="0"/>
        <v>padded</v>
      </c>
      <c r="T34" t="str">
        <f t="shared" si="0"/>
        <v>eitr weave</v>
      </c>
      <c r="U34" t="str">
        <f t="shared" si="0"/>
        <v>carapace</v>
      </c>
      <c r="V34" t="str">
        <f t="shared" si="0"/>
        <v>embla</v>
      </c>
      <c r="W34" t="str">
        <f t="shared" si="0"/>
        <v>ask</v>
      </c>
      <c r="X34" t="str">
        <f t="shared" si="0"/>
        <v>flametal</v>
      </c>
      <c r="Z34" t="str">
        <f>Z1</f>
        <v>wood shield</v>
      </c>
      <c r="AA34" t="str">
        <f t="shared" ref="AA34:AN34" si="1">AA1</f>
        <v>wood tower</v>
      </c>
      <c r="AB34" t="str">
        <f t="shared" si="1"/>
        <v>bone tower</v>
      </c>
      <c r="AC34" t="str">
        <f t="shared" si="1"/>
        <v>b buckler</v>
      </c>
      <c r="AD34" t="str">
        <f t="shared" si="1"/>
        <v>banded sh</v>
      </c>
      <c r="AE34" t="str">
        <f t="shared" si="1"/>
        <v>i buckler</v>
      </c>
      <c r="AF34" t="str">
        <f t="shared" si="1"/>
        <v>i twoer</v>
      </c>
      <c r="AG34" t="str">
        <f t="shared" si="1"/>
        <v>s shield</v>
      </c>
      <c r="AH34" t="str">
        <f t="shared" si="1"/>
        <v>serpent sh</v>
      </c>
      <c r="AI34" t="str">
        <f t="shared" si="1"/>
        <v>bm shield</v>
      </c>
      <c r="AJ34" t="str">
        <f t="shared" si="1"/>
        <v>bm tower sh</v>
      </c>
      <c r="AK34" t="str">
        <f t="shared" si="1"/>
        <v>caracpace buck</v>
      </c>
      <c r="AL34" t="str">
        <f t="shared" si="1"/>
        <v>carapace sh</v>
      </c>
      <c r="AM34" t="str">
        <f t="shared" si="1"/>
        <v>flame sh</v>
      </c>
      <c r="AN34" t="str">
        <f t="shared" si="1"/>
        <v>flame tower</v>
      </c>
    </row>
    <row r="35" spans="1:40" x14ac:dyDescent="0.25">
      <c r="A35" t="s">
        <v>110</v>
      </c>
      <c r="B35" t="s">
        <v>156</v>
      </c>
      <c r="C35" t="s">
        <v>156</v>
      </c>
      <c r="D35" t="s">
        <v>156</v>
      </c>
      <c r="E35" t="s">
        <v>156</v>
      </c>
      <c r="K35" t="s">
        <v>168</v>
      </c>
      <c r="L35" t="s">
        <v>169</v>
      </c>
      <c r="M35" t="s">
        <v>169</v>
      </c>
      <c r="N35" t="s">
        <v>169</v>
      </c>
      <c r="O35" t="s">
        <v>175</v>
      </c>
      <c r="P35" t="s">
        <v>169</v>
      </c>
      <c r="Q35" t="s">
        <v>154</v>
      </c>
      <c r="R35" t="s">
        <v>169</v>
      </c>
      <c r="Z35" t="s">
        <v>179</v>
      </c>
      <c r="AA35" t="s">
        <v>180</v>
      </c>
      <c r="AB35" t="s">
        <v>170</v>
      </c>
      <c r="AC35" t="s">
        <v>170</v>
      </c>
      <c r="AD35" t="s">
        <v>166</v>
      </c>
      <c r="AE35" t="s">
        <v>170</v>
      </c>
      <c r="AF35" t="s">
        <v>180</v>
      </c>
      <c r="AG35" t="s">
        <v>170</v>
      </c>
      <c r="AH35" t="s">
        <v>161</v>
      </c>
    </row>
    <row r="36" spans="1:40" x14ac:dyDescent="0.25">
      <c r="A36" t="s">
        <v>111</v>
      </c>
      <c r="B36" t="s">
        <v>154</v>
      </c>
      <c r="C36" t="s">
        <v>154</v>
      </c>
      <c r="D36" t="s">
        <v>161</v>
      </c>
      <c r="E36" t="s">
        <v>294</v>
      </c>
      <c r="L36" t="s">
        <v>155</v>
      </c>
      <c r="M36" t="s">
        <v>155</v>
      </c>
      <c r="Q36" t="s">
        <v>161</v>
      </c>
      <c r="AB36" t="s">
        <v>157</v>
      </c>
    </row>
    <row r="37" spans="1:40" x14ac:dyDescent="0.25">
      <c r="A37" t="s">
        <v>122</v>
      </c>
      <c r="B37" t="s">
        <v>157</v>
      </c>
      <c r="C37" t="s">
        <v>158</v>
      </c>
      <c r="L37" t="s">
        <v>165</v>
      </c>
      <c r="N37" t="s">
        <v>170</v>
      </c>
      <c r="O37">
        <v>4</v>
      </c>
      <c r="P37" t="s">
        <v>170</v>
      </c>
      <c r="Q37">
        <v>4</v>
      </c>
    </row>
    <row r="38" spans="1:40" x14ac:dyDescent="0.25">
      <c r="A38" t="s">
        <v>112</v>
      </c>
      <c r="C38" t="s">
        <v>154</v>
      </c>
      <c r="M38" t="s">
        <v>155</v>
      </c>
      <c r="O38">
        <v>1</v>
      </c>
    </row>
    <row r="39" spans="1:40" x14ac:dyDescent="0.25">
      <c r="A39" t="s">
        <v>131</v>
      </c>
      <c r="D39" t="s">
        <v>160</v>
      </c>
      <c r="F39">
        <v>2</v>
      </c>
      <c r="Q39">
        <v>4</v>
      </c>
      <c r="R39" t="s">
        <v>155</v>
      </c>
      <c r="AG39" t="s">
        <v>179</v>
      </c>
    </row>
    <row r="40" spans="1:40" x14ac:dyDescent="0.25">
      <c r="A40" t="s">
        <v>113</v>
      </c>
      <c r="D40" t="s">
        <v>155</v>
      </c>
      <c r="Q40" t="s">
        <v>177</v>
      </c>
      <c r="R40" t="s">
        <v>177</v>
      </c>
    </row>
    <row r="41" spans="1:40" x14ac:dyDescent="0.25">
      <c r="A41" t="s">
        <v>114</v>
      </c>
      <c r="E41" t="s">
        <v>162</v>
      </c>
      <c r="W41" t="s">
        <v>180</v>
      </c>
    </row>
    <row r="42" spans="1:40" x14ac:dyDescent="0.25">
      <c r="A42" t="s">
        <v>115</v>
      </c>
      <c r="F42" t="s">
        <v>163</v>
      </c>
      <c r="S42" t="s">
        <v>178</v>
      </c>
      <c r="T42" t="s">
        <v>178</v>
      </c>
      <c r="U42" t="s">
        <v>164</v>
      </c>
      <c r="V42" t="s">
        <v>178</v>
      </c>
      <c r="W42" t="s">
        <v>182</v>
      </c>
      <c r="X42" t="s">
        <v>164</v>
      </c>
      <c r="AI42" t="s">
        <v>155</v>
      </c>
      <c r="AJ42" t="s">
        <v>155</v>
      </c>
      <c r="AK42" t="s">
        <v>155</v>
      </c>
      <c r="AL42" t="s">
        <v>155</v>
      </c>
      <c r="AM42" t="s">
        <v>155</v>
      </c>
      <c r="AN42" t="s">
        <v>155</v>
      </c>
    </row>
    <row r="43" spans="1:40" x14ac:dyDescent="0.25">
      <c r="A43" t="s">
        <v>116</v>
      </c>
      <c r="G43" t="s">
        <v>155</v>
      </c>
      <c r="T43" t="s">
        <v>179</v>
      </c>
    </row>
    <row r="44" spans="1:40" x14ac:dyDescent="0.25">
      <c r="A44" t="s">
        <v>117</v>
      </c>
      <c r="G44" t="s">
        <v>154</v>
      </c>
      <c r="T44">
        <v>6</v>
      </c>
      <c r="U44" t="s">
        <v>160</v>
      </c>
      <c r="AK44" t="s">
        <v>179</v>
      </c>
      <c r="AL44" t="s">
        <v>180</v>
      </c>
    </row>
    <row r="45" spans="1:40" x14ac:dyDescent="0.25">
      <c r="A45" t="s">
        <v>118</v>
      </c>
      <c r="G45" t="s">
        <v>165</v>
      </c>
      <c r="T45" t="s">
        <v>176</v>
      </c>
      <c r="U45" t="s">
        <v>180</v>
      </c>
      <c r="V45" t="s">
        <v>176</v>
      </c>
      <c r="AK45" t="s">
        <v>166</v>
      </c>
      <c r="AL45" t="s">
        <v>162</v>
      </c>
    </row>
    <row r="46" spans="1:40" x14ac:dyDescent="0.25">
      <c r="A46" t="s">
        <v>119</v>
      </c>
      <c r="H46" t="s">
        <v>166</v>
      </c>
      <c r="I46" t="s">
        <v>167</v>
      </c>
      <c r="V46" t="s">
        <v>179</v>
      </c>
      <c r="W46" t="s">
        <v>154</v>
      </c>
      <c r="X46" t="s">
        <v>179</v>
      </c>
      <c r="AM46" t="s">
        <v>170</v>
      </c>
      <c r="AN46" t="s">
        <v>179</v>
      </c>
    </row>
    <row r="47" spans="1:40" x14ac:dyDescent="0.25">
      <c r="A47" t="s">
        <v>120</v>
      </c>
      <c r="H47">
        <v>3</v>
      </c>
      <c r="I47">
        <v>6</v>
      </c>
    </row>
    <row r="48" spans="1:40" x14ac:dyDescent="0.25">
      <c r="A48" t="s">
        <v>121</v>
      </c>
      <c r="I48">
        <v>6</v>
      </c>
      <c r="V48" t="s">
        <v>180</v>
      </c>
      <c r="X48" t="s">
        <v>181</v>
      </c>
      <c r="AM48" t="s">
        <v>167</v>
      </c>
      <c r="AN48" t="s">
        <v>332</v>
      </c>
    </row>
    <row r="49" spans="1:40" x14ac:dyDescent="0.25">
      <c r="A49" t="s">
        <v>66</v>
      </c>
      <c r="C49" t="s">
        <v>159</v>
      </c>
      <c r="E49" t="s">
        <v>159</v>
      </c>
      <c r="N49" t="s">
        <v>174</v>
      </c>
      <c r="O49">
        <v>5</v>
      </c>
      <c r="AC49" t="s">
        <v>317</v>
      </c>
    </row>
    <row r="50" spans="1:40" x14ac:dyDescent="0.25">
      <c r="A50" t="s">
        <v>123</v>
      </c>
      <c r="AK50" t="s">
        <v>166</v>
      </c>
      <c r="AL50" t="s">
        <v>167</v>
      </c>
    </row>
    <row r="51" spans="1:40" x14ac:dyDescent="0.25">
      <c r="A51" t="s">
        <v>124</v>
      </c>
      <c r="O51" t="s">
        <v>164</v>
      </c>
    </row>
    <row r="52" spans="1:40" x14ac:dyDescent="0.25">
      <c r="A52" t="s">
        <v>125</v>
      </c>
      <c r="O52" t="s">
        <v>154</v>
      </c>
      <c r="S52" t="s">
        <v>155</v>
      </c>
      <c r="AE52" t="s">
        <v>170</v>
      </c>
      <c r="AF52">
        <v>4</v>
      </c>
      <c r="AG52">
        <v>2</v>
      </c>
      <c r="AI52">
        <v>5</v>
      </c>
      <c r="AJ52">
        <v>5</v>
      </c>
    </row>
    <row r="53" spans="1:40" x14ac:dyDescent="0.25">
      <c r="A53" t="s">
        <v>108</v>
      </c>
      <c r="D53" t="s">
        <v>160</v>
      </c>
      <c r="E53" t="s">
        <v>170</v>
      </c>
      <c r="P53" t="s">
        <v>176</v>
      </c>
      <c r="R53" t="s">
        <v>162</v>
      </c>
      <c r="U53" t="s">
        <v>161</v>
      </c>
      <c r="AD53" t="s">
        <v>157</v>
      </c>
      <c r="AE53" t="s">
        <v>317</v>
      </c>
      <c r="AF53" t="s">
        <v>317</v>
      </c>
      <c r="AG53" t="s">
        <v>161</v>
      </c>
      <c r="AH53" t="s">
        <v>180</v>
      </c>
      <c r="AI53" t="s">
        <v>166</v>
      </c>
      <c r="AJ53" t="s">
        <v>307</v>
      </c>
    </row>
    <row r="54" spans="1:40" x14ac:dyDescent="0.25">
      <c r="A54" t="s">
        <v>126</v>
      </c>
      <c r="Q54" t="s">
        <v>176</v>
      </c>
    </row>
    <row r="55" spans="1:40" x14ac:dyDescent="0.25">
      <c r="A55" t="s">
        <v>127</v>
      </c>
      <c r="S55" t="s">
        <v>155</v>
      </c>
      <c r="U55" t="s">
        <v>181</v>
      </c>
    </row>
    <row r="56" spans="1:40" x14ac:dyDescent="0.25">
      <c r="A56" t="s">
        <v>150</v>
      </c>
      <c r="AI56" t="s">
        <v>166</v>
      </c>
      <c r="AJ56" t="s">
        <v>307</v>
      </c>
      <c r="AK56" t="s">
        <v>154</v>
      </c>
      <c r="AL56" t="s">
        <v>311</v>
      </c>
    </row>
    <row r="57" spans="1:40" x14ac:dyDescent="0.25">
      <c r="A57" t="s">
        <v>272</v>
      </c>
      <c r="Z57" t="s">
        <v>309</v>
      </c>
      <c r="AA57" t="s">
        <v>155</v>
      </c>
      <c r="AB57" t="s">
        <v>155</v>
      </c>
      <c r="AC57" t="s">
        <v>170</v>
      </c>
    </row>
    <row r="58" spans="1:40" x14ac:dyDescent="0.25">
      <c r="A58" t="s">
        <v>273</v>
      </c>
      <c r="Z58" t="s">
        <v>179</v>
      </c>
      <c r="AA58" t="s">
        <v>161</v>
      </c>
      <c r="AB58" t="s">
        <v>170</v>
      </c>
    </row>
    <row r="59" spans="1:40" x14ac:dyDescent="0.25">
      <c r="A59" t="s">
        <v>197</v>
      </c>
      <c r="AD59" t="s">
        <v>154</v>
      </c>
      <c r="AE59">
        <v>2</v>
      </c>
      <c r="AF59" t="s">
        <v>311</v>
      </c>
      <c r="AG59" t="s">
        <v>311</v>
      </c>
      <c r="AI59" t="s">
        <v>311</v>
      </c>
    </row>
    <row r="60" spans="1:40" x14ac:dyDescent="0.25">
      <c r="A60" t="s">
        <v>274</v>
      </c>
      <c r="AJ60" t="s">
        <v>311</v>
      </c>
    </row>
    <row r="61" spans="1:40" x14ac:dyDescent="0.25">
      <c r="A61" t="s">
        <v>275</v>
      </c>
      <c r="AI61" t="s">
        <v>170</v>
      </c>
      <c r="AJ61" t="s">
        <v>156</v>
      </c>
    </row>
    <row r="62" spans="1:40" x14ac:dyDescent="0.25">
      <c r="A62" t="s">
        <v>243</v>
      </c>
      <c r="AM62" t="s">
        <v>331</v>
      </c>
      <c r="AN62" t="s">
        <v>330</v>
      </c>
    </row>
    <row r="65" spans="1:53" x14ac:dyDescent="0.25">
      <c r="AV65" t="s">
        <v>286</v>
      </c>
    </row>
    <row r="66" spans="1:53" x14ac:dyDescent="0.25">
      <c r="AV66" t="s">
        <v>287</v>
      </c>
    </row>
    <row r="67" spans="1:53" x14ac:dyDescent="0.25">
      <c r="A67" t="s">
        <v>183</v>
      </c>
      <c r="AV67" t="s">
        <v>288</v>
      </c>
    </row>
    <row r="68" spans="1:53" x14ac:dyDescent="0.25">
      <c r="S68" t="s">
        <v>218</v>
      </c>
    </row>
    <row r="69" spans="1:53" x14ac:dyDescent="0.25">
      <c r="A69" t="s">
        <v>184</v>
      </c>
      <c r="B69" t="s">
        <v>185</v>
      </c>
      <c r="C69" t="s">
        <v>186</v>
      </c>
      <c r="D69" t="s">
        <v>187</v>
      </c>
      <c r="E69" t="s">
        <v>188</v>
      </c>
      <c r="F69" t="s">
        <v>89</v>
      </c>
      <c r="G69" t="s">
        <v>189</v>
      </c>
      <c r="H69" t="s">
        <v>190</v>
      </c>
      <c r="I69" t="s">
        <v>92</v>
      </c>
      <c r="J69" t="s">
        <v>191</v>
      </c>
      <c r="K69" t="s">
        <v>203</v>
      </c>
      <c r="L69" t="s">
        <v>204</v>
      </c>
      <c r="M69" t="s">
        <v>205</v>
      </c>
      <c r="N69" t="s">
        <v>206</v>
      </c>
      <c r="O69" t="s">
        <v>207</v>
      </c>
      <c r="P69" t="s">
        <v>208</v>
      </c>
      <c r="Q69" t="s">
        <v>209</v>
      </c>
      <c r="R69" t="s">
        <v>210</v>
      </c>
      <c r="S69" t="s">
        <v>211</v>
      </c>
      <c r="T69" t="s">
        <v>220</v>
      </c>
      <c r="U69" t="s">
        <v>221</v>
      </c>
      <c r="V69" t="s">
        <v>222</v>
      </c>
      <c r="W69" t="s">
        <v>223</v>
      </c>
      <c r="X69" t="s">
        <v>224</v>
      </c>
      <c r="Y69" t="s">
        <v>225</v>
      </c>
      <c r="Z69" t="s">
        <v>226</v>
      </c>
      <c r="AA69" t="s">
        <v>227</v>
      </c>
      <c r="AB69" t="s">
        <v>228</v>
      </c>
      <c r="AC69" t="s">
        <v>233</v>
      </c>
      <c r="AD69" t="s">
        <v>234</v>
      </c>
      <c r="AE69" t="s">
        <v>235</v>
      </c>
      <c r="AF69" t="s">
        <v>236</v>
      </c>
      <c r="AG69" t="s">
        <v>237</v>
      </c>
      <c r="AH69" t="s">
        <v>238</v>
      </c>
      <c r="AI69" t="s">
        <v>245</v>
      </c>
      <c r="AJ69" t="s">
        <v>246</v>
      </c>
      <c r="AK69" t="s">
        <v>247</v>
      </c>
      <c r="AL69" t="s">
        <v>248</v>
      </c>
      <c r="AM69" t="s">
        <v>249</v>
      </c>
      <c r="AN69" t="s">
        <v>250</v>
      </c>
      <c r="AO69" t="s">
        <v>251</v>
      </c>
      <c r="AP69" t="s">
        <v>252</v>
      </c>
      <c r="AQ69" t="s">
        <v>253</v>
      </c>
      <c r="AR69" t="s">
        <v>254</v>
      </c>
      <c r="AS69" t="s">
        <v>276</v>
      </c>
      <c r="AT69" t="s">
        <v>277</v>
      </c>
      <c r="AU69" t="s">
        <v>278</v>
      </c>
      <c r="AV69" t="s">
        <v>279</v>
      </c>
      <c r="AW69" t="s">
        <v>280</v>
      </c>
      <c r="AX69" t="s">
        <v>281</v>
      </c>
      <c r="AY69" t="s">
        <v>284</v>
      </c>
      <c r="AZ69" t="s">
        <v>285</v>
      </c>
      <c r="BA69" t="s">
        <v>327</v>
      </c>
    </row>
    <row r="70" spans="1:53" x14ac:dyDescent="0.25">
      <c r="A70" t="s">
        <v>192</v>
      </c>
      <c r="B70">
        <v>16</v>
      </c>
    </row>
    <row r="71" spans="1:53" x14ac:dyDescent="0.25">
      <c r="A71" t="s">
        <v>193</v>
      </c>
      <c r="B71">
        <v>5</v>
      </c>
      <c r="C71">
        <v>4</v>
      </c>
      <c r="D71">
        <v>4</v>
      </c>
      <c r="E71">
        <v>4</v>
      </c>
      <c r="K71">
        <v>6</v>
      </c>
      <c r="L71">
        <v>8</v>
      </c>
      <c r="M71">
        <v>4</v>
      </c>
      <c r="N71">
        <v>4</v>
      </c>
      <c r="T71">
        <v>8</v>
      </c>
      <c r="U71">
        <v>8</v>
      </c>
      <c r="V71">
        <v>8</v>
      </c>
      <c r="AC71">
        <v>23</v>
      </c>
      <c r="AD71">
        <v>23</v>
      </c>
      <c r="AI71">
        <v>10</v>
      </c>
      <c r="AJ71">
        <v>10</v>
      </c>
      <c r="AM71">
        <v>2</v>
      </c>
      <c r="AN71">
        <v>2</v>
      </c>
      <c r="AP71">
        <v>8</v>
      </c>
      <c r="AS71">
        <v>40</v>
      </c>
      <c r="AY71">
        <v>40</v>
      </c>
    </row>
    <row r="72" spans="1:53" x14ac:dyDescent="0.25">
      <c r="A72" t="s">
        <v>65</v>
      </c>
      <c r="C72">
        <v>24</v>
      </c>
      <c r="AC72">
        <v>40</v>
      </c>
      <c r="AM72">
        <v>16</v>
      </c>
    </row>
    <row r="73" spans="1:53" x14ac:dyDescent="0.25">
      <c r="A73" t="s">
        <v>212</v>
      </c>
      <c r="K73">
        <v>30</v>
      </c>
      <c r="L73">
        <v>60</v>
      </c>
      <c r="AW73">
        <v>160</v>
      </c>
    </row>
    <row r="74" spans="1:53" x14ac:dyDescent="0.25">
      <c r="A74" t="s">
        <v>239</v>
      </c>
      <c r="AE74">
        <v>10</v>
      </c>
    </row>
    <row r="75" spans="1:53" x14ac:dyDescent="0.25">
      <c r="A75" t="s">
        <v>122</v>
      </c>
      <c r="AD75">
        <v>8</v>
      </c>
      <c r="AS75">
        <v>6</v>
      </c>
      <c r="AT75">
        <v>14</v>
      </c>
      <c r="AU75">
        <v>14</v>
      </c>
      <c r="AV75">
        <v>14</v>
      </c>
    </row>
    <row r="76" spans="1:53" x14ac:dyDescent="0.25">
      <c r="A76" t="s">
        <v>194</v>
      </c>
      <c r="D76">
        <v>8</v>
      </c>
      <c r="E76">
        <v>8</v>
      </c>
      <c r="F76">
        <v>4</v>
      </c>
      <c r="M76">
        <v>3</v>
      </c>
      <c r="N76">
        <v>3</v>
      </c>
      <c r="T76">
        <v>8</v>
      </c>
      <c r="U76">
        <v>15</v>
      </c>
      <c r="V76">
        <v>9</v>
      </c>
      <c r="AC76">
        <v>8</v>
      </c>
      <c r="AF76">
        <v>18</v>
      </c>
      <c r="AI76">
        <v>2</v>
      </c>
      <c r="AJ76">
        <v>8</v>
      </c>
      <c r="AM76">
        <v>2</v>
      </c>
      <c r="AO76">
        <v>2</v>
      </c>
      <c r="AP76">
        <v>9</v>
      </c>
      <c r="AS76">
        <v>32</v>
      </c>
    </row>
    <row r="77" spans="1:53" x14ac:dyDescent="0.25">
      <c r="A77" t="s">
        <v>66</v>
      </c>
      <c r="D77">
        <v>30</v>
      </c>
      <c r="M77">
        <v>32</v>
      </c>
      <c r="T77">
        <v>32</v>
      </c>
      <c r="Y77">
        <v>80</v>
      </c>
      <c r="AD77">
        <v>30</v>
      </c>
      <c r="AI77">
        <v>32</v>
      </c>
    </row>
    <row r="78" spans="1:53" x14ac:dyDescent="0.25">
      <c r="A78" t="s">
        <v>123</v>
      </c>
      <c r="E78">
        <v>80</v>
      </c>
      <c r="AN78">
        <v>32</v>
      </c>
    </row>
    <row r="79" spans="1:53" x14ac:dyDescent="0.25">
      <c r="A79" t="s">
        <v>139</v>
      </c>
      <c r="F79">
        <v>125</v>
      </c>
      <c r="I79">
        <v>75</v>
      </c>
      <c r="N79">
        <v>80</v>
      </c>
      <c r="O79">
        <v>120</v>
      </c>
      <c r="Q79">
        <v>32</v>
      </c>
      <c r="R79">
        <v>110</v>
      </c>
      <c r="U79">
        <v>80</v>
      </c>
      <c r="V79">
        <v>23</v>
      </c>
      <c r="X79">
        <v>75</v>
      </c>
      <c r="Y79">
        <v>120</v>
      </c>
      <c r="AE79">
        <v>40</v>
      </c>
      <c r="AJ79">
        <v>120</v>
      </c>
      <c r="AP79">
        <v>8</v>
      </c>
      <c r="AR79">
        <v>34</v>
      </c>
      <c r="AU79">
        <v>80</v>
      </c>
      <c r="AY79">
        <v>32</v>
      </c>
    </row>
    <row r="80" spans="1:53" x14ac:dyDescent="0.25">
      <c r="A80" t="s">
        <v>131</v>
      </c>
      <c r="G80">
        <v>120</v>
      </c>
      <c r="P80">
        <v>120</v>
      </c>
      <c r="V80">
        <v>160</v>
      </c>
      <c r="AF80">
        <v>18</v>
      </c>
      <c r="AL80">
        <v>35</v>
      </c>
      <c r="AP80">
        <v>40</v>
      </c>
      <c r="AV80">
        <v>80</v>
      </c>
    </row>
    <row r="81" spans="1:52" x14ac:dyDescent="0.25">
      <c r="A81" t="s">
        <v>195</v>
      </c>
      <c r="F81">
        <v>60</v>
      </c>
      <c r="G81">
        <v>70</v>
      </c>
      <c r="O81">
        <v>22</v>
      </c>
      <c r="P81">
        <v>10</v>
      </c>
      <c r="AE81">
        <v>40</v>
      </c>
      <c r="AF81">
        <v>90</v>
      </c>
      <c r="AV81">
        <v>40</v>
      </c>
    </row>
    <row r="82" spans="1:52" x14ac:dyDescent="0.25">
      <c r="A82" t="s">
        <v>196</v>
      </c>
      <c r="G82">
        <v>10</v>
      </c>
    </row>
    <row r="83" spans="1:52" x14ac:dyDescent="0.25">
      <c r="A83" t="s">
        <v>197</v>
      </c>
      <c r="H83">
        <v>6</v>
      </c>
      <c r="Q83">
        <v>5</v>
      </c>
      <c r="W83">
        <v>2</v>
      </c>
      <c r="X83">
        <v>3</v>
      </c>
      <c r="AK83">
        <v>10</v>
      </c>
      <c r="AO83">
        <v>4</v>
      </c>
      <c r="AQ83">
        <v>4</v>
      </c>
      <c r="AR83">
        <v>4</v>
      </c>
      <c r="AT83">
        <v>40</v>
      </c>
      <c r="AU83">
        <v>40</v>
      </c>
      <c r="AW83">
        <v>40</v>
      </c>
    </row>
    <row r="84" spans="1:52" x14ac:dyDescent="0.25">
      <c r="A84" t="s">
        <v>198</v>
      </c>
      <c r="H84">
        <v>80</v>
      </c>
      <c r="W84">
        <v>80</v>
      </c>
      <c r="AK84">
        <v>100</v>
      </c>
      <c r="AQ84">
        <v>34</v>
      </c>
      <c r="AR84">
        <v>34</v>
      </c>
    </row>
    <row r="85" spans="1:52" x14ac:dyDescent="0.25">
      <c r="A85" t="s">
        <v>42</v>
      </c>
      <c r="H85">
        <v>35</v>
      </c>
      <c r="Q85">
        <v>10</v>
      </c>
      <c r="W85">
        <v>25</v>
      </c>
      <c r="AK85">
        <v>35</v>
      </c>
      <c r="AQ85">
        <v>35</v>
      </c>
    </row>
    <row r="86" spans="1:52" x14ac:dyDescent="0.25">
      <c r="A86" t="s">
        <v>199</v>
      </c>
      <c r="I86">
        <v>5</v>
      </c>
      <c r="R86">
        <v>22</v>
      </c>
      <c r="AG86">
        <v>40</v>
      </c>
      <c r="AL86">
        <v>10</v>
      </c>
    </row>
    <row r="87" spans="1:52" x14ac:dyDescent="0.25">
      <c r="A87" t="s">
        <v>200</v>
      </c>
      <c r="I87">
        <v>9</v>
      </c>
    </row>
    <row r="88" spans="1:52" x14ac:dyDescent="0.25">
      <c r="A88" t="s">
        <v>118</v>
      </c>
      <c r="I88">
        <v>16</v>
      </c>
      <c r="R88">
        <v>22</v>
      </c>
      <c r="X88">
        <v>40</v>
      </c>
      <c r="AL88">
        <v>105</v>
      </c>
      <c r="AW88">
        <v>10</v>
      </c>
    </row>
    <row r="89" spans="1:52" x14ac:dyDescent="0.25">
      <c r="A89" t="s">
        <v>201</v>
      </c>
      <c r="J89">
        <v>15</v>
      </c>
      <c r="S89">
        <v>40</v>
      </c>
      <c r="Z89">
        <v>3</v>
      </c>
      <c r="AX89">
        <v>76</v>
      </c>
    </row>
    <row r="90" spans="1:52" x14ac:dyDescent="0.25">
      <c r="A90" t="s">
        <v>149</v>
      </c>
      <c r="J90">
        <v>114</v>
      </c>
      <c r="S90">
        <v>63</v>
      </c>
      <c r="Z90">
        <v>72</v>
      </c>
      <c r="AA90">
        <v>120</v>
      </c>
      <c r="AB90">
        <v>80</v>
      </c>
      <c r="AH90">
        <v>42</v>
      </c>
      <c r="AX90">
        <v>35</v>
      </c>
      <c r="AZ90">
        <v>32</v>
      </c>
    </row>
    <row r="91" spans="1:52" x14ac:dyDescent="0.25">
      <c r="A91" t="s">
        <v>202</v>
      </c>
      <c r="J91">
        <v>9</v>
      </c>
      <c r="S91">
        <v>15</v>
      </c>
      <c r="Z91">
        <v>14</v>
      </c>
      <c r="AA91">
        <v>35</v>
      </c>
      <c r="AB91">
        <v>2</v>
      </c>
      <c r="AH91">
        <v>8</v>
      </c>
    </row>
    <row r="92" spans="1:52" x14ac:dyDescent="0.25">
      <c r="A92" t="s">
        <v>213</v>
      </c>
      <c r="L92">
        <v>50</v>
      </c>
      <c r="AT92">
        <v>40</v>
      </c>
    </row>
    <row r="93" spans="1:52" x14ac:dyDescent="0.25">
      <c r="A93" t="s">
        <v>214</v>
      </c>
      <c r="L93">
        <v>17</v>
      </c>
    </row>
    <row r="94" spans="1:52" x14ac:dyDescent="0.25">
      <c r="A94" t="s">
        <v>215</v>
      </c>
      <c r="O94">
        <v>16</v>
      </c>
      <c r="P94">
        <v>5</v>
      </c>
    </row>
    <row r="95" spans="1:52" x14ac:dyDescent="0.25">
      <c r="A95" t="s">
        <v>216</v>
      </c>
      <c r="P95">
        <v>5</v>
      </c>
    </row>
    <row r="96" spans="1:52" x14ac:dyDescent="0.25">
      <c r="A96" t="s">
        <v>217</v>
      </c>
      <c r="Q96">
        <v>17</v>
      </c>
    </row>
    <row r="97" spans="1:52" x14ac:dyDescent="0.25">
      <c r="A97" t="s">
        <v>219</v>
      </c>
      <c r="S97">
        <v>23</v>
      </c>
    </row>
    <row r="98" spans="1:52" x14ac:dyDescent="0.25">
      <c r="A98" t="s">
        <v>229</v>
      </c>
      <c r="X98">
        <v>9</v>
      </c>
    </row>
    <row r="99" spans="1:52" x14ac:dyDescent="0.25">
      <c r="A99" t="s">
        <v>230</v>
      </c>
      <c r="Y99">
        <v>35</v>
      </c>
    </row>
    <row r="100" spans="1:52" x14ac:dyDescent="0.25">
      <c r="A100" t="s">
        <v>231</v>
      </c>
      <c r="AA100">
        <v>21</v>
      </c>
      <c r="AZ100">
        <v>8</v>
      </c>
    </row>
    <row r="101" spans="1:52" x14ac:dyDescent="0.25">
      <c r="A101" t="s">
        <v>232</v>
      </c>
      <c r="AB101">
        <v>7</v>
      </c>
    </row>
    <row r="102" spans="1:52" x14ac:dyDescent="0.25">
      <c r="A102" t="s">
        <v>240</v>
      </c>
      <c r="AF102">
        <v>36</v>
      </c>
    </row>
    <row r="103" spans="1:52" x14ac:dyDescent="0.25">
      <c r="A103" t="s">
        <v>241</v>
      </c>
      <c r="AG103">
        <v>28</v>
      </c>
    </row>
    <row r="104" spans="1:52" x14ac:dyDescent="0.25">
      <c r="A104" t="s">
        <v>242</v>
      </c>
      <c r="AG104">
        <v>8</v>
      </c>
      <c r="AL104">
        <v>14</v>
      </c>
    </row>
    <row r="105" spans="1:52" x14ac:dyDescent="0.25">
      <c r="A105" t="s">
        <v>243</v>
      </c>
      <c r="AH105">
        <v>40</v>
      </c>
      <c r="AX105">
        <v>40</v>
      </c>
      <c r="AZ105">
        <v>40</v>
      </c>
    </row>
    <row r="106" spans="1:52" x14ac:dyDescent="0.25">
      <c r="A106" t="s">
        <v>244</v>
      </c>
      <c r="AH106">
        <v>21</v>
      </c>
      <c r="AX106">
        <v>35</v>
      </c>
      <c r="AZ106">
        <v>16</v>
      </c>
    </row>
    <row r="107" spans="1:52" x14ac:dyDescent="0.25">
      <c r="A107" t="s">
        <v>255</v>
      </c>
      <c r="AN107">
        <v>48</v>
      </c>
    </row>
    <row r="108" spans="1:52" x14ac:dyDescent="0.25">
      <c r="A108" t="s">
        <v>256</v>
      </c>
      <c r="AO108">
        <v>80</v>
      </c>
    </row>
    <row r="109" spans="1:52" x14ac:dyDescent="0.25">
      <c r="A109" t="s">
        <v>282</v>
      </c>
      <c r="AU109">
        <v>40</v>
      </c>
    </row>
    <row r="110" spans="1:52" x14ac:dyDescent="0.25">
      <c r="A110" t="s">
        <v>283</v>
      </c>
      <c r="AV110">
        <v>22</v>
      </c>
    </row>
    <row r="111" spans="1:52" x14ac:dyDescent="0.25">
      <c r="A111" t="s">
        <v>143</v>
      </c>
      <c r="AY111">
        <v>10</v>
      </c>
    </row>
    <row r="114" spans="1:53" x14ac:dyDescent="0.25">
      <c r="L114" t="s">
        <v>306</v>
      </c>
    </row>
    <row r="115" spans="1:53" x14ac:dyDescent="0.25">
      <c r="A115" t="s">
        <v>153</v>
      </c>
      <c r="B115" t="str">
        <f>B69</f>
        <v>Stone Axe</v>
      </c>
      <c r="C115" t="str">
        <f t="shared" ref="C115:BA115" si="2">C69</f>
        <v>Flint Ae</v>
      </c>
      <c r="D115" t="str">
        <f t="shared" si="2"/>
        <v>Bronze Axe</v>
      </c>
      <c r="E115" t="str">
        <f t="shared" si="2"/>
        <v>I Axe</v>
      </c>
      <c r="F115" t="str">
        <f t="shared" si="2"/>
        <v>Battleaxe</v>
      </c>
      <c r="G115" t="str">
        <f t="shared" si="2"/>
        <v>CrystelAxe</v>
      </c>
      <c r="H115" t="str">
        <f t="shared" si="2"/>
        <v>BM axe</v>
      </c>
      <c r="I115" t="str">
        <f t="shared" si="2"/>
        <v>Jotun Bane</v>
      </c>
      <c r="J115" t="str">
        <f t="shared" si="2"/>
        <v>Berserkir</v>
      </c>
      <c r="K115" t="str">
        <f t="shared" si="2"/>
        <v>club</v>
      </c>
      <c r="L115" t="str">
        <f t="shared" si="2"/>
        <v>stagbreaker</v>
      </c>
      <c r="M115" t="str">
        <f t="shared" si="2"/>
        <v>b mace</v>
      </c>
      <c r="N115" t="str">
        <f t="shared" si="2"/>
        <v>i mace</v>
      </c>
      <c r="O115" t="str">
        <f t="shared" si="2"/>
        <v>iron sledge</v>
      </c>
      <c r="P115" t="str">
        <f t="shared" si="2"/>
        <v>frostner</v>
      </c>
      <c r="Q115" t="str">
        <f t="shared" si="2"/>
        <v>porcupine</v>
      </c>
      <c r="R115" t="str">
        <f t="shared" si="2"/>
        <v>demolisher</v>
      </c>
      <c r="S115" t="str">
        <f t="shared" si="2"/>
        <v>fla mace</v>
      </c>
      <c r="T115" t="str">
        <f t="shared" si="2"/>
        <v>b sword</v>
      </c>
      <c r="U115" t="str">
        <f t="shared" si="2"/>
        <v>isword</v>
      </c>
      <c r="V115" t="str">
        <f t="shared" si="2"/>
        <v>s sword</v>
      </c>
      <c r="W115" t="str">
        <f t="shared" si="2"/>
        <v>bm sword</v>
      </c>
      <c r="X115" t="str">
        <f t="shared" si="2"/>
        <v>mistwalker</v>
      </c>
      <c r="Y115" t="str">
        <f t="shared" si="2"/>
        <v>krom</v>
      </c>
      <c r="Z115" t="str">
        <f t="shared" si="2"/>
        <v>nidhogg</v>
      </c>
      <c r="AA115" t="str">
        <f t="shared" si="2"/>
        <v>slayer</v>
      </c>
      <c r="AB115" t="str">
        <f t="shared" si="2"/>
        <v>dymwyn</v>
      </c>
      <c r="AC115" t="str">
        <f t="shared" si="2"/>
        <v>flint spear</v>
      </c>
      <c r="AD115" t="str">
        <f t="shared" si="2"/>
        <v>b spear</v>
      </c>
      <c r="AE115" t="str">
        <f t="shared" si="2"/>
        <v>ancient spear</v>
      </c>
      <c r="AF115" t="str">
        <f t="shared" si="2"/>
        <v>fang spear</v>
      </c>
      <c r="AG115" t="str">
        <f t="shared" si="2"/>
        <v>carapace sp</v>
      </c>
      <c r="AH115" t="str">
        <f t="shared" si="2"/>
        <v>splitnir</v>
      </c>
      <c r="AI115" t="str">
        <f t="shared" si="2"/>
        <v>B atgeier</v>
      </c>
      <c r="AJ115" t="str">
        <f t="shared" si="2"/>
        <v>i atgeier</v>
      </c>
      <c r="AK115" t="str">
        <f t="shared" si="2"/>
        <v>bm atgeier</v>
      </c>
      <c r="AL115" t="str">
        <f t="shared" si="2"/>
        <v>himminafl</v>
      </c>
      <c r="AM115" t="str">
        <f t="shared" si="2"/>
        <v>flint knife</v>
      </c>
      <c r="AN115" t="str">
        <f t="shared" si="2"/>
        <v>c knife</v>
      </c>
      <c r="AO115" t="str">
        <f t="shared" si="2"/>
        <v>ab razor</v>
      </c>
      <c r="AP115" t="str">
        <f t="shared" si="2"/>
        <v>s knide</v>
      </c>
      <c r="AQ115" t="str">
        <f t="shared" si="2"/>
        <v>bm knife</v>
      </c>
      <c r="AR115" t="str">
        <f t="shared" si="2"/>
        <v>skoll hati</v>
      </c>
      <c r="AS115" t="str">
        <f t="shared" si="2"/>
        <v>Crude B</v>
      </c>
      <c r="AT115" t="str">
        <f t="shared" si="2"/>
        <v>FW B</v>
      </c>
      <c r="AU115" t="str">
        <f t="shared" si="2"/>
        <v>Hunt B</v>
      </c>
      <c r="AV115" t="str">
        <f t="shared" si="2"/>
        <v>Drau B</v>
      </c>
      <c r="AW115" t="str">
        <f t="shared" si="2"/>
        <v>Spinesnap</v>
      </c>
      <c r="AX115" t="str">
        <f t="shared" si="2"/>
        <v>Ash Fang</v>
      </c>
      <c r="AY115" t="str">
        <f t="shared" si="2"/>
        <v>arbalest</v>
      </c>
      <c r="AZ115" t="str">
        <f t="shared" si="2"/>
        <v>ripper</v>
      </c>
      <c r="BA115" t="str">
        <f t="shared" si="2"/>
        <v>new Crossbow Iron</v>
      </c>
    </row>
    <row r="116" spans="1:53" x14ac:dyDescent="0.25">
      <c r="A116" t="s">
        <v>192</v>
      </c>
      <c r="B116" t="s">
        <v>180</v>
      </c>
      <c r="C116">
        <v>1</v>
      </c>
      <c r="AC116">
        <v>1</v>
      </c>
      <c r="AM116">
        <v>1</v>
      </c>
    </row>
    <row r="117" spans="1:53" x14ac:dyDescent="0.25">
      <c r="A117" t="s">
        <v>193</v>
      </c>
      <c r="B117">
        <v>4</v>
      </c>
      <c r="C117">
        <v>4</v>
      </c>
      <c r="K117" t="s">
        <v>170</v>
      </c>
      <c r="L117">
        <v>2</v>
      </c>
      <c r="AC117" t="s">
        <v>295</v>
      </c>
      <c r="AM117">
        <v>1</v>
      </c>
      <c r="AS117" t="s">
        <v>154</v>
      </c>
    </row>
    <row r="118" spans="1:53" x14ac:dyDescent="0.25">
      <c r="A118" t="s">
        <v>65</v>
      </c>
      <c r="C118" t="s">
        <v>297</v>
      </c>
      <c r="K118">
        <v>1</v>
      </c>
      <c r="L118">
        <v>2</v>
      </c>
      <c r="M118">
        <v>1</v>
      </c>
      <c r="AC118" t="s">
        <v>154</v>
      </c>
      <c r="AI118">
        <v>1</v>
      </c>
      <c r="AM118" t="s">
        <v>177</v>
      </c>
      <c r="AS118">
        <v>1</v>
      </c>
    </row>
    <row r="119" spans="1:53" x14ac:dyDescent="0.25">
      <c r="A119" t="s">
        <v>212</v>
      </c>
      <c r="K119" t="s">
        <v>155</v>
      </c>
      <c r="L119" t="s">
        <v>174</v>
      </c>
      <c r="AW119" t="s">
        <v>325</v>
      </c>
    </row>
    <row r="120" spans="1:53" x14ac:dyDescent="0.25">
      <c r="A120" t="s">
        <v>239</v>
      </c>
      <c r="AE120" t="s">
        <v>156</v>
      </c>
      <c r="BA120" t="s">
        <v>179</v>
      </c>
    </row>
    <row r="121" spans="1:53" x14ac:dyDescent="0.25">
      <c r="A121" t="s">
        <v>122</v>
      </c>
      <c r="L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AD121">
        <v>4</v>
      </c>
      <c r="AS121" t="s">
        <v>170</v>
      </c>
      <c r="AT121" t="s">
        <v>179</v>
      </c>
      <c r="AU121" t="s">
        <v>179</v>
      </c>
      <c r="AV121" t="s">
        <v>179</v>
      </c>
      <c r="BA121">
        <v>2</v>
      </c>
    </row>
    <row r="122" spans="1:53" x14ac:dyDescent="0.25">
      <c r="A122" t="s">
        <v>194</v>
      </c>
      <c r="B122">
        <v>1</v>
      </c>
      <c r="C122">
        <v>2</v>
      </c>
      <c r="D122" t="s">
        <v>170</v>
      </c>
      <c r="E122" t="s">
        <v>170</v>
      </c>
      <c r="F122" t="s">
        <v>301</v>
      </c>
      <c r="H122">
        <v>4</v>
      </c>
      <c r="K122">
        <v>4</v>
      </c>
      <c r="L122" t="s">
        <v>170</v>
      </c>
      <c r="M122" t="s">
        <v>170</v>
      </c>
      <c r="N122" t="s">
        <v>170</v>
      </c>
      <c r="O122" t="s">
        <v>301</v>
      </c>
      <c r="P122" t="s">
        <v>170</v>
      </c>
      <c r="T122" t="str">
        <f t="shared" ref="T122:T123" si="3">D122</f>
        <v>4+1</v>
      </c>
      <c r="U122" t="str">
        <f t="shared" ref="U122" si="4">E122</f>
        <v>4+1</v>
      </c>
      <c r="V122" t="s">
        <v>170</v>
      </c>
      <c r="AC122" t="s">
        <v>160</v>
      </c>
      <c r="AD122" t="s">
        <v>160</v>
      </c>
      <c r="AE122" t="s">
        <v>160</v>
      </c>
      <c r="AF122" t="s">
        <v>160</v>
      </c>
      <c r="AI122" t="s">
        <v>170</v>
      </c>
      <c r="AJ122" t="s">
        <v>170</v>
      </c>
      <c r="AM122" t="s">
        <v>320</v>
      </c>
      <c r="AN122" t="s">
        <v>320</v>
      </c>
      <c r="AO122" t="s">
        <v>320</v>
      </c>
      <c r="AP122" t="s">
        <v>323</v>
      </c>
      <c r="AS122" t="s">
        <v>317</v>
      </c>
      <c r="AT122" t="s">
        <v>180</v>
      </c>
      <c r="AU122" t="s">
        <v>180</v>
      </c>
      <c r="AV122" t="s">
        <v>180</v>
      </c>
      <c r="BA122" t="s">
        <v>180</v>
      </c>
    </row>
    <row r="123" spans="1:53" x14ac:dyDescent="0.25">
      <c r="A123" t="s">
        <v>66</v>
      </c>
      <c r="D123" t="s">
        <v>298</v>
      </c>
      <c r="M123" t="s">
        <v>298</v>
      </c>
      <c r="O123">
        <v>2</v>
      </c>
      <c r="Q123">
        <v>1</v>
      </c>
      <c r="T123" t="str">
        <f t="shared" si="3"/>
        <v>60+3</v>
      </c>
      <c r="Y123" t="s">
        <v>298</v>
      </c>
      <c r="AD123" t="s">
        <v>298</v>
      </c>
      <c r="AI123" t="s">
        <v>298</v>
      </c>
      <c r="AO123">
        <v>2</v>
      </c>
      <c r="AY123">
        <v>2</v>
      </c>
      <c r="AZ123">
        <v>2</v>
      </c>
      <c r="BA123" t="s">
        <v>160</v>
      </c>
    </row>
    <row r="124" spans="1:53" x14ac:dyDescent="0.25">
      <c r="A124" t="s">
        <v>123</v>
      </c>
      <c r="I124" t="s">
        <v>180</v>
      </c>
      <c r="AN124" t="s">
        <v>154</v>
      </c>
    </row>
    <row r="125" spans="1:53" x14ac:dyDescent="0.25">
      <c r="A125" t="s">
        <v>139</v>
      </c>
      <c r="E125" t="s">
        <v>300</v>
      </c>
      <c r="F125" t="s">
        <v>302</v>
      </c>
      <c r="G125" t="s">
        <v>154</v>
      </c>
      <c r="H125" t="s">
        <v>180</v>
      </c>
      <c r="I125" t="s">
        <v>299</v>
      </c>
      <c r="N125" t="str">
        <f t="shared" ref="N125:O138" si="5">E125</f>
        <v>45+3</v>
      </c>
      <c r="O125" t="str">
        <f t="shared" si="5"/>
        <v>60+4</v>
      </c>
      <c r="P125" t="s">
        <v>154</v>
      </c>
      <c r="Q125" t="s">
        <v>180</v>
      </c>
      <c r="R125" t="s">
        <v>298</v>
      </c>
      <c r="U125" t="s">
        <v>174</v>
      </c>
      <c r="V125" t="s">
        <v>311</v>
      </c>
      <c r="W125" t="s">
        <v>180</v>
      </c>
      <c r="X125" t="s">
        <v>298</v>
      </c>
      <c r="Y125" t="s">
        <v>313</v>
      </c>
      <c r="AE125" t="s">
        <v>312</v>
      </c>
      <c r="AF125" t="s">
        <v>155</v>
      </c>
      <c r="AJ125" t="s">
        <v>174</v>
      </c>
      <c r="AK125" t="s">
        <v>180</v>
      </c>
      <c r="AP125" t="s">
        <v>309</v>
      </c>
      <c r="AQ125" t="s">
        <v>162</v>
      </c>
      <c r="AR125" t="s">
        <v>317</v>
      </c>
      <c r="AU125" t="s">
        <v>299</v>
      </c>
      <c r="AV125" t="s">
        <v>155</v>
      </c>
      <c r="AY125" t="s">
        <v>300</v>
      </c>
      <c r="BA125" t="s">
        <v>314</v>
      </c>
    </row>
    <row r="126" spans="1:53" x14ac:dyDescent="0.25">
      <c r="A126" t="s">
        <v>131</v>
      </c>
      <c r="G126" t="s">
        <v>154</v>
      </c>
      <c r="I126">
        <v>4</v>
      </c>
      <c r="P126" t="s">
        <v>154</v>
      </c>
      <c r="R126">
        <v>2</v>
      </c>
      <c r="V126" t="s">
        <v>311</v>
      </c>
      <c r="AF126" t="s">
        <v>155</v>
      </c>
      <c r="AL126" t="s">
        <v>317</v>
      </c>
      <c r="AP126" t="s">
        <v>309</v>
      </c>
      <c r="AV126" t="s">
        <v>155</v>
      </c>
      <c r="AY126">
        <v>2</v>
      </c>
      <c r="AZ126">
        <v>2</v>
      </c>
    </row>
    <row r="127" spans="1:53" x14ac:dyDescent="0.25">
      <c r="A127" t="s">
        <v>195</v>
      </c>
      <c r="F127" t="s">
        <v>301</v>
      </c>
      <c r="G127" t="s">
        <v>161</v>
      </c>
      <c r="H127" t="s">
        <v>170</v>
      </c>
      <c r="I127">
        <v>2</v>
      </c>
      <c r="O127" t="s">
        <v>301</v>
      </c>
      <c r="P127" t="s">
        <v>170</v>
      </c>
      <c r="AE127" t="s">
        <v>312</v>
      </c>
      <c r="AF127" t="s">
        <v>168</v>
      </c>
      <c r="AJ127">
        <v>1</v>
      </c>
      <c r="AK127">
        <v>1</v>
      </c>
      <c r="AL127">
        <v>1</v>
      </c>
      <c r="AP127">
        <v>1</v>
      </c>
      <c r="AQ127">
        <v>1</v>
      </c>
      <c r="AV127" t="s">
        <v>154</v>
      </c>
      <c r="AW127" t="s">
        <v>160</v>
      </c>
      <c r="AY127" t="s">
        <v>155</v>
      </c>
      <c r="BA127" t="s">
        <v>309</v>
      </c>
    </row>
    <row r="128" spans="1:53" x14ac:dyDescent="0.25">
      <c r="A128" t="s">
        <v>196</v>
      </c>
      <c r="G128" t="s">
        <v>156</v>
      </c>
    </row>
    <row r="129" spans="1:53" x14ac:dyDescent="0.25">
      <c r="A129" t="s">
        <v>197</v>
      </c>
      <c r="E129" t="s">
        <v>296</v>
      </c>
      <c r="F129">
        <v>2</v>
      </c>
      <c r="H129">
        <v>2</v>
      </c>
      <c r="N129" t="str">
        <f t="shared" si="5"/>
        <v>1+1</v>
      </c>
      <c r="O129">
        <f t="shared" si="5"/>
        <v>2</v>
      </c>
      <c r="P129">
        <v>2</v>
      </c>
      <c r="Q129" t="s">
        <v>296</v>
      </c>
      <c r="T129">
        <v>1</v>
      </c>
      <c r="U129">
        <v>1</v>
      </c>
      <c r="V129">
        <v>1</v>
      </c>
      <c r="AI129">
        <v>1</v>
      </c>
      <c r="AK129" t="s">
        <v>156</v>
      </c>
      <c r="AN129">
        <v>1</v>
      </c>
      <c r="AO129">
        <v>1</v>
      </c>
      <c r="AT129" t="s">
        <v>154</v>
      </c>
      <c r="AU129" t="s">
        <v>180</v>
      </c>
      <c r="AW129" t="s">
        <v>180</v>
      </c>
      <c r="BA129" t="s">
        <v>309</v>
      </c>
    </row>
    <row r="130" spans="1:53" x14ac:dyDescent="0.25">
      <c r="A130" t="s">
        <v>198</v>
      </c>
      <c r="H130" t="s">
        <v>165</v>
      </c>
      <c r="Q130" t="s">
        <v>155</v>
      </c>
      <c r="W130" t="s">
        <v>176</v>
      </c>
      <c r="AK130" t="s">
        <v>176</v>
      </c>
      <c r="AQ130" t="s">
        <v>309</v>
      </c>
    </row>
    <row r="131" spans="1:53" x14ac:dyDescent="0.25">
      <c r="A131" t="s">
        <v>42</v>
      </c>
      <c r="H131" t="s">
        <v>303</v>
      </c>
      <c r="Q131" t="s">
        <v>155</v>
      </c>
      <c r="R131" t="s">
        <v>308</v>
      </c>
      <c r="S131" t="s">
        <v>180</v>
      </c>
      <c r="W131" t="s">
        <v>303</v>
      </c>
      <c r="X131" t="s">
        <v>312</v>
      </c>
      <c r="Y131" t="s">
        <v>314</v>
      </c>
      <c r="Z131" t="s">
        <v>162</v>
      </c>
      <c r="AA131" t="s">
        <v>164</v>
      </c>
      <c r="AB131" t="s">
        <v>161</v>
      </c>
      <c r="AG131" t="s">
        <v>161</v>
      </c>
      <c r="AH131" t="s">
        <v>161</v>
      </c>
      <c r="AK131" t="s">
        <v>303</v>
      </c>
      <c r="AQ131" t="s">
        <v>154</v>
      </c>
      <c r="AR131" t="s">
        <v>154</v>
      </c>
      <c r="AY131" t="s">
        <v>326</v>
      </c>
      <c r="AZ131" t="s">
        <v>326</v>
      </c>
    </row>
    <row r="132" spans="1:53" x14ac:dyDescent="0.25">
      <c r="A132" t="s">
        <v>199</v>
      </c>
      <c r="I132" t="s">
        <v>296</v>
      </c>
      <c r="J132" t="s">
        <v>296</v>
      </c>
      <c r="R132" t="s">
        <v>162</v>
      </c>
      <c r="X132">
        <v>1</v>
      </c>
      <c r="Y132">
        <v>1</v>
      </c>
      <c r="Z132">
        <v>1</v>
      </c>
      <c r="AA132">
        <v>1</v>
      </c>
      <c r="AG132" t="s">
        <v>318</v>
      </c>
      <c r="AL132" t="s">
        <v>156</v>
      </c>
      <c r="AR132">
        <v>1</v>
      </c>
      <c r="AW132" t="s">
        <v>161</v>
      </c>
      <c r="AY132" t="s">
        <v>155</v>
      </c>
    </row>
    <row r="133" spans="1:53" x14ac:dyDescent="0.25">
      <c r="A133" t="s">
        <v>200</v>
      </c>
    </row>
    <row r="134" spans="1:53" x14ac:dyDescent="0.25">
      <c r="A134" t="s">
        <v>118</v>
      </c>
      <c r="I134" t="s">
        <v>180</v>
      </c>
      <c r="R134" t="s">
        <v>309</v>
      </c>
      <c r="X134" t="s">
        <v>311</v>
      </c>
    </row>
    <row r="135" spans="1:53" x14ac:dyDescent="0.25">
      <c r="A135" t="s">
        <v>201</v>
      </c>
      <c r="J135" t="s">
        <v>161</v>
      </c>
      <c r="S135" t="s">
        <v>154</v>
      </c>
      <c r="Z135">
        <v>3</v>
      </c>
      <c r="AL135" t="s">
        <v>321</v>
      </c>
      <c r="AW135" t="s">
        <v>160</v>
      </c>
    </row>
    <row r="136" spans="1:53" x14ac:dyDescent="0.25">
      <c r="A136" t="s">
        <v>149</v>
      </c>
      <c r="J136" t="s">
        <v>304</v>
      </c>
      <c r="S136" t="s">
        <v>303</v>
      </c>
      <c r="Z136" t="s">
        <v>315</v>
      </c>
      <c r="AA136" t="s">
        <v>316</v>
      </c>
      <c r="AB136" t="s">
        <v>319</v>
      </c>
      <c r="AH136" t="s">
        <v>154</v>
      </c>
      <c r="AX136" t="s">
        <v>315</v>
      </c>
      <c r="AZ136" t="s">
        <v>300</v>
      </c>
    </row>
    <row r="137" spans="1:53" x14ac:dyDescent="0.25">
      <c r="A137" t="s">
        <v>202</v>
      </c>
      <c r="J137" t="s">
        <v>160</v>
      </c>
      <c r="S137" t="s">
        <v>180</v>
      </c>
      <c r="Z137" t="s">
        <v>161</v>
      </c>
      <c r="AA137" t="s">
        <v>318</v>
      </c>
      <c r="AB137">
        <v>2</v>
      </c>
      <c r="AH137" t="s">
        <v>160</v>
      </c>
      <c r="AX137" t="s">
        <v>317</v>
      </c>
    </row>
    <row r="138" spans="1:53" x14ac:dyDescent="0.25">
      <c r="A138" t="s">
        <v>213</v>
      </c>
      <c r="D138" t="s">
        <v>170</v>
      </c>
      <c r="E138">
        <v>2</v>
      </c>
      <c r="L138" t="s">
        <v>156</v>
      </c>
      <c r="M138" t="s">
        <v>170</v>
      </c>
      <c r="N138">
        <f t="shared" si="5"/>
        <v>2</v>
      </c>
      <c r="Q138">
        <v>4</v>
      </c>
      <c r="R138">
        <v>1</v>
      </c>
      <c r="AD138" t="s">
        <v>295</v>
      </c>
      <c r="AI138" t="s">
        <v>156</v>
      </c>
      <c r="AJ138" t="s">
        <v>156</v>
      </c>
      <c r="AT138" t="s">
        <v>154</v>
      </c>
      <c r="AU138" t="s">
        <v>180</v>
      </c>
      <c r="AW138" t="s">
        <v>180</v>
      </c>
      <c r="BA138" t="s">
        <v>309</v>
      </c>
    </row>
    <row r="139" spans="1:53" x14ac:dyDescent="0.25">
      <c r="A139" t="s">
        <v>214</v>
      </c>
      <c r="L139">
        <v>4</v>
      </c>
    </row>
    <row r="140" spans="1:53" x14ac:dyDescent="0.25">
      <c r="A140" t="s">
        <v>215</v>
      </c>
      <c r="P140" t="s">
        <v>170</v>
      </c>
    </row>
    <row r="141" spans="1:53" x14ac:dyDescent="0.25">
      <c r="A141" t="s">
        <v>216</v>
      </c>
      <c r="P141" t="s">
        <v>180</v>
      </c>
    </row>
    <row r="142" spans="1:53" x14ac:dyDescent="0.25">
      <c r="A142" t="s">
        <v>217</v>
      </c>
      <c r="Q142" t="s">
        <v>307</v>
      </c>
    </row>
    <row r="143" spans="1:53" x14ac:dyDescent="0.25">
      <c r="A143" t="s">
        <v>219</v>
      </c>
    </row>
    <row r="144" spans="1:53" x14ac:dyDescent="0.25">
      <c r="A144" t="s">
        <v>229</v>
      </c>
      <c r="X144" t="s">
        <v>170</v>
      </c>
      <c r="Y144" t="s">
        <v>156</v>
      </c>
    </row>
    <row r="145" spans="1:53" x14ac:dyDescent="0.25">
      <c r="A145" t="s">
        <v>230</v>
      </c>
      <c r="X145" t="s">
        <v>170</v>
      </c>
      <c r="Y145" t="s">
        <v>309</v>
      </c>
      <c r="AB145" t="s">
        <v>170</v>
      </c>
    </row>
    <row r="146" spans="1:53" x14ac:dyDescent="0.25">
      <c r="A146" t="s">
        <v>231</v>
      </c>
      <c r="AA146" t="s">
        <v>309</v>
      </c>
      <c r="AZ146" t="s">
        <v>160</v>
      </c>
    </row>
    <row r="147" spans="1:53" x14ac:dyDescent="0.25">
      <c r="A147" t="s">
        <v>232</v>
      </c>
      <c r="AB147" t="s">
        <v>320</v>
      </c>
    </row>
    <row r="148" spans="1:53" x14ac:dyDescent="0.25">
      <c r="A148" t="s">
        <v>240</v>
      </c>
      <c r="AF148" t="s">
        <v>317</v>
      </c>
    </row>
    <row r="149" spans="1:53" x14ac:dyDescent="0.25">
      <c r="A149" t="s">
        <v>241</v>
      </c>
      <c r="AG149" t="s">
        <v>309</v>
      </c>
    </row>
    <row r="150" spans="1:53" x14ac:dyDescent="0.25">
      <c r="A150" t="s">
        <v>242</v>
      </c>
      <c r="AG150" t="s">
        <v>160</v>
      </c>
      <c r="AL150" t="s">
        <v>179</v>
      </c>
    </row>
    <row r="151" spans="1:53" x14ac:dyDescent="0.25">
      <c r="A151" t="s">
        <v>243</v>
      </c>
      <c r="AH151" t="s">
        <v>154</v>
      </c>
      <c r="AX151" t="s">
        <v>312</v>
      </c>
      <c r="AZ151" t="s">
        <v>154</v>
      </c>
    </row>
    <row r="152" spans="1:53" x14ac:dyDescent="0.25">
      <c r="A152" t="s">
        <v>244</v>
      </c>
      <c r="AH152" t="s">
        <v>295</v>
      </c>
      <c r="AX152" t="s">
        <v>155</v>
      </c>
      <c r="AZ152" t="s">
        <v>180</v>
      </c>
    </row>
    <row r="153" spans="1:53" x14ac:dyDescent="0.25">
      <c r="A153" t="s">
        <v>255</v>
      </c>
      <c r="L153">
        <v>4</v>
      </c>
    </row>
    <row r="154" spans="1:53" x14ac:dyDescent="0.25">
      <c r="A154" t="s">
        <v>256</v>
      </c>
      <c r="AO154" t="s">
        <v>322</v>
      </c>
    </row>
    <row r="155" spans="1:53" x14ac:dyDescent="0.25">
      <c r="A155" t="s">
        <v>282</v>
      </c>
    </row>
    <row r="156" spans="1:53" x14ac:dyDescent="0.25">
      <c r="A156" t="s">
        <v>283</v>
      </c>
      <c r="AV156" t="s">
        <v>324</v>
      </c>
    </row>
    <row r="157" spans="1:53" x14ac:dyDescent="0.25">
      <c r="A157" t="s">
        <v>143</v>
      </c>
      <c r="AY157" t="s">
        <v>180</v>
      </c>
      <c r="AZ157" t="s">
        <v>156</v>
      </c>
      <c r="BA157" t="s">
        <v>309</v>
      </c>
    </row>
    <row r="158" spans="1:53" x14ac:dyDescent="0.25">
      <c r="A158" t="s">
        <v>305</v>
      </c>
      <c r="L158" t="s">
        <v>320</v>
      </c>
    </row>
    <row r="159" spans="1:53" x14ac:dyDescent="0.25">
      <c r="A159" t="s">
        <v>310</v>
      </c>
      <c r="V159">
        <v>1</v>
      </c>
      <c r="W159">
        <v>1</v>
      </c>
      <c r="AF15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armor</vt:lpstr>
      <vt:lpstr>weapons</vt:lpstr>
      <vt:lpstr>Kosten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Cloos</dc:creator>
  <cp:lastModifiedBy>Volker Cloos</cp:lastModifiedBy>
  <dcterms:created xsi:type="dcterms:W3CDTF">2024-08-25T16:39:09Z</dcterms:created>
  <dcterms:modified xsi:type="dcterms:W3CDTF">2024-08-27T18:13:28Z</dcterms:modified>
</cp:coreProperties>
</file>