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0"/>
  <workbookPr/>
  <xr:revisionPtr revIDLastSave="0" documentId="8_{CF91C937-CC9B-4432-BBE1-ECC988DDA62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Weighted Score Tally" sheetId="1" r:id="rId1"/>
  </sheets>
  <definedNames>
    <definedName name="_xlnm._FilterDatabase" localSheetId="0" hidden="1">'Weighted Score Tally'!$A$1:$N$33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9" i="1"/>
  <c r="L10" i="1"/>
  <c r="L11" i="1"/>
  <c r="L5" i="1"/>
  <c r="L4" i="1"/>
  <c r="L8" i="1"/>
  <c r="L7" i="1"/>
  <c r="L15" i="1"/>
  <c r="L14" i="1"/>
  <c r="L13" i="1"/>
  <c r="L12" i="1"/>
  <c r="L19" i="1"/>
  <c r="L21" i="1"/>
  <c r="L16" i="1"/>
  <c r="L17" i="1"/>
  <c r="L18" i="1"/>
  <c r="L22" i="1"/>
  <c r="L20" i="1"/>
  <c r="L26" i="1"/>
  <c r="L24" i="1"/>
  <c r="L23" i="1"/>
  <c r="L25" i="1"/>
  <c r="L27" i="1"/>
  <c r="L28" i="1"/>
  <c r="L29" i="1"/>
  <c r="L31" i="1"/>
  <c r="L32" i="1"/>
  <c r="L30" i="1"/>
  <c r="L33" i="1"/>
  <c r="L6" i="1"/>
  <c r="J3" i="1"/>
  <c r="J2" i="1"/>
  <c r="J9" i="1"/>
  <c r="J10" i="1"/>
  <c r="J11" i="1"/>
  <c r="J5" i="1"/>
  <c r="J4" i="1"/>
  <c r="J8" i="1"/>
  <c r="J7" i="1"/>
  <c r="J15" i="1"/>
  <c r="J14" i="1"/>
  <c r="J13" i="1"/>
  <c r="J12" i="1"/>
  <c r="J19" i="1"/>
  <c r="J21" i="1"/>
  <c r="J16" i="1"/>
  <c r="J17" i="1"/>
  <c r="J18" i="1"/>
  <c r="J22" i="1"/>
  <c r="J20" i="1"/>
  <c r="J26" i="1"/>
  <c r="J24" i="1"/>
  <c r="J23" i="1"/>
  <c r="J25" i="1"/>
  <c r="J27" i="1"/>
  <c r="J28" i="1"/>
  <c r="J29" i="1"/>
  <c r="J31" i="1"/>
  <c r="J32" i="1"/>
  <c r="J30" i="1"/>
  <c r="J33" i="1"/>
  <c r="J6" i="1"/>
  <c r="H3" i="1"/>
  <c r="H2" i="1"/>
  <c r="H9" i="1"/>
  <c r="H10" i="1"/>
  <c r="H11" i="1"/>
  <c r="H5" i="1"/>
  <c r="H4" i="1"/>
  <c r="H8" i="1"/>
  <c r="H15" i="1"/>
  <c r="H14" i="1"/>
  <c r="H13" i="1"/>
  <c r="H12" i="1"/>
  <c r="H19" i="1"/>
  <c r="H21" i="1"/>
  <c r="H16" i="1"/>
  <c r="H17" i="1"/>
  <c r="H18" i="1"/>
  <c r="H22" i="1"/>
  <c r="H20" i="1"/>
  <c r="H26" i="1"/>
  <c r="H24" i="1"/>
  <c r="H23" i="1"/>
  <c r="H25" i="1"/>
  <c r="H27" i="1"/>
  <c r="H28" i="1"/>
  <c r="H29" i="1"/>
  <c r="H31" i="1"/>
  <c r="H32" i="1"/>
  <c r="H30" i="1"/>
  <c r="H33" i="1"/>
  <c r="H6" i="1"/>
  <c r="F3" i="1"/>
  <c r="F2" i="1"/>
  <c r="F9" i="1"/>
  <c r="F10" i="1"/>
  <c r="F11" i="1"/>
  <c r="F5" i="1"/>
  <c r="F4" i="1"/>
  <c r="F8" i="1"/>
  <c r="F7" i="1"/>
  <c r="F15" i="1"/>
  <c r="F14" i="1"/>
  <c r="F13" i="1"/>
  <c r="F12" i="1"/>
  <c r="F19" i="1"/>
  <c r="F21" i="1"/>
  <c r="F16" i="1"/>
  <c r="F17" i="1"/>
  <c r="F18" i="1"/>
  <c r="F22" i="1"/>
  <c r="F20" i="1"/>
  <c r="F26" i="1"/>
  <c r="F24" i="1"/>
  <c r="F23" i="1"/>
  <c r="F25" i="1"/>
  <c r="F27" i="1"/>
  <c r="F28" i="1"/>
  <c r="F29" i="1"/>
  <c r="F31" i="1"/>
  <c r="F32" i="1"/>
  <c r="F30" i="1"/>
  <c r="F33" i="1"/>
  <c r="F6" i="1"/>
  <c r="D3" i="1"/>
  <c r="N3" i="1" s="1"/>
  <c r="D2" i="1"/>
  <c r="N2" i="1" s="1"/>
  <c r="D9" i="1"/>
  <c r="N9" i="1" s="1"/>
  <c r="D10" i="1"/>
  <c r="N10" i="1" s="1"/>
  <c r="D11" i="1"/>
  <c r="N11" i="1" s="1"/>
  <c r="D5" i="1"/>
  <c r="N5" i="1" s="1"/>
  <c r="D4" i="1"/>
  <c r="N4" i="1" s="1"/>
  <c r="D8" i="1"/>
  <c r="N8" i="1" s="1"/>
  <c r="D7" i="1"/>
  <c r="D15" i="1"/>
  <c r="N15" i="1" s="1"/>
  <c r="D14" i="1"/>
  <c r="N14" i="1" s="1"/>
  <c r="D13" i="1"/>
  <c r="N13" i="1" s="1"/>
  <c r="D12" i="1"/>
  <c r="N12" i="1" s="1"/>
  <c r="D19" i="1"/>
  <c r="N19" i="1" s="1"/>
  <c r="D21" i="1"/>
  <c r="N21" i="1" s="1"/>
  <c r="D16" i="1"/>
  <c r="N16" i="1" s="1"/>
  <c r="D17" i="1"/>
  <c r="N17" i="1" s="1"/>
  <c r="D18" i="1"/>
  <c r="N18" i="1" s="1"/>
  <c r="D22" i="1"/>
  <c r="N22" i="1" s="1"/>
  <c r="D20" i="1"/>
  <c r="N20" i="1" s="1"/>
  <c r="D26" i="1"/>
  <c r="N26" i="1" s="1"/>
  <c r="D24" i="1"/>
  <c r="N24" i="1" s="1"/>
  <c r="D23" i="1"/>
  <c r="N23" i="1" s="1"/>
  <c r="D25" i="1"/>
  <c r="N25" i="1" s="1"/>
  <c r="D27" i="1"/>
  <c r="N27" i="1" s="1"/>
  <c r="D28" i="1"/>
  <c r="N28" i="1" s="1"/>
  <c r="D29" i="1"/>
  <c r="N29" i="1" s="1"/>
  <c r="D31" i="1"/>
  <c r="N31" i="1" s="1"/>
  <c r="D32" i="1"/>
  <c r="N32" i="1" s="1"/>
  <c r="D30" i="1"/>
  <c r="N30" i="1" s="1"/>
  <c r="D33" i="1"/>
  <c r="N33" i="1" s="1"/>
  <c r="D6" i="1"/>
  <c r="N6" i="1" s="1"/>
  <c r="G7" i="1"/>
  <c r="H7" i="1" s="1"/>
  <c r="M31" i="1"/>
  <c r="N7" i="1" l="1"/>
  <c r="M7" i="1"/>
  <c r="M9" i="1"/>
  <c r="M2" i="1"/>
  <c r="M11" i="1"/>
  <c r="M20" i="1"/>
  <c r="M4" i="1"/>
  <c r="M3" i="1"/>
  <c r="M16" i="1"/>
  <c r="M25" i="1"/>
  <c r="M29" i="1"/>
  <c r="M18" i="1"/>
  <c r="M33" i="1"/>
  <c r="M14" i="1"/>
  <c r="M17" i="1"/>
  <c r="M30" i="1"/>
  <c r="M10" i="1"/>
  <c r="M21" i="1"/>
  <c r="M19" i="1"/>
  <c r="M23" i="1"/>
  <c r="M5" i="1"/>
  <c r="M15" i="1"/>
  <c r="M12" i="1"/>
  <c r="M26" i="1"/>
  <c r="M8" i="1"/>
  <c r="M28" i="1"/>
  <c r="M6" i="1"/>
  <c r="M22" i="1"/>
  <c r="M13" i="1"/>
  <c r="M27" i="1"/>
  <c r="M24" i="1"/>
  <c r="M32" i="1"/>
</calcChain>
</file>

<file path=xl/sharedStrings.xml><?xml version="1.0" encoding="utf-8"?>
<sst xmlns="http://schemas.openxmlformats.org/spreadsheetml/2006/main" count="53" uniqueCount="46">
  <si>
    <t>Season</t>
  </si>
  <si>
    <t>Team</t>
  </si>
  <si>
    <t>PP%</t>
  </si>
  <si>
    <t>Score</t>
  </si>
  <si>
    <t>PPK%</t>
  </si>
  <si>
    <t>Hot Streak Win%</t>
  </si>
  <si>
    <t>GD Rank</t>
  </si>
  <si>
    <t>RS Rank</t>
  </si>
  <si>
    <t>Total Score</t>
  </si>
  <si>
    <t>Weighted Score</t>
  </si>
  <si>
    <t>Column</t>
  </si>
  <si>
    <t>Weight</t>
  </si>
  <si>
    <t>Vegas Golden Knights</t>
  </si>
  <si>
    <t>Tampa Bay Lightning</t>
  </si>
  <si>
    <t>PK%</t>
  </si>
  <si>
    <t>Toronto Maple Leafs</t>
  </si>
  <si>
    <t>HS Win %</t>
  </si>
  <si>
    <t>Los Angeles Kings</t>
  </si>
  <si>
    <t>Colorado Avalanche</t>
  </si>
  <si>
    <t>Washington Capitols</t>
  </si>
  <si>
    <t>Dallas Stars</t>
  </si>
  <si>
    <t>Winnipeg Jets</t>
  </si>
  <si>
    <t>New Jersey Devils</t>
  </si>
  <si>
    <t>Vancouver Canucks</t>
  </si>
  <si>
    <t>Edmonton Oilers</t>
  </si>
  <si>
    <t>Carolina Hurricanes</t>
  </si>
  <si>
    <t>Ottawa Senators</t>
  </si>
  <si>
    <t>Florida Panthers</t>
  </si>
  <si>
    <t>St. Louis Blues</t>
  </si>
  <si>
    <t>New York Rangers</t>
  </si>
  <si>
    <t>Pittsburgh Penguins</t>
  </si>
  <si>
    <t>Montreal Canadiens</t>
  </si>
  <si>
    <t>Utah Hockey Club</t>
  </si>
  <si>
    <t>Nashville Predators</t>
  </si>
  <si>
    <t>Chicago Blackhawks</t>
  </si>
  <si>
    <t>Minnesota Wild</t>
  </si>
  <si>
    <t>Buffalo Sabres</t>
  </si>
  <si>
    <t>Seattle Kraken</t>
  </si>
  <si>
    <t>Detroit Red Wings</t>
  </si>
  <si>
    <t>Calgary Flames</t>
  </si>
  <si>
    <t>Columbus Blue Jackets</t>
  </si>
  <si>
    <t>San Jose Sharks</t>
  </si>
  <si>
    <t>New York Islanders</t>
  </si>
  <si>
    <t>Anaheim Ducks</t>
  </si>
  <si>
    <t>Boston Bruins</t>
  </si>
  <si>
    <t>Philadelphia Flyers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</si>
</sst>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workbookViewId="0">
      <selection activeCell="N1" sqref="N1"/>
    </sheetView>
  </sheetViews>
  <sheetFormatPr defaultRowHeight="15"/>
  <cols>
    <col min="2" max="2" width="20.42578125" customWidth="1"/>
    <col min="7" max="7" width="16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  <c r="I1" t="s">
        <v>6</v>
      </c>
      <c r="J1" t="s">
        <v>3</v>
      </c>
      <c r="K1" t="s">
        <v>7</v>
      </c>
      <c r="L1" t="s">
        <v>3</v>
      </c>
      <c r="M1" t="s">
        <v>8</v>
      </c>
      <c r="N1" t="s">
        <v>9</v>
      </c>
      <c r="T1" t="s">
        <v>10</v>
      </c>
      <c r="U1" t="s">
        <v>11</v>
      </c>
    </row>
    <row r="2" spans="1:21">
      <c r="A2">
        <v>2025</v>
      </c>
      <c r="B2" t="s">
        <v>12</v>
      </c>
      <c r="C2">
        <v>28.34</v>
      </c>
      <c r="D2">
        <f>IF(C2 &gt; 22.5,2,IF(AND(C2 &lt;=22.4, C2 &gt;=18), 1, 0))</f>
        <v>2</v>
      </c>
      <c r="E2">
        <v>75.739999999999995</v>
      </c>
      <c r="F2">
        <f>IF(E2 &gt; 80,2,IF(AND(E2 &lt;80, E2 &gt;=78), 1, 0))</f>
        <v>0</v>
      </c>
      <c r="G2">
        <v>0.64</v>
      </c>
      <c r="H2">
        <f>IF(G2 &gt; 0.57,2,IF(AND(G2 &lt;=0.5, G2 &gt;=0.41), 1, 0))</f>
        <v>2</v>
      </c>
      <c r="I2">
        <v>3</v>
      </c>
      <c r="J2">
        <f>IF(I2 &lt; 6,2,IF(AND(I2 &gt;=5, I2 &lt;=10), 1, 0))</f>
        <v>2</v>
      </c>
      <c r="K2">
        <v>3</v>
      </c>
      <c r="L2">
        <f>IF(AND(K2 &gt;=2, K2&lt;=7),2, IF(AND(K2&gt;=7,K2&lt;=10),1,0))</f>
        <v>2</v>
      </c>
      <c r="M2">
        <f>D2+F2+H2+J2+L2</f>
        <v>8</v>
      </c>
      <c r="N2">
        <f>(D2*$U$2)+(F2*$U$3)+(H2*$U$4)+(J2*$U$5)+(L2*$U$6)</f>
        <v>1.6</v>
      </c>
      <c r="T2" t="s">
        <v>2</v>
      </c>
      <c r="U2">
        <v>0.2</v>
      </c>
    </row>
    <row r="3" spans="1:21">
      <c r="A3">
        <v>2025</v>
      </c>
      <c r="B3" t="s">
        <v>13</v>
      </c>
      <c r="C3">
        <v>25.86</v>
      </c>
      <c r="D3">
        <f>IF(C3 &gt; 22.5,2,IF(AND(C3 &lt;=22.4, C3 &gt;=18), 1, 0))</f>
        <v>2</v>
      </c>
      <c r="E3">
        <v>81.55</v>
      </c>
      <c r="F3">
        <f>IF(E3 &gt; 80,2,IF(AND(E3 &lt;80, E3 &gt;=78), 1, 0))</f>
        <v>2</v>
      </c>
      <c r="G3">
        <v>0.56000000000000005</v>
      </c>
      <c r="H3">
        <f>IF(G3 &gt; 0.57,2,IF(AND(G3 &lt;=0.5, G3 &gt;=0.41), 1, 0))</f>
        <v>0</v>
      </c>
      <c r="I3">
        <v>2</v>
      </c>
      <c r="J3">
        <f>IF(I3 &lt; 6,2,IF(AND(I3 &gt;=5, I3 &lt;=10), 1, 0))</f>
        <v>2</v>
      </c>
      <c r="K3">
        <v>7</v>
      </c>
      <c r="L3">
        <f>IF(AND(K3 &gt;=2, K3&lt;=7),2, IF(AND(K3&gt;=7,K3&lt;=10),1,0))</f>
        <v>2</v>
      </c>
      <c r="M3">
        <f>D3+F3+H3+J3+L3</f>
        <v>8</v>
      </c>
      <c r="N3">
        <f>(D3*$U$2)+(F3*$U$3)+(H3*$U$4)+(J3*$U$5)+(L3*$U$6)</f>
        <v>1.5</v>
      </c>
      <c r="T3" t="s">
        <v>14</v>
      </c>
      <c r="U3">
        <v>0.2</v>
      </c>
    </row>
    <row r="4" spans="1:21">
      <c r="A4">
        <v>2025</v>
      </c>
      <c r="B4" t="s">
        <v>15</v>
      </c>
      <c r="C4">
        <v>24.77</v>
      </c>
      <c r="D4">
        <f>IF(C4 &gt; 22.5,2,IF(AND(C4 &lt;=22.4, C4 &gt;=18), 1, 0))</f>
        <v>2</v>
      </c>
      <c r="E4">
        <v>77.87</v>
      </c>
      <c r="F4">
        <f>IF(E4 &gt; 80,2,IF(AND(E4 &lt;80, E4 &gt;=78), 1, 0))</f>
        <v>0</v>
      </c>
      <c r="G4">
        <v>0.68</v>
      </c>
      <c r="H4">
        <f>IF(G4 &gt; 0.57,2,IF(AND(G4 &lt;=0.5, G4 &gt;=0.41), 1, 0))</f>
        <v>2</v>
      </c>
      <c r="I4">
        <v>8</v>
      </c>
      <c r="J4">
        <f>IF(I4 &lt; 6,2,IF(AND(I4 &gt;=5, I4 &lt;=10), 1, 0))</f>
        <v>1</v>
      </c>
      <c r="K4">
        <v>4</v>
      </c>
      <c r="L4">
        <f>IF(AND(K4 &gt;=2, K4&lt;=7),2, IF(AND(K4&gt;=7,K4&lt;=10),1,0))</f>
        <v>2</v>
      </c>
      <c r="M4">
        <f>D4+F4+H4+J4+L4</f>
        <v>7</v>
      </c>
      <c r="N4">
        <f>(D4*$U$2)+(F4*$U$3)+(H4*$U$4)+(J4*$U$5)+(L4*$U$6)</f>
        <v>1.4500000000000002</v>
      </c>
      <c r="T4" t="s">
        <v>16</v>
      </c>
      <c r="U4">
        <v>0.25</v>
      </c>
    </row>
    <row r="5" spans="1:21">
      <c r="A5">
        <v>2025</v>
      </c>
      <c r="B5" t="s">
        <v>17</v>
      </c>
      <c r="C5">
        <v>17.87</v>
      </c>
      <c r="D5">
        <f>IF(C5 &gt; 22.5,2,IF(AND(C5 &lt;=22.4, C5 &gt;=18), 1, 0))</f>
        <v>0</v>
      </c>
      <c r="E5">
        <v>81.430000000000007</v>
      </c>
      <c r="F5">
        <f>IF(E5 &gt; 80,2,IF(AND(E5 &lt;80, E5 &gt;=78), 1, 0))</f>
        <v>2</v>
      </c>
      <c r="G5">
        <v>0.68</v>
      </c>
      <c r="H5">
        <f>IF(G5 &gt; 0.57,2,IF(AND(G5 &lt;=0.5, G5 &gt;=0.41), 1, 0))</f>
        <v>2</v>
      </c>
      <c r="I5">
        <v>6</v>
      </c>
      <c r="J5">
        <f>IF(I5 &lt; 6,2,IF(AND(I5 &gt;=5, I5 &lt;=10), 1, 0))</f>
        <v>1</v>
      </c>
      <c r="K5">
        <v>6</v>
      </c>
      <c r="L5">
        <f>IF(AND(K5 &gt;=2, K5&lt;=7),2, IF(AND(K5&gt;=7,K5&lt;=10),1,0))</f>
        <v>2</v>
      </c>
      <c r="M5">
        <f>D5+F5+H5+J5+L5</f>
        <v>7</v>
      </c>
      <c r="N5">
        <f>(D5*$U$2)+(F5*$U$3)+(H5*$U$4)+(J5*$U$5)+(L5*$U$6)</f>
        <v>1.4500000000000002</v>
      </c>
      <c r="T5" t="s">
        <v>6</v>
      </c>
      <c r="U5">
        <v>0.15</v>
      </c>
    </row>
    <row r="6" spans="1:21">
      <c r="A6">
        <v>2025</v>
      </c>
      <c r="B6" t="s">
        <v>18</v>
      </c>
      <c r="C6">
        <v>24.79</v>
      </c>
      <c r="D6">
        <f>IF(C6 &gt; 22.5,2,IF(AND(C6 &lt;=22.4, C6 &gt;=18), 1, 0))</f>
        <v>2</v>
      </c>
      <c r="E6">
        <v>79.81</v>
      </c>
      <c r="F6">
        <f>IF(E6 &gt; 80,2,IF(AND(E6 &lt;80, E6 &gt;=78), 1, 0))</f>
        <v>1</v>
      </c>
      <c r="G6">
        <v>0.64</v>
      </c>
      <c r="H6">
        <f>IF(G6 &gt; 0.57,2,IF(AND(G6 &lt;=0.5, G6 &gt;=0.41), 1, 0))</f>
        <v>2</v>
      </c>
      <c r="I6">
        <v>7</v>
      </c>
      <c r="J6">
        <f>IF(I6 &lt; 6,2,IF(AND(I6 &gt;=5, I6 &lt;=10), 1, 0))</f>
        <v>1</v>
      </c>
      <c r="K6">
        <v>8</v>
      </c>
      <c r="L6">
        <f>IF(AND(K6 &gt;=2, K6&lt;=7),2, IF(AND(K6&gt;=7,K6&lt;=10),1,0))</f>
        <v>1</v>
      </c>
      <c r="M6">
        <f>D6+F6+H6+J6+L6</f>
        <v>7</v>
      </c>
      <c r="N6">
        <f>(D6*$U$2)+(F6*$U$3)+(H6*$U$4)+(J6*$U$5)+(L6*$U$6)</f>
        <v>1.45</v>
      </c>
      <c r="T6" t="s">
        <v>7</v>
      </c>
      <c r="U6">
        <v>0.2</v>
      </c>
    </row>
    <row r="7" spans="1:21">
      <c r="A7">
        <v>2025</v>
      </c>
      <c r="B7" t="s">
        <v>19</v>
      </c>
      <c r="C7">
        <v>28.9</v>
      </c>
      <c r="D7">
        <f>IF(C7 &gt; 22.5,2,IF(AND(C7 &lt;=22.4, C7 &gt;=18), 1, 0))</f>
        <v>2</v>
      </c>
      <c r="E7">
        <v>79.400000000000006</v>
      </c>
      <c r="F7">
        <f>IF(E7 &gt; 80,2,IF(AND(E7 &lt;80, E7 &gt;=78), 1, 0))</f>
        <v>1</v>
      </c>
      <c r="G7">
        <f>IF(F7 &gt; 80,10,IF(AND(F7 &lt;=79, F7 &gt;=78), 5, 0))</f>
        <v>0</v>
      </c>
      <c r="H7">
        <f>IF(G7 &gt; 0.57,2,IF(AND(G7 &lt;=0.5, G7 &gt;=0.41), 1, 0))</f>
        <v>0</v>
      </c>
      <c r="I7">
        <v>4</v>
      </c>
      <c r="J7">
        <f>IF(I7 &lt; 6,2,IF(AND(I7 &gt;=5, I7 &lt;=10), 1, 0))</f>
        <v>2</v>
      </c>
      <c r="K7">
        <v>2</v>
      </c>
      <c r="L7">
        <f>IF(AND(K7 &gt;=2, K7&lt;=7),2, IF(AND(K7&gt;=7,K7&lt;=10),1,0))</f>
        <v>2</v>
      </c>
      <c r="M7">
        <f>D7+F7+H7+J7+L7</f>
        <v>7</v>
      </c>
      <c r="N7">
        <f>(D7*$U$2)+(F7*$U$3)+(H7*$U$4)+(J7*$U$5)+(L7*$U$6)</f>
        <v>1.3000000000000003</v>
      </c>
    </row>
    <row r="8" spans="1:21">
      <c r="A8">
        <v>2025</v>
      </c>
      <c r="B8" t="s">
        <v>20</v>
      </c>
      <c r="C8">
        <v>22</v>
      </c>
      <c r="D8">
        <f>IF(C8 &gt; 22.5,2,IF(AND(C8 &lt;=22.4, C8 &gt;=18), 1, 0))</f>
        <v>1</v>
      </c>
      <c r="E8">
        <v>82.02</v>
      </c>
      <c r="F8">
        <f>IF(E8 &gt; 80,2,IF(AND(E8 &lt;80, E8 &gt;=78), 1, 0))</f>
        <v>2</v>
      </c>
      <c r="G8">
        <v>0.52</v>
      </c>
      <c r="H8">
        <f>IF(G8 &gt; 0.57,2,IF(AND(G8 &lt;=0.5, G8 &gt;=0.41), 1, 0))</f>
        <v>0</v>
      </c>
      <c r="I8">
        <v>5</v>
      </c>
      <c r="J8">
        <f>IF(I8 &lt; 6,2,IF(AND(I8 &gt;=5, I8 &lt;=10), 1, 0))</f>
        <v>2</v>
      </c>
      <c r="K8">
        <v>5</v>
      </c>
      <c r="L8">
        <f>IF(AND(K8 &gt;=2, K8&lt;=7),2, IF(AND(K8&gt;=7,K8&lt;=10),1,0))</f>
        <v>2</v>
      </c>
      <c r="M8">
        <f>D8+F8+H8+J8+L8</f>
        <v>7</v>
      </c>
      <c r="N8">
        <f>(D8*$U$2)+(F8*$U$3)+(H8*$U$4)+(J8*$U$5)+(L8*$U$6)</f>
        <v>1.3000000000000003</v>
      </c>
    </row>
    <row r="9" spans="1:21">
      <c r="A9">
        <v>2025</v>
      </c>
      <c r="B9" t="s">
        <v>21</v>
      </c>
      <c r="C9">
        <v>23.53</v>
      </c>
      <c r="D9">
        <f>IF(C9 &gt; 22.5,2,IF(AND(C9 &lt;=22.4, C9 &gt;=18), 1, 0))</f>
        <v>2</v>
      </c>
      <c r="E9">
        <v>82.01</v>
      </c>
      <c r="F9">
        <f>IF(E9 &gt; 80,2,IF(AND(E9 &lt;80, E9 &gt;=78), 1, 0))</f>
        <v>2</v>
      </c>
      <c r="G9">
        <v>0.52</v>
      </c>
      <c r="H9">
        <f>IF(G9 &gt; 0.57,2,IF(AND(G9 &lt;=0.5, G9 &gt;=0.41), 1, 0))</f>
        <v>0</v>
      </c>
      <c r="I9">
        <v>1</v>
      </c>
      <c r="J9">
        <f>IF(I9 &lt; 6,2,IF(AND(I9 &gt;=5, I9 &lt;=10), 1, 0))</f>
        <v>2</v>
      </c>
      <c r="K9">
        <v>1</v>
      </c>
      <c r="L9">
        <f>IF(AND(K9 &gt;=2, K9&lt;=7),2, IF(AND(K9&gt;=7,K9&lt;=10),1,0))</f>
        <v>0</v>
      </c>
      <c r="M9">
        <f>D9+F9+H9+J9+L9</f>
        <v>6</v>
      </c>
      <c r="N9">
        <f>(D9*$U$2)+(F9*$U$3)+(H9*$U$4)+(J9*$U$5)+(L9*$U$6)</f>
        <v>1.1000000000000001</v>
      </c>
    </row>
    <row r="10" spans="1:21">
      <c r="A10">
        <v>2025</v>
      </c>
      <c r="B10" t="s">
        <v>22</v>
      </c>
      <c r="C10">
        <v>28.24</v>
      </c>
      <c r="D10">
        <f>IF(C10 &gt; 22.5,2,IF(AND(C10 &lt;=22.4, C10 &gt;=18), 1, 0))</f>
        <v>2</v>
      </c>
      <c r="E10">
        <v>82.67</v>
      </c>
      <c r="F10">
        <f>IF(E10 &gt; 80,2,IF(AND(E10 &lt;80, E10 &gt;=78), 1, 0))</f>
        <v>2</v>
      </c>
      <c r="G10">
        <v>0.44</v>
      </c>
      <c r="H10">
        <f>IF(G10 &gt; 0.57,2,IF(AND(G10 &lt;=0.5, G10 &gt;=0.41), 1, 0))</f>
        <v>1</v>
      </c>
      <c r="I10">
        <v>12</v>
      </c>
      <c r="J10">
        <f>IF(I10 &lt; 6,2,IF(AND(I10 &gt;=5, I10 &lt;=10), 1, 0))</f>
        <v>0</v>
      </c>
      <c r="K10">
        <v>16</v>
      </c>
      <c r="L10">
        <f>IF(AND(K10 &gt;=2, K10&lt;=7),2, IF(AND(K10&gt;=7,K10&lt;=10),1,0))</f>
        <v>0</v>
      </c>
      <c r="M10">
        <f>D10+F10+H10+J10+L10</f>
        <v>5</v>
      </c>
      <c r="N10">
        <f>(D10*$U$2)+(F10*$U$3)+(H10*$U$4)+(J10*$U$5)+(L10*$U$6)</f>
        <v>1.05</v>
      </c>
    </row>
    <row r="11" spans="1:21">
      <c r="A11">
        <v>2025</v>
      </c>
      <c r="B11" t="s">
        <v>23</v>
      </c>
      <c r="C11">
        <v>22.52</v>
      </c>
      <c r="D11">
        <f>IF(C11 &gt; 22.5,2,IF(AND(C11 &lt;=22.4, C11 &gt;=18), 1, 0))</f>
        <v>2</v>
      </c>
      <c r="E11">
        <v>82.59</v>
      </c>
      <c r="F11">
        <f>IF(E11 &gt; 80,2,IF(AND(E11 &lt;80, E11 &gt;=78), 1, 0))</f>
        <v>2</v>
      </c>
      <c r="G11">
        <v>0.48</v>
      </c>
      <c r="H11">
        <f>IF(G11 &gt; 0.57,2,IF(AND(G11 &lt;=0.5, G11 &gt;=0.41), 1, 0))</f>
        <v>1</v>
      </c>
      <c r="I11">
        <v>21</v>
      </c>
      <c r="J11">
        <f>IF(I11 &lt; 6,2,IF(AND(I11 &gt;=5, I11 &lt;=10), 1, 0))</f>
        <v>0</v>
      </c>
      <c r="K11">
        <v>18</v>
      </c>
      <c r="L11">
        <f>IF(AND(K11 &gt;=2, K11&lt;=7),2, IF(AND(K11&gt;=7,K11&lt;=10),1,0))</f>
        <v>0</v>
      </c>
      <c r="M11">
        <f>D11+F11+H11+J11+L11</f>
        <v>5</v>
      </c>
      <c r="N11">
        <f>(D11*$U$2)+(F11*$U$3)+(H11*$U$4)+(J11*$U$5)+(L11*$U$6)</f>
        <v>1.05</v>
      </c>
    </row>
    <row r="12" spans="1:21">
      <c r="A12">
        <v>2025</v>
      </c>
      <c r="B12" t="s">
        <v>24</v>
      </c>
      <c r="C12">
        <v>23.72</v>
      </c>
      <c r="D12">
        <f>IF(C12 &gt; 22.5,2,IF(AND(C12 &lt;=22.4, C12 &gt;=18), 1, 0))</f>
        <v>2</v>
      </c>
      <c r="E12">
        <v>78.16</v>
      </c>
      <c r="F12">
        <f>IF(E12 &gt; 80,2,IF(AND(E12 &lt;80, E12 &gt;=78), 1, 0))</f>
        <v>1</v>
      </c>
      <c r="G12">
        <v>0.56000000000000005</v>
      </c>
      <c r="H12">
        <f>IF(G12 &gt; 0.57,2,IF(AND(G12 &lt;=0.5, G12 &gt;=0.41), 1, 0))</f>
        <v>0</v>
      </c>
      <c r="I12">
        <v>10</v>
      </c>
      <c r="J12">
        <f>IF(I12 &lt; 6,2,IF(AND(I12 &gt;=5, I12 &lt;=10), 1, 0))</f>
        <v>1</v>
      </c>
      <c r="K12">
        <v>9</v>
      </c>
      <c r="L12">
        <f>IF(AND(K12 &gt;=2, K12&lt;=7),2, IF(AND(K12&gt;=7,K12&lt;=10),1,0))</f>
        <v>1</v>
      </c>
      <c r="M12">
        <f>D12+F12+H12+J12+L12</f>
        <v>5</v>
      </c>
      <c r="N12">
        <f>(D12*$U$2)+(F12*$U$3)+(H12*$U$4)+(J12*$U$5)+(L12*$U$6)</f>
        <v>0.95000000000000018</v>
      </c>
    </row>
    <row r="13" spans="1:21">
      <c r="A13">
        <v>2025</v>
      </c>
      <c r="B13" t="s">
        <v>25</v>
      </c>
      <c r="C13">
        <v>18.7</v>
      </c>
      <c r="D13">
        <f>IF(C13 &gt; 22.5,2,IF(AND(C13 &lt;=22.4, C13 &gt;=18), 1, 0))</f>
        <v>1</v>
      </c>
      <c r="E13">
        <v>83.61</v>
      </c>
      <c r="F13">
        <f>IF(E13 &gt; 80,2,IF(AND(E13 &lt;80, E13 &gt;=78), 1, 0))</f>
        <v>2</v>
      </c>
      <c r="G13">
        <v>0.56000000000000005</v>
      </c>
      <c r="H13">
        <f>IF(G13 &gt; 0.57,2,IF(AND(G13 &lt;=0.5, G13 &gt;=0.41), 1, 0))</f>
        <v>0</v>
      </c>
      <c r="I13">
        <v>9</v>
      </c>
      <c r="J13">
        <f>IF(I13 &lt; 6,2,IF(AND(I13 &gt;=5, I13 &lt;=10), 1, 0))</f>
        <v>1</v>
      </c>
      <c r="K13">
        <v>10</v>
      </c>
      <c r="L13">
        <f>IF(AND(K13 &gt;=2, K13&lt;=7),2, IF(AND(K13&gt;=7,K13&lt;=10),1,0))</f>
        <v>1</v>
      </c>
      <c r="M13">
        <f>D13+F13+H13+J13+L13</f>
        <v>5</v>
      </c>
      <c r="N13">
        <f>(D13*$U$2)+(F13*$U$3)+(H13*$U$4)+(J13*$U$5)+(L13*$U$6)</f>
        <v>0.95000000000000018</v>
      </c>
    </row>
    <row r="14" spans="1:21">
      <c r="A14">
        <v>2025</v>
      </c>
      <c r="B14" t="s">
        <v>26</v>
      </c>
      <c r="C14">
        <v>23.79</v>
      </c>
      <c r="D14">
        <f>IF(C14 &gt; 22.5,2,IF(AND(C14 &lt;=22.4, C14 &gt;=18), 1, 0))</f>
        <v>2</v>
      </c>
      <c r="E14">
        <v>77.73</v>
      </c>
      <c r="F14">
        <f>IF(E14 &gt; 80,2,IF(AND(E14 &lt;80, E14 &gt;=78), 1, 0))</f>
        <v>0</v>
      </c>
      <c r="G14">
        <v>0.64</v>
      </c>
      <c r="H14">
        <f>IF(G14 &gt; 0.57,2,IF(AND(G14 &lt;=0.5, G14 &gt;=0.41), 1, 0))</f>
        <v>2</v>
      </c>
      <c r="I14">
        <v>14</v>
      </c>
      <c r="J14">
        <f>IF(I14 &lt; 6,2,IF(AND(I14 &gt;=5, I14 &lt;=10), 1, 0))</f>
        <v>0</v>
      </c>
      <c r="K14">
        <v>12</v>
      </c>
      <c r="L14">
        <f>IF(AND(K14 &gt;=2, K14&lt;=7),2, IF(AND(K14&gt;=7,K14&lt;=10),1,0))</f>
        <v>0</v>
      </c>
      <c r="M14">
        <f>D14+F14+H14+J14+L14</f>
        <v>4</v>
      </c>
      <c r="N14">
        <f>(D14*$U$2)+(F14*$U$3)+(H14*$U$4)+(J14*$U$5)+(L14*$U$6)</f>
        <v>0.9</v>
      </c>
    </row>
    <row r="15" spans="1:21">
      <c r="A15">
        <v>2025</v>
      </c>
      <c r="B15" t="s">
        <v>27</v>
      </c>
      <c r="C15">
        <v>23.53</v>
      </c>
      <c r="D15">
        <f>IF(C15 &gt; 22.5,2,IF(AND(C15 &lt;=22.4, C15 &gt;=18), 1, 0))</f>
        <v>2</v>
      </c>
      <c r="E15">
        <v>80.739999999999995</v>
      </c>
      <c r="F15">
        <f>IF(E15 &gt; 80,2,IF(AND(E15 &lt;80, E15 &gt;=78), 1, 0))</f>
        <v>2</v>
      </c>
      <c r="G15">
        <v>0.52</v>
      </c>
      <c r="H15">
        <f>IF(G15 &gt; 0.57,2,IF(AND(G15 &lt;=0.5, G15 &gt;=0.41), 1, 0))</f>
        <v>0</v>
      </c>
      <c r="I15">
        <v>11</v>
      </c>
      <c r="J15">
        <f>IF(I15 &lt; 6,2,IF(AND(I15 &gt;=5, I15 &lt;=10), 1, 0))</f>
        <v>0</v>
      </c>
      <c r="K15">
        <v>11</v>
      </c>
      <c r="L15">
        <f>IF(AND(K15 &gt;=2, K15&lt;=7),2, IF(AND(K15&gt;=7,K15&lt;=10),1,0))</f>
        <v>0</v>
      </c>
      <c r="M15">
        <f>D15+F15+H15+J15+L15</f>
        <v>4</v>
      </c>
      <c r="N15">
        <f>(D15*$U$2)+(F15*$U$3)+(H15*$U$4)+(J15*$U$5)+(L15*$U$6)</f>
        <v>0.8</v>
      </c>
    </row>
    <row r="16" spans="1:21">
      <c r="A16">
        <v>2025</v>
      </c>
      <c r="B16" t="s">
        <v>28</v>
      </c>
      <c r="C16">
        <v>22.05</v>
      </c>
      <c r="D16">
        <f>IF(C16 &gt; 22.5,2,IF(AND(C16 &lt;=22.4, C16 &gt;=18), 1, 0))</f>
        <v>1</v>
      </c>
      <c r="E16">
        <v>74.349999999999994</v>
      </c>
      <c r="F16">
        <f>IF(E16 &gt; 80,2,IF(AND(E16 &lt;80, E16 &gt;=78), 1, 0))</f>
        <v>0</v>
      </c>
      <c r="G16">
        <v>0.76</v>
      </c>
      <c r="H16">
        <f>IF(G16 &gt; 0.57,2,IF(AND(G16 &lt;=0.5, G16 &gt;=0.41), 1, 0))</f>
        <v>2</v>
      </c>
      <c r="I16">
        <v>13</v>
      </c>
      <c r="J16">
        <f>IF(I16 &lt; 6,2,IF(AND(I16 &gt;=5, I16 &lt;=10), 1, 0))</f>
        <v>0</v>
      </c>
      <c r="K16">
        <v>14</v>
      </c>
      <c r="L16">
        <f>IF(AND(K16 &gt;=2, K16&lt;=7),2, IF(AND(K16&gt;=7,K16&lt;=10),1,0))</f>
        <v>0</v>
      </c>
      <c r="M16">
        <f>D16+F16+H16+J16+L16</f>
        <v>3</v>
      </c>
      <c r="N16">
        <f>(D16*$U$2)+(F16*$U$3)+(H16*$U$4)+(J16*$U$5)+(L16*$U$6)</f>
        <v>0.7</v>
      </c>
    </row>
    <row r="17" spans="1:14">
      <c r="A17">
        <v>2025</v>
      </c>
      <c r="B17" t="s">
        <v>29</v>
      </c>
      <c r="C17">
        <v>17.62</v>
      </c>
      <c r="D17">
        <f>IF(C17 &gt; 22.5,2,IF(AND(C17 &lt;=22.4, C17 &gt;=18), 1, 0))</f>
        <v>0</v>
      </c>
      <c r="E17">
        <v>80.33</v>
      </c>
      <c r="F17">
        <f>IF(E17 &gt; 80,2,IF(AND(E17 &lt;80, E17 &gt;=78), 1, 0))</f>
        <v>2</v>
      </c>
      <c r="G17">
        <v>0.44</v>
      </c>
      <c r="H17">
        <f>IF(G17 &gt; 0.57,2,IF(AND(G17 &lt;=0.5, G17 &gt;=0.41), 1, 0))</f>
        <v>1</v>
      </c>
      <c r="I17">
        <v>15</v>
      </c>
      <c r="J17">
        <f>IF(I17 &lt; 6,2,IF(AND(I17 &gt;=5, I17 &lt;=10), 1, 0))</f>
        <v>0</v>
      </c>
      <c r="K17">
        <v>22</v>
      </c>
      <c r="L17">
        <f>IF(AND(K17 &gt;=2, K17&lt;=7),2, IF(AND(K17&gt;=7,K17&lt;=10),1,0))</f>
        <v>0</v>
      </c>
      <c r="M17">
        <f>D17+F17+H17+J17+L17</f>
        <v>3</v>
      </c>
      <c r="N17">
        <f>(D17*$U$2)+(F17*$U$3)+(H17*$U$4)+(J17*$U$5)+(L17*$U$6)</f>
        <v>0.65</v>
      </c>
    </row>
    <row r="18" spans="1:14">
      <c r="A18">
        <v>2025</v>
      </c>
      <c r="B18" t="s">
        <v>30</v>
      </c>
      <c r="C18">
        <v>25.79</v>
      </c>
      <c r="D18">
        <f>IF(C18 &gt; 22.5,2,IF(AND(C18 &lt;=22.4, C18 &gt;=18), 1, 0))</f>
        <v>2</v>
      </c>
      <c r="E18">
        <v>77.78</v>
      </c>
      <c r="F18">
        <f>IF(E18 &gt; 80,2,IF(AND(E18 &lt;80, E18 &gt;=78), 1, 0))</f>
        <v>0</v>
      </c>
      <c r="G18">
        <v>0.44</v>
      </c>
      <c r="H18">
        <f>IF(G18 &gt; 0.57,2,IF(AND(G18 &lt;=0.5, G18 &gt;=0.41), 1, 0))</f>
        <v>1</v>
      </c>
      <c r="I18">
        <v>27</v>
      </c>
      <c r="J18">
        <f>IF(I18 &lt; 6,2,IF(AND(I18 &gt;=5, I18 &lt;=10), 1, 0))</f>
        <v>0</v>
      </c>
      <c r="K18">
        <v>24</v>
      </c>
      <c r="L18">
        <f>IF(AND(K18 &gt;=2, K18&lt;=7),2, IF(AND(K18&gt;=7,K18&lt;=10),1,0))</f>
        <v>0</v>
      </c>
      <c r="M18">
        <f>D18+F18+H18+J18+L18</f>
        <v>3</v>
      </c>
      <c r="N18">
        <f>(D18*$U$2)+(F18*$U$3)+(H18*$U$4)+(J18*$U$5)+(L18*$U$6)</f>
        <v>0.65</v>
      </c>
    </row>
    <row r="19" spans="1:14">
      <c r="A19">
        <v>2025</v>
      </c>
      <c r="B19" t="s">
        <v>31</v>
      </c>
      <c r="C19">
        <v>20.09</v>
      </c>
      <c r="D19">
        <f>IF(C19 &gt; 22.5,2,IF(AND(C19 &lt;=22.4, C19 &gt;=18), 1, 0))</f>
        <v>1</v>
      </c>
      <c r="E19">
        <v>80.930000000000007</v>
      </c>
      <c r="F19">
        <f>IF(E19 &gt; 80,2,IF(AND(E19 &lt;80, E19 &gt;=78), 1, 0))</f>
        <v>2</v>
      </c>
      <c r="G19">
        <v>0.56000000000000005</v>
      </c>
      <c r="H19">
        <f>IF(G19 &gt; 0.57,2,IF(AND(G19 &lt;=0.5, G19 &gt;=0.41), 1, 0))</f>
        <v>0</v>
      </c>
      <c r="I19">
        <v>21</v>
      </c>
      <c r="J19">
        <f>IF(I19 &lt; 6,2,IF(AND(I19 &gt;=5, I19 &lt;=10), 1, 0))</f>
        <v>0</v>
      </c>
      <c r="K19">
        <v>17</v>
      </c>
      <c r="L19">
        <f>IF(AND(K19 &gt;=2, K19&lt;=7),2, IF(AND(K19&gt;=7,K19&lt;=10),1,0))</f>
        <v>0</v>
      </c>
      <c r="M19">
        <f>D19+F19+H19+J19+L19</f>
        <v>3</v>
      </c>
      <c r="N19">
        <f>(D19*$U$2)+(F19*$U$3)+(H19*$U$4)+(J19*$U$5)+(L19*$U$6)</f>
        <v>0.60000000000000009</v>
      </c>
    </row>
    <row r="20" spans="1:14">
      <c r="A20">
        <v>2025</v>
      </c>
      <c r="B20" t="s">
        <v>32</v>
      </c>
      <c r="C20">
        <v>24.15</v>
      </c>
      <c r="D20">
        <f>IF(C20 &gt; 22.5,2,IF(AND(C20 &lt;=22.4, C20 &gt;=18), 1, 0))</f>
        <v>2</v>
      </c>
      <c r="E20">
        <v>79.28</v>
      </c>
      <c r="F20">
        <f>IF(E20 &gt; 80,2,IF(AND(E20 &lt;80, E20 &gt;=78), 1, 0))</f>
        <v>1</v>
      </c>
      <c r="G20">
        <v>0.56000000000000005</v>
      </c>
      <c r="H20">
        <f>IF(G20 &gt; 0.57,2,IF(AND(G20 &lt;=0.5, G20 &gt;=0.41), 1, 0))</f>
        <v>0</v>
      </c>
      <c r="I20">
        <v>17</v>
      </c>
      <c r="J20">
        <f>IF(I20 &lt; 6,2,IF(AND(I20 &gt;=5, I20 &lt;=10), 1, 0))</f>
        <v>0</v>
      </c>
      <c r="K20">
        <v>19</v>
      </c>
      <c r="L20">
        <f>IF(AND(K20 &gt;=2, K20&lt;=7),2, IF(AND(K20&gt;=7,K20&lt;=10),1,0))</f>
        <v>0</v>
      </c>
      <c r="M20">
        <f>D20+F20+H20+J20+L20</f>
        <v>3</v>
      </c>
      <c r="N20">
        <f>(D20*$U$2)+(F20*$U$3)+(H20*$U$4)+(J20*$U$5)+(L20*$U$6)</f>
        <v>0.60000000000000009</v>
      </c>
    </row>
    <row r="21" spans="1:14">
      <c r="A21">
        <v>2025</v>
      </c>
      <c r="B21" t="s">
        <v>33</v>
      </c>
      <c r="C21">
        <v>21.83</v>
      </c>
      <c r="D21">
        <f>IF(C21 &gt; 22.5,2,IF(AND(C21 &lt;=22.4, C21 &gt;=18), 1, 0))</f>
        <v>1</v>
      </c>
      <c r="E21">
        <v>81.48</v>
      </c>
      <c r="F21">
        <f>IF(E21 &gt; 80,2,IF(AND(E21 &lt;80, E21 &gt;=78), 1, 0))</f>
        <v>2</v>
      </c>
      <c r="G21">
        <v>0.4</v>
      </c>
      <c r="H21">
        <f>IF(G21 &gt; 0.57,2,IF(AND(G21 &lt;=0.5, G21 &gt;=0.41), 1, 0))</f>
        <v>0</v>
      </c>
      <c r="I21">
        <v>30</v>
      </c>
      <c r="J21">
        <f>IF(I21 &lt; 6,2,IF(AND(I21 &gt;=5, I21 &lt;=10), 1, 0))</f>
        <v>0</v>
      </c>
      <c r="K21">
        <v>30</v>
      </c>
      <c r="L21">
        <f>IF(AND(K21 &gt;=2, K21&lt;=7),2, IF(AND(K21&gt;=7,K21&lt;=10),1,0))</f>
        <v>0</v>
      </c>
      <c r="M21">
        <f>D21+F21+H21+J21+L21</f>
        <v>3</v>
      </c>
      <c r="N21">
        <f>(D21*$U$2)+(F21*$U$3)+(H21*$U$4)+(J21*$U$5)+(L21*$U$6)</f>
        <v>0.60000000000000009</v>
      </c>
    </row>
    <row r="22" spans="1:14">
      <c r="A22">
        <v>2025</v>
      </c>
      <c r="B22" t="s">
        <v>34</v>
      </c>
      <c r="C22">
        <v>24.87</v>
      </c>
      <c r="D22">
        <f>IF(C22 &gt; 22.5,2,IF(AND(C22 &lt;=22.4, C22 &gt;=18), 1, 0))</f>
        <v>2</v>
      </c>
      <c r="E22">
        <v>79.3</v>
      </c>
      <c r="F22">
        <f>IF(E22 &gt; 80,2,IF(AND(E22 &lt;80, E22 &gt;=78), 1, 0))</f>
        <v>1</v>
      </c>
      <c r="G22">
        <v>0.32</v>
      </c>
      <c r="H22">
        <f>IF(G22 &gt; 0.57,2,IF(AND(G22 &lt;=0.5, G22 &gt;=0.41), 1, 0))</f>
        <v>0</v>
      </c>
      <c r="I22">
        <v>31</v>
      </c>
      <c r="J22">
        <f>IF(I22 &lt; 6,2,IF(AND(I22 &gt;=5, I22 &lt;=10), 1, 0))</f>
        <v>0</v>
      </c>
      <c r="K22">
        <v>31</v>
      </c>
      <c r="L22">
        <f>IF(AND(K22 &gt;=2, K22&lt;=7),2, IF(AND(K22&gt;=7,K22&lt;=10),1,0))</f>
        <v>0</v>
      </c>
      <c r="M22">
        <f>D22+F22+H22+J22+L22</f>
        <v>3</v>
      </c>
      <c r="N22">
        <f>(D22*$U$2)+(F22*$U$3)+(H22*$U$4)+(J22*$U$5)+(L22*$U$6)</f>
        <v>0.60000000000000009</v>
      </c>
    </row>
    <row r="23" spans="1:14">
      <c r="A23">
        <v>2025</v>
      </c>
      <c r="B23" t="s">
        <v>35</v>
      </c>
      <c r="C23">
        <v>20.87</v>
      </c>
      <c r="D23">
        <f>IF(C23 &gt; 22.5,2,IF(AND(C23 &lt;=22.4, C23 &gt;=18), 1, 0))</f>
        <v>1</v>
      </c>
      <c r="E23">
        <v>72.41</v>
      </c>
      <c r="F23">
        <f>IF(E23 &gt; 80,2,IF(AND(E23 &lt;80, E23 &gt;=78), 1, 0))</f>
        <v>0</v>
      </c>
      <c r="G23">
        <v>0.44</v>
      </c>
      <c r="H23">
        <f>IF(G23 &gt; 0.57,2,IF(AND(G23 &lt;=0.5, G23 &gt;=0.41), 1, 0))</f>
        <v>1</v>
      </c>
      <c r="I23">
        <v>18</v>
      </c>
      <c r="J23">
        <f>IF(I23 &lt; 6,2,IF(AND(I23 &gt;=5, I23 &lt;=10), 1, 0))</f>
        <v>0</v>
      </c>
      <c r="K23">
        <v>13</v>
      </c>
      <c r="L23">
        <f>IF(AND(K23 &gt;=2, K23&lt;=7),2, IF(AND(K23&gt;=7,K23&lt;=10),1,0))</f>
        <v>0</v>
      </c>
      <c r="M23">
        <f>D23+F23+H23+J23+L23</f>
        <v>2</v>
      </c>
      <c r="N23">
        <f>(D23*$U$2)+(F23*$U$3)+(H23*$U$4)+(J23*$U$5)+(L23*$U$6)</f>
        <v>0.45</v>
      </c>
    </row>
    <row r="24" spans="1:14">
      <c r="A24">
        <v>2025</v>
      </c>
      <c r="B24" t="s">
        <v>36</v>
      </c>
      <c r="C24">
        <v>18.78</v>
      </c>
      <c r="D24">
        <f>IF(C24 &gt; 22.5,2,IF(AND(C24 &lt;=22.4, C24 &gt;=18), 1, 0))</f>
        <v>1</v>
      </c>
      <c r="E24">
        <v>76.349999999999994</v>
      </c>
      <c r="F24">
        <f>IF(E24 &gt; 80,2,IF(AND(E24 &lt;80, E24 &gt;=78), 1, 0))</f>
        <v>0</v>
      </c>
      <c r="G24">
        <v>0.48</v>
      </c>
      <c r="H24">
        <f>IF(G24 &gt; 0.57,2,IF(AND(G24 &lt;=0.5, G24 &gt;=0.41), 1, 0))</f>
        <v>1</v>
      </c>
      <c r="I24">
        <v>23</v>
      </c>
      <c r="J24">
        <f>IF(I24 &lt; 6,2,IF(AND(I24 &gt;=5, I24 &lt;=10), 1, 0))</f>
        <v>0</v>
      </c>
      <c r="K24">
        <v>26</v>
      </c>
      <c r="L24">
        <f>IF(AND(K24 &gt;=2, K24&lt;=7),2, IF(AND(K24&gt;=7,K24&lt;=10),1,0))</f>
        <v>0</v>
      </c>
      <c r="M24">
        <f>D24+F24+H24+J24+L24</f>
        <v>2</v>
      </c>
      <c r="N24">
        <f>(D24*$U$2)+(F24*$U$3)+(H24*$U$4)+(J24*$U$5)+(L24*$U$6)</f>
        <v>0.45</v>
      </c>
    </row>
    <row r="25" spans="1:14">
      <c r="A25">
        <v>2025</v>
      </c>
      <c r="B25" t="s">
        <v>37</v>
      </c>
      <c r="C25">
        <v>18.940000000000001</v>
      </c>
      <c r="D25">
        <f>IF(C25 &gt; 22.5,2,IF(AND(C25 &lt;=22.4, C25 &gt;=18), 1, 0))</f>
        <v>1</v>
      </c>
      <c r="E25">
        <v>77.2</v>
      </c>
      <c r="F25">
        <f>IF(E25 &gt; 80,2,IF(AND(E25 &lt;80, E25 &gt;=78), 1, 0))</f>
        <v>0</v>
      </c>
      <c r="G25">
        <v>0.44</v>
      </c>
      <c r="H25">
        <f>IF(G25 &gt; 0.57,2,IF(AND(G25 &lt;=0.5, G25 &gt;=0.41), 1, 0))</f>
        <v>1</v>
      </c>
      <c r="I25">
        <v>20</v>
      </c>
      <c r="J25">
        <f>IF(I25 &lt; 6,2,IF(AND(I25 &gt;=5, I25 &lt;=10), 1, 0))</f>
        <v>0</v>
      </c>
      <c r="K25">
        <v>27</v>
      </c>
      <c r="L25">
        <f>IF(AND(K25 &gt;=2, K25&lt;=7),2, IF(AND(K25&gt;=7,K25&lt;=10),1,0))</f>
        <v>0</v>
      </c>
      <c r="M25">
        <f>D25+F25+H25+J25+L25</f>
        <v>2</v>
      </c>
      <c r="N25">
        <f>(D25*$U$2)+(F25*$U$3)+(H25*$U$4)+(J25*$U$5)+(L25*$U$6)</f>
        <v>0.45</v>
      </c>
    </row>
    <row r="26" spans="1:14">
      <c r="A26">
        <v>2025</v>
      </c>
      <c r="B26" t="s">
        <v>38</v>
      </c>
      <c r="C26">
        <v>27</v>
      </c>
      <c r="D26">
        <f>IF(C26 &gt; 22.5,2,IF(AND(C26 &lt;=22.4, C26 &gt;=18), 1, 0))</f>
        <v>2</v>
      </c>
      <c r="E26">
        <v>70.11</v>
      </c>
      <c r="F26">
        <f>IF(E26 &gt; 80,2,IF(AND(E26 &lt;80, E26 &gt;=78), 1, 0))</f>
        <v>0</v>
      </c>
      <c r="G26">
        <v>0.4</v>
      </c>
      <c r="H26">
        <f>IF(G26 &gt; 0.57,2,IF(AND(G26 &lt;=0.5, G26 &gt;=0.41), 1, 0))</f>
        <v>0</v>
      </c>
      <c r="I26">
        <v>24</v>
      </c>
      <c r="J26">
        <f>IF(I26 &lt; 6,2,IF(AND(I26 &gt;=5, I26 &lt;=10), 1, 0))</f>
        <v>0</v>
      </c>
      <c r="K26">
        <v>21</v>
      </c>
      <c r="L26">
        <f>IF(AND(K26 &gt;=2, K26&lt;=7),2, IF(AND(K26&gt;=7,K26&lt;=10),1,0))</f>
        <v>0</v>
      </c>
      <c r="M26">
        <f>D26+F26+H26+J26+L26</f>
        <v>2</v>
      </c>
      <c r="N26">
        <f>(D26*$U$2)+(F26*$U$3)+(H26*$U$4)+(J26*$U$5)+(L26*$U$6)</f>
        <v>0.4</v>
      </c>
    </row>
    <row r="27" spans="1:14">
      <c r="A27">
        <v>2025</v>
      </c>
      <c r="B27" t="s">
        <v>39</v>
      </c>
      <c r="C27">
        <v>21.03</v>
      </c>
      <c r="D27">
        <f>IF(C27 &gt; 22.5,2,IF(AND(C27 &lt;=22.4, C27 &gt;=18), 1, 0))</f>
        <v>1</v>
      </c>
      <c r="E27">
        <v>76.11</v>
      </c>
      <c r="F27">
        <f>IF(E27 &gt; 80,2,IF(AND(E27 &lt;80, E27 &gt;=78), 1, 0))</f>
        <v>0</v>
      </c>
      <c r="G27">
        <v>0.52</v>
      </c>
      <c r="H27">
        <f>IF(G27 &gt; 0.57,2,IF(AND(G27 &lt;=0.5, G27 &gt;=0.41), 1, 0))</f>
        <v>0</v>
      </c>
      <c r="I27">
        <v>19</v>
      </c>
      <c r="J27">
        <f>IF(I27 &lt; 6,2,IF(AND(I27 &gt;=5, I27 &lt;=10), 1, 0))</f>
        <v>0</v>
      </c>
      <c r="K27">
        <v>15</v>
      </c>
      <c r="L27">
        <f>IF(AND(K27 &gt;=2, K27&lt;=7),2, IF(AND(K27&gt;=7,K27&lt;=10),1,0))</f>
        <v>0</v>
      </c>
      <c r="M27">
        <f>D27+F27+H27+J27+L27</f>
        <v>1</v>
      </c>
      <c r="N27">
        <f>(D27*$U$2)+(F27*$U$3)+(H27*$U$4)+(J27*$U$5)+(L27*$U$6)</f>
        <v>0.2</v>
      </c>
    </row>
    <row r="28" spans="1:14">
      <c r="A28">
        <v>2025</v>
      </c>
      <c r="B28" t="s">
        <v>40</v>
      </c>
      <c r="C28">
        <v>19.46</v>
      </c>
      <c r="D28">
        <f>IF(C28 &gt; 22.5,2,IF(AND(C28 &lt;=22.4, C28 &gt;=18), 1, 0))</f>
        <v>1</v>
      </c>
      <c r="E28">
        <v>76.959999999999994</v>
      </c>
      <c r="F28">
        <f>IF(E28 &gt; 80,2,IF(AND(E28 &lt;80, E28 &gt;=78), 1, 0))</f>
        <v>0</v>
      </c>
      <c r="G28">
        <v>0.52</v>
      </c>
      <c r="H28">
        <f>IF(G28 &gt; 0.57,2,IF(AND(G28 &lt;=0.5, G28 &gt;=0.41), 1, 0))</f>
        <v>0</v>
      </c>
      <c r="I28">
        <v>15</v>
      </c>
      <c r="J28">
        <f>IF(I28 &lt; 6,2,IF(AND(I28 &gt;=5, I28 &lt;=10), 1, 0))</f>
        <v>0</v>
      </c>
      <c r="K28">
        <v>20</v>
      </c>
      <c r="L28">
        <f>IF(AND(K28 &gt;=2, K28&lt;=7),2, IF(AND(K28&gt;=7,K28&lt;=10),1,0))</f>
        <v>0</v>
      </c>
      <c r="M28">
        <f>D28+F28+H28+J28+L28</f>
        <v>1</v>
      </c>
      <c r="N28">
        <f>(D28*$U$2)+(F28*$U$3)+(H28*$U$4)+(J28*$U$5)+(L28*$U$6)</f>
        <v>0.2</v>
      </c>
    </row>
    <row r="29" spans="1:14">
      <c r="A29">
        <v>2025</v>
      </c>
      <c r="B29" t="s">
        <v>41</v>
      </c>
      <c r="C29">
        <v>18.579999999999998</v>
      </c>
      <c r="D29">
        <f>IF(C29 &gt; 22.5,2,IF(AND(C29 &lt;=22.4, C29 &gt;=18), 1, 0))</f>
        <v>1</v>
      </c>
      <c r="E29">
        <v>74.22</v>
      </c>
      <c r="F29">
        <f>IF(E29 &gt; 80,2,IF(AND(E29 &lt;80, E29 &gt;=78), 1, 0))</f>
        <v>0</v>
      </c>
      <c r="G29">
        <v>0.2</v>
      </c>
      <c r="H29">
        <f>IF(G29 &gt; 0.57,2,IF(AND(G29 &lt;=0.5, G29 &gt;=0.41), 1, 0))</f>
        <v>0</v>
      </c>
      <c r="I29">
        <v>32</v>
      </c>
      <c r="J29">
        <f>IF(I29 &lt; 6,2,IF(AND(I29 &gt;=5, I29 &lt;=10), 1, 0))</f>
        <v>0</v>
      </c>
      <c r="K29">
        <v>32</v>
      </c>
      <c r="L29">
        <f>IF(AND(K29 &gt;=2, K29&lt;=7),2, IF(AND(K29&gt;=7,K29&lt;=10),1,0))</f>
        <v>0</v>
      </c>
      <c r="M29">
        <f>D29+F29+H29+J29+L29</f>
        <v>1</v>
      </c>
      <c r="N29">
        <f>(D29*$U$2)+(F29*$U$3)+(H29*$U$4)+(J29*$U$5)+(L29*$U$6)</f>
        <v>0.2</v>
      </c>
    </row>
    <row r="30" spans="1:14">
      <c r="A30">
        <v>2025</v>
      </c>
      <c r="B30" t="s">
        <v>42</v>
      </c>
      <c r="C30">
        <v>12.56</v>
      </c>
      <c r="D30">
        <f>IF(C30 &gt; 22.5,2,IF(AND(C30 &lt;=22.4, C30 &gt;=18), 1, 0))</f>
        <v>0</v>
      </c>
      <c r="E30">
        <v>72.22</v>
      </c>
      <c r="F30">
        <f>IF(E30 &gt; 80,2,IF(AND(E30 &lt;80, E30 &gt;=78), 1, 0))</f>
        <v>0</v>
      </c>
      <c r="G30">
        <v>0.4</v>
      </c>
      <c r="H30">
        <f>IF(G30 &gt; 0.57,2,IF(AND(G30 &lt;=0.5, G30 &gt;=0.41), 1, 0))</f>
        <v>0</v>
      </c>
      <c r="I30">
        <v>25</v>
      </c>
      <c r="J30">
        <f>IF(I30 &lt; 6,2,IF(AND(I30 &gt;=5, I30 &lt;=10), 1, 0))</f>
        <v>0</v>
      </c>
      <c r="K30">
        <v>23</v>
      </c>
      <c r="L30">
        <f>IF(AND(K30 &gt;=2, K30&lt;=7),2, IF(AND(K30&gt;=7,K30&lt;=10),1,0))</f>
        <v>0</v>
      </c>
      <c r="M30">
        <f>D30+F30+H30+J30+L30</f>
        <v>0</v>
      </c>
      <c r="N30">
        <f>(D30*$U$2)+(F30*$U$3)+(H30*$U$4)+(J30*$U$5)+(L30*$U$6)</f>
        <v>0</v>
      </c>
    </row>
    <row r="31" spans="1:14">
      <c r="A31">
        <v>2025</v>
      </c>
      <c r="B31" t="s">
        <v>43</v>
      </c>
      <c r="C31">
        <v>11.76</v>
      </c>
      <c r="D31">
        <f>IF(C31 &gt; 22.5,2,IF(AND(C31 &lt;=22.4, C31 &gt;=18), 1, 0))</f>
        <v>0</v>
      </c>
      <c r="E31">
        <v>74.19</v>
      </c>
      <c r="F31">
        <f>IF(E31 &gt; 80,2,IF(AND(E31 &lt;80, E31 &gt;=78), 1, 0))</f>
        <v>0</v>
      </c>
      <c r="G31">
        <v>0.4</v>
      </c>
      <c r="H31">
        <f>IF(G31 &gt; 0.57,2,IF(AND(G31 &lt;=0.5, G31 &gt;=0.41), 1, 0))</f>
        <v>0</v>
      </c>
      <c r="I31">
        <v>26</v>
      </c>
      <c r="J31">
        <f>IF(I31 &lt; 6,2,IF(AND(I31 &gt;=5, I31 &lt;=10), 1, 0))</f>
        <v>0</v>
      </c>
      <c r="K31">
        <v>25</v>
      </c>
      <c r="L31">
        <f>IF(AND(K31 &gt;=2, K31&lt;=7),2, IF(AND(K31&gt;=7,K31&lt;=10),1,0))</f>
        <v>0</v>
      </c>
      <c r="M31">
        <f>D31+F31+H31+J31+L31</f>
        <v>0</v>
      </c>
      <c r="N31">
        <f>(D31*$U$2)+(F31*$U$3)+(H31*$U$4)+(J31*$U$5)+(L31*$U$6)</f>
        <v>0</v>
      </c>
    </row>
    <row r="32" spans="1:14">
      <c r="A32">
        <v>2025</v>
      </c>
      <c r="B32" t="s">
        <v>44</v>
      </c>
      <c r="C32">
        <v>15.22</v>
      </c>
      <c r="D32">
        <f>IF(C32 &gt; 22.5,2,IF(AND(C32 &lt;=22.4, C32 &gt;=18), 1, 0))</f>
        <v>0</v>
      </c>
      <c r="E32">
        <v>76.27</v>
      </c>
      <c r="F32">
        <f>IF(E32 &gt; 80,2,IF(AND(E32 &lt;80, E32 &gt;=78), 1, 0))</f>
        <v>0</v>
      </c>
      <c r="G32">
        <v>0.24</v>
      </c>
      <c r="H32">
        <f>IF(G32 &gt; 0.57,2,IF(AND(G32 &lt;=0.5, G32 &gt;=0.41), 1, 0))</f>
        <v>0</v>
      </c>
      <c r="I32">
        <v>28</v>
      </c>
      <c r="J32">
        <f>IF(I32 &lt; 6,2,IF(AND(I32 &gt;=5, I32 &lt;=10), 1, 0))</f>
        <v>0</v>
      </c>
      <c r="K32">
        <v>28</v>
      </c>
      <c r="L32">
        <f>IF(AND(K32 &gt;=2, K32&lt;=7),2, IF(AND(K32&gt;=7,K32&lt;=10),1,0))</f>
        <v>0</v>
      </c>
      <c r="M32">
        <f>D32+F32+H32+J32+L32</f>
        <v>0</v>
      </c>
      <c r="N32">
        <f>(D32*$U$2)+(F32*$U$3)+(H32*$U$4)+(J32*$U$5)+(L32*$U$6)</f>
        <v>0</v>
      </c>
    </row>
    <row r="33" spans="1:14">
      <c r="A33">
        <v>2025</v>
      </c>
      <c r="B33" t="s">
        <v>45</v>
      </c>
      <c r="C33">
        <v>14.95</v>
      </c>
      <c r="D33">
        <f>IF(C33 &gt; 22.5,2,IF(AND(C33 &lt;=22.4, C33 &gt;=18), 1, 0))</f>
        <v>0</v>
      </c>
      <c r="E33">
        <v>77.61</v>
      </c>
      <c r="F33">
        <f>IF(E33 &gt; 80,2,IF(AND(E33 &lt;80, E33 &gt;=78), 1, 0))</f>
        <v>0</v>
      </c>
      <c r="G33">
        <v>0.36</v>
      </c>
      <c r="H33">
        <f>IF(G33 &gt; 0.57,2,IF(AND(G33 &lt;=0.5, G33 &gt;=0.41), 1, 0))</f>
        <v>0</v>
      </c>
      <c r="I33">
        <v>29</v>
      </c>
      <c r="J33">
        <f>IF(I33 &lt; 6,2,IF(AND(I33 &gt;=5, I33 &lt;=10), 1, 0))</f>
        <v>0</v>
      </c>
      <c r="K33">
        <v>29</v>
      </c>
      <c r="L33">
        <f>IF(AND(K33 &gt;=2, K33&lt;=7),2, IF(AND(K33&gt;=7,K33&lt;=10),1,0))</f>
        <v>0</v>
      </c>
      <c r="M33">
        <f>D33+F33+H33+J33+L33</f>
        <v>0</v>
      </c>
      <c r="N33">
        <f>(D33*$U$2)+(F33*$U$3)+(H33*$U$4)+(J33*$U$5)+(L33*$U$6)</f>
        <v>0</v>
      </c>
    </row>
  </sheetData>
  <autoFilter ref="A1:N33" xr:uid="{00000000-0001-0000-0000-000000000000}">
    <sortState xmlns:xlrd2="http://schemas.microsoft.com/office/spreadsheetml/2017/richdata2" ref="A2:N33">
      <sortCondition descending="1" ref="N1:N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2025-06-14T16:34:36Z</dcterms:created>
  <dcterms:modified xsi:type="dcterms:W3CDTF">2025-06-16T23:17:22Z</dcterms:modified>
  <cp:category/>
  <cp:contentStatus/>
</cp:coreProperties>
</file>