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sorensen\Desktop\IHA-student\1. Civil\TISYE\Tidsplan\"/>
    </mc:Choice>
  </mc:AlternateContent>
  <bookViews>
    <workbookView xWindow="-75" yWindow="0" windowWidth="19200" windowHeight="18240" tabRatio="500"/>
  </bookViews>
  <sheets>
    <sheet name="Ark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O23" i="1"/>
  <c r="P23" i="1"/>
  <c r="N23" i="1"/>
  <c r="O22" i="1"/>
  <c r="N22" i="1"/>
  <c r="M23" i="1"/>
  <c r="L14" i="1"/>
  <c r="L15" i="1"/>
  <c r="L13" i="1"/>
  <c r="K15" i="1"/>
  <c r="K14" i="1"/>
  <c r="K13" i="1"/>
  <c r="C15" i="1"/>
  <c r="F10" i="1"/>
  <c r="F11" i="1"/>
  <c r="F12" i="1"/>
  <c r="F13" i="1"/>
  <c r="F14" i="1"/>
  <c r="F15" i="1"/>
  <c r="F16" i="1"/>
  <c r="F17" i="1"/>
  <c r="F18" i="1"/>
  <c r="F9" i="1"/>
  <c r="E12" i="1"/>
  <c r="C12" i="1"/>
  <c r="G12" i="1"/>
  <c r="E13" i="1"/>
  <c r="C13" i="1"/>
  <c r="G13" i="1"/>
  <c r="G25" i="1"/>
  <c r="E9" i="1"/>
  <c r="C9" i="1"/>
  <c r="G9" i="1"/>
  <c r="E10" i="1"/>
  <c r="C10" i="1"/>
  <c r="G10" i="1"/>
  <c r="E11" i="1"/>
  <c r="C11" i="1"/>
  <c r="G11" i="1"/>
  <c r="E14" i="1"/>
  <c r="C14" i="1"/>
  <c r="G14" i="1"/>
  <c r="E15" i="1"/>
  <c r="G15" i="1"/>
  <c r="E16" i="1"/>
  <c r="C16" i="1"/>
  <c r="G16" i="1"/>
  <c r="E17" i="1"/>
  <c r="C17" i="1"/>
  <c r="G17" i="1"/>
  <c r="E18" i="1"/>
  <c r="C18" i="1"/>
  <c r="G18" i="1"/>
  <c r="G32" i="1"/>
  <c r="I25" i="1"/>
  <c r="G26" i="1"/>
  <c r="I26" i="1"/>
  <c r="G28" i="1"/>
  <c r="I28" i="1"/>
  <c r="G29" i="1"/>
  <c r="I29" i="1"/>
  <c r="G24" i="1"/>
  <c r="I24" i="1"/>
  <c r="G31" i="1"/>
  <c r="H24" i="1"/>
  <c r="C21" i="1"/>
  <c r="E21" i="1"/>
  <c r="G21" i="1"/>
  <c r="G33" i="1"/>
  <c r="H25" i="1"/>
  <c r="H26" i="1"/>
</calcChain>
</file>

<file path=xl/sharedStrings.xml><?xml version="1.0" encoding="utf-8"?>
<sst xmlns="http://schemas.openxmlformats.org/spreadsheetml/2006/main" count="34" uniqueCount="31">
  <si>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</si>
  <si>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</si>
  <si>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</si>
  <si>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</si>
  <si>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</si>
  <si>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</si>
  <si>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</si>
  <si>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</si>
  <si>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</si>
  <si>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</si>
  <si>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</si>
  <si>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10</t>
  </si>
  <si>
    <t>Arbejdsdage på en uge</t>
  </si>
  <si>
    <t>To mand i service center</t>
  </si>
  <si>
    <t>It-support</t>
  </si>
  <si>
    <t>Software udvikler (intern pris)</t>
  </si>
  <si>
    <t>Noter</t>
  </si>
  <si>
    <t>Vagttillæg</t>
  </si>
  <si>
    <t>Fase 8-9</t>
  </si>
  <si>
    <t>Total (u. prod.)</t>
  </si>
  <si>
    <t>Total (m. prod)</t>
  </si>
  <si>
    <t>Fase 7</t>
  </si>
  <si>
    <t>Fase 1-4</t>
  </si>
  <si>
    <t>Fase 5-6</t>
  </si>
  <si>
    <t>Garantiservice pr. år</t>
  </si>
  <si>
    <t>Hver person får 1000kr i vagttillæg pr. dag (24x7)</t>
  </si>
  <si>
    <t>Produktionspris</t>
  </si>
  <si>
    <t>Mandetimer</t>
  </si>
  <si>
    <t>fase1-2</t>
  </si>
  <si>
    <t>fase8</t>
  </si>
  <si>
    <t>fase4-7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</si>
</sst>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3"/>
  <sheetViews>
    <sheetView tabSelected="1" topLeftCell="D1" zoomScale="70" zoomScaleNormal="70" workbookViewId="0">
      <selection activeCell="Q27" sqref="Q27"/>
    </sheetView>
  </sheetViews>
  <sheetFormatPr defaultColWidth="11" defaultRowHeight="15.75" x14ac:dyDescent="0.25"/>
  <cols>
    <col min="5" max="5" width="13" bestFit="1" customWidth="1"/>
    <col min="6" max="6" width="14.625" bestFit="1" customWidth="1"/>
    <col min="7" max="7" width="16.75" bestFit="1" customWidth="1"/>
    <col min="8" max="8" width="41.625" bestFit="1" customWidth="1"/>
    <col min="9" max="9" width="29.625" bestFit="1" customWidth="1"/>
    <col min="10" max="10" width="11.375" bestFit="1" customWidth="1"/>
    <col min="11" max="11" width="15.625" bestFit="1" customWidth="1"/>
    <col min="14" max="14" width="11.875" bestFit="1" customWidth="1"/>
  </cols>
  <sheetData>
    <row r="3" spans="1:12" x14ac:dyDescent="0.25">
      <c r="I3" t="s">
        <v>8</v>
      </c>
      <c r="J3">
        <v>8</v>
      </c>
      <c r="K3" t="s">
        <v>9</v>
      </c>
    </row>
    <row r="4" spans="1:12" x14ac:dyDescent="0.25">
      <c r="I4" t="s">
        <v>12</v>
      </c>
      <c r="J4">
        <v>5</v>
      </c>
      <c r="K4" t="s">
        <v>4</v>
      </c>
    </row>
    <row r="5" spans="1:12" x14ac:dyDescent="0.25">
      <c r="I5" t="s">
        <v>3</v>
      </c>
      <c r="J5">
        <v>7</v>
      </c>
      <c r="K5" t="s">
        <v>4</v>
      </c>
    </row>
    <row r="6" spans="1:12" x14ac:dyDescent="0.25">
      <c r="I6" t="s">
        <v>15</v>
      </c>
      <c r="J6" s="1">
        <v>4000</v>
      </c>
      <c r="K6" t="s">
        <v>10</v>
      </c>
    </row>
    <row r="7" spans="1:12" x14ac:dyDescent="0.25">
      <c r="I7" t="s">
        <v>14</v>
      </c>
      <c r="J7" s="1">
        <v>3000</v>
      </c>
      <c r="K7" t="s">
        <v>10</v>
      </c>
    </row>
    <row r="8" spans="1:12" x14ac:dyDescent="0.25">
      <c r="A8" t="s">
        <v>0</v>
      </c>
      <c r="B8" t="s">
        <v>2</v>
      </c>
      <c r="C8" t="s">
        <v>1</v>
      </c>
      <c r="D8" t="s">
        <v>5</v>
      </c>
      <c r="E8" t="s">
        <v>7</v>
      </c>
      <c r="F8" t="s">
        <v>27</v>
      </c>
      <c r="G8" t="s">
        <v>6</v>
      </c>
      <c r="H8" t="s">
        <v>16</v>
      </c>
      <c r="I8" t="s">
        <v>17</v>
      </c>
      <c r="J8" s="1">
        <v>1000</v>
      </c>
      <c r="K8" t="s">
        <v>10</v>
      </c>
    </row>
    <row r="9" spans="1:12" x14ac:dyDescent="0.25">
      <c r="A9">
        <v>1</v>
      </c>
      <c r="B9">
        <v>17.2</v>
      </c>
      <c r="C9">
        <f t="shared" ref="C9:C16" si="0">B9*J$4</f>
        <v>86</v>
      </c>
      <c r="D9">
        <v>10</v>
      </c>
      <c r="E9" s="1">
        <f>J$6</f>
        <v>4000</v>
      </c>
      <c r="F9" s="3">
        <f>C9*J$3*D9</f>
        <v>6880</v>
      </c>
      <c r="G9" s="1">
        <f t="shared" ref="G9:G18" si="1">E9*C9*D9</f>
        <v>3440000</v>
      </c>
    </row>
    <row r="10" spans="1:12" x14ac:dyDescent="0.25">
      <c r="A10">
        <v>2</v>
      </c>
      <c r="B10">
        <v>35.200000000000003</v>
      </c>
      <c r="C10">
        <f t="shared" si="0"/>
        <v>176</v>
      </c>
      <c r="D10">
        <v>15</v>
      </c>
      <c r="E10" s="1">
        <f>J$6</f>
        <v>4000</v>
      </c>
      <c r="F10" s="3">
        <f t="shared" ref="F10:F18" si="2">C10*J$3*D10</f>
        <v>21120</v>
      </c>
      <c r="G10" s="1">
        <f t="shared" si="1"/>
        <v>10560000</v>
      </c>
    </row>
    <row r="11" spans="1:12" x14ac:dyDescent="0.25">
      <c r="A11">
        <v>4</v>
      </c>
      <c r="B11">
        <v>13</v>
      </c>
      <c r="C11">
        <f t="shared" si="0"/>
        <v>65</v>
      </c>
      <c r="D11">
        <v>20</v>
      </c>
      <c r="E11" s="1">
        <f t="shared" ref="E11:E15" si="3">J$6</f>
        <v>4000</v>
      </c>
      <c r="F11" s="3">
        <f t="shared" si="2"/>
        <v>10400</v>
      </c>
      <c r="G11" s="1">
        <f t="shared" si="1"/>
        <v>5200000</v>
      </c>
    </row>
    <row r="12" spans="1:12" x14ac:dyDescent="0.25">
      <c r="A12">
        <v>5</v>
      </c>
      <c r="B12">
        <v>6.4</v>
      </c>
      <c r="C12">
        <f t="shared" si="0"/>
        <v>32</v>
      </c>
      <c r="D12">
        <v>40</v>
      </c>
      <c r="E12" s="1">
        <f t="shared" si="3"/>
        <v>4000</v>
      </c>
      <c r="F12" s="3">
        <f t="shared" si="2"/>
        <v>10240</v>
      </c>
      <c r="G12" s="1">
        <f t="shared" si="1"/>
        <v>5120000</v>
      </c>
    </row>
    <row r="13" spans="1:12" x14ac:dyDescent="0.25">
      <c r="A13">
        <v>6</v>
      </c>
      <c r="B13">
        <v>6.2</v>
      </c>
      <c r="C13">
        <f t="shared" si="0"/>
        <v>31</v>
      </c>
      <c r="D13">
        <v>20</v>
      </c>
      <c r="E13" s="1">
        <f t="shared" si="3"/>
        <v>4000</v>
      </c>
      <c r="F13" s="3">
        <f t="shared" si="2"/>
        <v>4960</v>
      </c>
      <c r="G13" s="1">
        <f t="shared" si="1"/>
        <v>2480000</v>
      </c>
      <c r="J13" t="s">
        <v>28</v>
      </c>
      <c r="K13" s="1">
        <f>SUM(G9:G10)</f>
        <v>14000000</v>
      </c>
      <c r="L13" s="4">
        <f>K13/SUM(G$9:G$15)</f>
        <v>0.26022304832713755</v>
      </c>
    </row>
    <row r="14" spans="1:12" x14ac:dyDescent="0.25">
      <c r="A14">
        <v>7</v>
      </c>
      <c r="B14">
        <v>30</v>
      </c>
      <c r="C14">
        <f t="shared" si="0"/>
        <v>150</v>
      </c>
      <c r="D14">
        <v>40</v>
      </c>
      <c r="E14" s="1">
        <f t="shared" si="3"/>
        <v>4000</v>
      </c>
      <c r="F14" s="3">
        <f t="shared" si="2"/>
        <v>48000</v>
      </c>
      <c r="G14" s="1">
        <f t="shared" si="1"/>
        <v>24000000</v>
      </c>
      <c r="J14" t="s">
        <v>30</v>
      </c>
      <c r="K14" s="1">
        <f>SUM(G11:G14)</f>
        <v>36800000</v>
      </c>
      <c r="L14" s="4">
        <f t="shared" ref="L14:L15" si="4">K14/SUM(G$9:G$15)</f>
        <v>0.68401486988847582</v>
      </c>
    </row>
    <row r="15" spans="1:12" x14ac:dyDescent="0.25">
      <c r="A15">
        <v>8</v>
      </c>
      <c r="B15">
        <v>10</v>
      </c>
      <c r="C15">
        <f t="shared" si="0"/>
        <v>50</v>
      </c>
      <c r="D15">
        <v>15</v>
      </c>
      <c r="E15" s="1">
        <f t="shared" si="3"/>
        <v>4000</v>
      </c>
      <c r="F15" s="3">
        <f t="shared" si="2"/>
        <v>6000</v>
      </c>
      <c r="G15" s="1">
        <f t="shared" si="1"/>
        <v>3000000</v>
      </c>
      <c r="J15" t="s">
        <v>29</v>
      </c>
      <c r="K15" s="1">
        <f>G15</f>
        <v>3000000</v>
      </c>
      <c r="L15" s="4">
        <f t="shared" si="4"/>
        <v>5.5762081784386616E-2</v>
      </c>
    </row>
    <row r="16" spans="1:12" x14ac:dyDescent="0.25">
      <c r="A16">
        <v>9</v>
      </c>
      <c r="B16">
        <v>521.79999999999995</v>
      </c>
      <c r="C16">
        <f t="shared" si="0"/>
        <v>2609</v>
      </c>
      <c r="D16">
        <v>3</v>
      </c>
      <c r="E16" s="1">
        <f>J$6</f>
        <v>4000</v>
      </c>
      <c r="F16" s="3">
        <f t="shared" si="2"/>
        <v>62616</v>
      </c>
      <c r="G16" s="1">
        <f t="shared" si="1"/>
        <v>31308000</v>
      </c>
    </row>
    <row r="17" spans="1:16" x14ac:dyDescent="0.25">
      <c r="A17">
        <v>10</v>
      </c>
      <c r="B17">
        <v>1043.5999999999999</v>
      </c>
      <c r="C17">
        <f>B17*J$5</f>
        <v>7305.1999999999989</v>
      </c>
      <c r="D17">
        <v>2</v>
      </c>
      <c r="E17" s="1">
        <f>J$8</f>
        <v>1000</v>
      </c>
      <c r="F17" s="3">
        <f t="shared" si="2"/>
        <v>116883.19999999998</v>
      </c>
      <c r="G17" s="1">
        <f t="shared" si="1"/>
        <v>14610399.999999998</v>
      </c>
      <c r="H17" t="s">
        <v>25</v>
      </c>
    </row>
    <row r="18" spans="1:16" x14ac:dyDescent="0.25">
      <c r="A18">
        <v>10</v>
      </c>
      <c r="B18">
        <v>1043.5999999999999</v>
      </c>
      <c r="C18">
        <f>B18*J$4</f>
        <v>5218</v>
      </c>
      <c r="D18">
        <v>2</v>
      </c>
      <c r="E18" s="1">
        <f>J$7</f>
        <v>3000</v>
      </c>
      <c r="F18" s="3">
        <f t="shared" si="2"/>
        <v>83488</v>
      </c>
      <c r="G18" s="1">
        <f t="shared" si="1"/>
        <v>31308000</v>
      </c>
      <c r="H18" t="s">
        <v>13</v>
      </c>
    </row>
    <row r="19" spans="1:16" x14ac:dyDescent="0.25">
      <c r="E19" s="1"/>
      <c r="F19" s="1"/>
      <c r="G19" s="1"/>
      <c r="M19">
        <v>45</v>
      </c>
      <c r="N19">
        <v>45</v>
      </c>
      <c r="O19">
        <v>90</v>
      </c>
      <c r="P19">
        <v>90</v>
      </c>
    </row>
    <row r="20" spans="1:16" x14ac:dyDescent="0.25">
      <c r="E20" s="1"/>
      <c r="F20" s="1"/>
      <c r="G20" s="1"/>
      <c r="M20">
        <v>1</v>
      </c>
      <c r="N20">
        <v>0.8</v>
      </c>
      <c r="O20">
        <v>1</v>
      </c>
      <c r="P20">
        <v>0.95</v>
      </c>
    </row>
    <row r="21" spans="1:16" x14ac:dyDescent="0.25">
      <c r="A21">
        <v>10</v>
      </c>
      <c r="B21">
        <v>52</v>
      </c>
      <c r="C21">
        <f>B21*J$4</f>
        <v>260</v>
      </c>
      <c r="D21">
        <v>2</v>
      </c>
      <c r="E21" s="1">
        <f>J8</f>
        <v>1000</v>
      </c>
      <c r="F21" s="1"/>
      <c r="G21" s="1">
        <f>E21*C21*D21</f>
        <v>520000</v>
      </c>
      <c r="H21" t="s">
        <v>24</v>
      </c>
      <c r="N21">
        <v>11655000</v>
      </c>
      <c r="O21">
        <v>100000000</v>
      </c>
      <c r="P21">
        <v>60000000</v>
      </c>
    </row>
    <row r="22" spans="1:16" x14ac:dyDescent="0.25">
      <c r="M22">
        <v>1</v>
      </c>
      <c r="N22">
        <f>N21*N20</f>
        <v>9324000</v>
      </c>
      <c r="O22">
        <f>O21*O20</f>
        <v>100000000</v>
      </c>
      <c r="P22">
        <f>P21*P20</f>
        <v>57000000</v>
      </c>
    </row>
    <row r="23" spans="1:16" x14ac:dyDescent="0.25">
      <c r="M23">
        <f>M19*J4*J6*M22</f>
        <v>900000</v>
      </c>
      <c r="N23">
        <f>N22/(N19*$J4*$J6)</f>
        <v>10.36</v>
      </c>
      <c r="O23">
        <f t="shared" ref="O23:P23" si="5">O22/(O19*$J4*$J6)</f>
        <v>55.555555555555557</v>
      </c>
      <c r="P23">
        <f t="shared" si="5"/>
        <v>31.666666666666668</v>
      </c>
    </row>
    <row r="24" spans="1:16" x14ac:dyDescent="0.25">
      <c r="E24" t="s">
        <v>22</v>
      </c>
      <c r="G24" s="1">
        <f>SUM(G9:G11)</f>
        <v>19200000</v>
      </c>
      <c r="H24" s="2">
        <f>G24/G$31</f>
        <v>0.37795275590551181</v>
      </c>
      <c r="I24" s="2">
        <f>G24/G$32</f>
        <v>0.14653535470714299</v>
      </c>
    </row>
    <row r="25" spans="1:16" x14ac:dyDescent="0.25">
      <c r="E25" t="s">
        <v>23</v>
      </c>
      <c r="G25" s="1">
        <f>SUM(G12:G13)</f>
        <v>7600000</v>
      </c>
      <c r="H25" s="2">
        <f>G25/G$31</f>
        <v>0.14960629921259844</v>
      </c>
      <c r="I25" s="2">
        <f t="shared" ref="I25:I29" si="6">G25/G$32</f>
        <v>5.8003577904910765E-2</v>
      </c>
    </row>
    <row r="26" spans="1:16" x14ac:dyDescent="0.25">
      <c r="E26" t="s">
        <v>21</v>
      </c>
      <c r="G26" s="1">
        <f>G14</f>
        <v>24000000</v>
      </c>
      <c r="H26" s="2">
        <f>G26/G$31</f>
        <v>0.47244094488188976</v>
      </c>
      <c r="I26" s="2">
        <f t="shared" si="6"/>
        <v>0.18316919338392873</v>
      </c>
    </row>
    <row r="27" spans="1:16" x14ac:dyDescent="0.25">
      <c r="I27" s="2"/>
    </row>
    <row r="28" spans="1:16" x14ac:dyDescent="0.25">
      <c r="E28" t="s">
        <v>18</v>
      </c>
      <c r="G28" s="1">
        <f>G15+G16</f>
        <v>34308000</v>
      </c>
      <c r="H28" s="2"/>
      <c r="I28" s="2">
        <f t="shared" si="6"/>
        <v>0.26184036194232613</v>
      </c>
    </row>
    <row r="29" spans="1:16" x14ac:dyDescent="0.25">
      <c r="E29" t="s">
        <v>11</v>
      </c>
      <c r="G29" s="1">
        <f>G17+G18</f>
        <v>45918400</v>
      </c>
      <c r="H29" s="2"/>
      <c r="I29" s="2">
        <f t="shared" si="6"/>
        <v>0.35045151206169139</v>
      </c>
    </row>
    <row r="31" spans="1:16" x14ac:dyDescent="0.25">
      <c r="E31" t="s">
        <v>19</v>
      </c>
      <c r="G31" s="1">
        <f>SUM(G24:G26)</f>
        <v>50800000</v>
      </c>
    </row>
    <row r="32" spans="1:16" x14ac:dyDescent="0.25">
      <c r="E32" t="s">
        <v>20</v>
      </c>
      <c r="G32" s="1">
        <f>SUM(G9:G18)</f>
        <v>131026400</v>
      </c>
    </row>
    <row r="33" spans="5:7" x14ac:dyDescent="0.25">
      <c r="E33" t="s">
        <v>26</v>
      </c>
      <c r="G33" s="1">
        <f>G32-G31</f>
        <v>80226400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rasorensen</cp:lastModifiedBy>
  <dcterms:created xsi:type="dcterms:W3CDTF">2015-02-04T16:20:07Z</dcterms:created>
  <dcterms:modified xsi:type="dcterms:W3CDTF">2015-03-10T10:02:51Z</dcterms:modified>
</cp:coreProperties>
</file>