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<sst xmlns="http://schemas.openxmlformats.org/spreadsheetml/2006/main" count="37" uniqueCount="34">
  <si>
    <t>Targets:</t>
  </si>
  <si>
    <t>Intensity (PPFD)</t>
  </si>
  <si>
    <t>PPF/m^2</t>
  </si>
  <si>
    <t>Duration</t>
  </si>
  <si>
    <t>Hrs</t>
  </si>
  <si>
    <t>DLI</t>
  </si>
  <si>
    <t>LUX</t>
  </si>
  <si>
    <t>Lumens/m^2</t>
  </si>
  <si>
    <t>Red %</t>
  </si>
  <si>
    <t>%</t>
  </si>
  <si>
    <t>Blue %</t>
  </si>
  <si>
    <t>Far Red %</t>
  </si>
  <si>
    <t>RED LED</t>
  </si>
  <si>
    <t>Source</t>
  </si>
  <si>
    <t>P/N</t>
  </si>
  <si>
    <t>Wavelength:</t>
  </si>
  <si>
    <t>Wavelength Accuracy</t>
  </si>
  <si>
    <t>Lumens</t>
  </si>
  <si>
    <t>If (mA)</t>
  </si>
  <si>
    <t>Vf (V)</t>
  </si>
  <si>
    <t>Cost: ($)</t>
  </si>
  <si>
    <t>Link Datasheet:</t>
  </si>
  <si>
    <t>LED Count: (/m^2)</t>
  </si>
  <si>
    <t>Total Cost:</t>
  </si>
  <si>
    <t>Power Use: (W)</t>
  </si>
  <si>
    <t>Efficiency: (Lumens/Watt)</t>
  </si>
  <si>
    <t>JLC PCB</t>
  </si>
  <si>
    <t>KT-0603R</t>
  </si>
  <si>
    <t>520-650NM</t>
  </si>
  <si>
    <t>https://datasheet.lcsc.com/szlcsc/Hubei-KENTO-Elec-KT-0603R_C2286.pdf</t>
  </si>
  <si>
    <t>JLCPCB</t>
  </si>
  <si>
    <t>19-217/R6C-AL1M2VY/3T</t>
  </si>
  <si>
    <t>617.5-633.5NM</t>
  </si>
  <si>
    <t>15-21SURC/S530-A3/TR8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</si>
</sst>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&quot;$&quot;#,##0.000"/>
    <numFmt numFmtId="166" formatCode="&quot;$&quot;#,##0.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1" fillId="0" fontId="2" numFmtId="2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/>
    </xf>
    <xf borderId="1" fillId="3" fontId="2" numFmtId="166" xfId="0" applyAlignment="1" applyBorder="1" applyFont="1" applyNumberFormat="1">
      <alignment horizontal="center"/>
    </xf>
    <xf borderId="1" fillId="3" fontId="2" numFmtId="2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sheet.lcsc.com/szlcsc/Hubei-KENTO-Elec-KT-0603R_C2286.pdf" TargetMode="External"/><Relationship Id="rId2" Type="http://schemas.openxmlformats.org/officeDocument/2006/relationships/hyperlink" Target="https://datasheet.lcsc.com/szlcsc/Hubei-KENTO-Elec-KT-0603R_C2286.pdf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24.86"/>
    <col customWidth="1" min="4" max="4" width="22.29"/>
    <col customWidth="1" min="10" max="10" width="18.57"/>
    <col customWidth="1" min="12" max="12" width="16.57"/>
    <col customWidth="1" min="13" max="13" width="26.14"/>
  </cols>
  <sheetData>
    <row r="1">
      <c r="A1" s="1" t="s">
        <v>0</v>
      </c>
      <c r="B1" s="2"/>
      <c r="C1" s="2"/>
    </row>
    <row r="2">
      <c r="A2" s="3" t="s">
        <v>1</v>
      </c>
      <c r="B2" s="4">
        <v>300.0</v>
      </c>
      <c r="C2" s="3" t="s">
        <v>2</v>
      </c>
    </row>
    <row r="3">
      <c r="A3" s="3" t="s">
        <v>3</v>
      </c>
      <c r="B3" s="4">
        <v>14.0</v>
      </c>
      <c r="C3" s="3" t="s">
        <v>4</v>
      </c>
    </row>
    <row r="4">
      <c r="A4" s="3" t="s">
        <v>5</v>
      </c>
      <c r="B4" s="4">
        <f>B2*B3*(3600/1000000)</f>
        <v>15.12</v>
      </c>
      <c r="C4" s="3"/>
    </row>
    <row r="5">
      <c r="A5" s="3" t="s">
        <v>6</v>
      </c>
      <c r="B5" s="5">
        <f>11.27*B2</f>
        <v>3381</v>
      </c>
      <c r="C5" s="3" t="s">
        <v>7</v>
      </c>
      <c r="E5" s="6"/>
    </row>
    <row r="6">
      <c r="A6" s="3" t="s">
        <v>8</v>
      </c>
      <c r="B6" s="7">
        <v>0.87</v>
      </c>
      <c r="C6" s="3" t="s">
        <v>9</v>
      </c>
    </row>
    <row r="7">
      <c r="A7" s="3" t="s">
        <v>10</v>
      </c>
      <c r="B7" s="7">
        <v>0.1</v>
      </c>
      <c r="C7" s="3" t="s">
        <v>9</v>
      </c>
    </row>
    <row r="8">
      <c r="A8" s="3" t="s">
        <v>11</v>
      </c>
      <c r="B8" s="7">
        <v>0.025</v>
      </c>
      <c r="C8" s="3" t="s">
        <v>9</v>
      </c>
    </row>
    <row r="11">
      <c r="A11" s="8" t="s">
        <v>12</v>
      </c>
    </row>
    <row r="12">
      <c r="A12" s="1" t="s">
        <v>13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  <c r="G12" s="1" t="s">
        <v>19</v>
      </c>
      <c r="H12" s="1" t="s">
        <v>20</v>
      </c>
      <c r="I12" s="1" t="s">
        <v>21</v>
      </c>
      <c r="J12" s="1" t="s">
        <v>22</v>
      </c>
      <c r="K12" s="1" t="s">
        <v>23</v>
      </c>
      <c r="L12" s="1" t="s">
        <v>24</v>
      </c>
      <c r="M12" s="1" t="s">
        <v>25</v>
      </c>
    </row>
    <row r="13">
      <c r="A13" s="3" t="s">
        <v>26</v>
      </c>
      <c r="B13" s="3" t="s">
        <v>27</v>
      </c>
      <c r="C13" s="4" t="s">
        <v>28</v>
      </c>
      <c r="D13" s="5"/>
      <c r="E13" s="4">
        <v>50.0</v>
      </c>
      <c r="F13" s="4">
        <v>20.0</v>
      </c>
      <c r="G13" s="9">
        <f>if(F13&lt;25,(F13+102.85)/57.14,"Too many amps")</f>
        <v>2.149982499</v>
      </c>
      <c r="H13" s="10">
        <v>0.0079</v>
      </c>
      <c r="I13" s="11" t="s">
        <v>29</v>
      </c>
      <c r="J13" s="12">
        <f t="shared" ref="J13:J20" si="1">ROUNDUP((B5*B6)/E13)</f>
        <v>59</v>
      </c>
      <c r="K13" s="13">
        <f t="shared" ref="K13:K20" si="2">J13*H13</f>
        <v>0.4661</v>
      </c>
      <c r="L13" s="14">
        <f>((G13*F13)*J13)/1000</f>
        <v>2.536979349</v>
      </c>
      <c r="M13" s="14">
        <f t="shared" ref="M13:M20" si="3">((E13*J13)/L13)</f>
        <v>1162.800163</v>
      </c>
    </row>
    <row r="14">
      <c r="A14" s="3" t="s">
        <v>30</v>
      </c>
      <c r="B14" s="3" t="s">
        <v>31</v>
      </c>
      <c r="C14" s="4" t="s">
        <v>32</v>
      </c>
      <c r="D14" s="5"/>
      <c r="E14" s="4">
        <v>77.0</v>
      </c>
      <c r="F14" s="4">
        <v>15.0</v>
      </c>
      <c r="G14" s="15">
        <f>(F14+125)/71.42857</f>
        <v>1.960000039</v>
      </c>
      <c r="H14" s="10">
        <v>0.02</v>
      </c>
      <c r="I14" s="11" t="s">
        <v>29</v>
      </c>
      <c r="J14" s="12">
        <f t="shared" si="1"/>
        <v>1</v>
      </c>
      <c r="K14" s="13">
        <f t="shared" si="2"/>
        <v>0.02</v>
      </c>
      <c r="L14" s="14">
        <f>G14*F14</f>
        <v>29.40000059</v>
      </c>
      <c r="M14" s="14">
        <f t="shared" si="3"/>
        <v>2.619047567</v>
      </c>
    </row>
    <row r="15">
      <c r="A15" s="6"/>
      <c r="B15" s="3" t="s">
        <v>33</v>
      </c>
      <c r="C15" s="5"/>
      <c r="D15" s="5"/>
      <c r="E15" s="5"/>
      <c r="F15" s="5"/>
      <c r="G15" s="5"/>
      <c r="H15" s="16"/>
      <c r="I15" s="5"/>
      <c r="J15" s="12" t="str">
        <f t="shared" si="1"/>
        <v>#DIV/0!</v>
      </c>
      <c r="K15" s="13" t="str">
        <f t="shared" si="2"/>
        <v>#DIV/0!</v>
      </c>
      <c r="L15" s="17" t="str">
        <f t="shared" ref="L15:L20" si="4">(F15*G15)*J15</f>
        <v>#DIV/0!</v>
      </c>
      <c r="M15" s="14" t="str">
        <f t="shared" si="3"/>
        <v>#DIV/0!</v>
      </c>
    </row>
    <row r="16">
      <c r="A16" s="6"/>
      <c r="B16" s="6"/>
      <c r="C16" s="5"/>
      <c r="D16" s="5"/>
      <c r="E16" s="5"/>
      <c r="F16" s="5"/>
      <c r="G16" s="5"/>
      <c r="H16" s="16"/>
      <c r="I16" s="5"/>
      <c r="J16" s="12" t="str">
        <f t="shared" si="1"/>
        <v>#DIV/0!</v>
      </c>
      <c r="K16" s="13" t="str">
        <f t="shared" si="2"/>
        <v>#DIV/0!</v>
      </c>
      <c r="L16" s="17" t="str">
        <f t="shared" si="4"/>
        <v>#DIV/0!</v>
      </c>
      <c r="M16" s="14" t="str">
        <f t="shared" si="3"/>
        <v>#DIV/0!</v>
      </c>
    </row>
    <row r="17">
      <c r="A17" s="6"/>
      <c r="B17" s="6"/>
      <c r="C17" s="5"/>
      <c r="D17" s="5"/>
      <c r="E17" s="5"/>
      <c r="F17" s="5"/>
      <c r="G17" s="5"/>
      <c r="H17" s="16"/>
      <c r="I17" s="5"/>
      <c r="J17" s="12" t="str">
        <f t="shared" si="1"/>
        <v>#DIV/0!</v>
      </c>
      <c r="K17" s="13" t="str">
        <f t="shared" si="2"/>
        <v>#DIV/0!</v>
      </c>
      <c r="L17" s="17" t="str">
        <f t="shared" si="4"/>
        <v>#DIV/0!</v>
      </c>
      <c r="M17" s="14" t="str">
        <f t="shared" si="3"/>
        <v>#DIV/0!</v>
      </c>
    </row>
    <row r="18">
      <c r="A18" s="6"/>
      <c r="B18" s="6"/>
      <c r="C18" s="5"/>
      <c r="D18" s="5"/>
      <c r="E18" s="5"/>
      <c r="F18" s="5"/>
      <c r="G18" s="5"/>
      <c r="H18" s="16"/>
      <c r="I18" s="5"/>
      <c r="J18" s="12" t="str">
        <f t="shared" si="1"/>
        <v>#DIV/0!</v>
      </c>
      <c r="K18" s="13" t="str">
        <f t="shared" si="2"/>
        <v>#DIV/0!</v>
      </c>
      <c r="L18" s="17" t="str">
        <f t="shared" si="4"/>
        <v>#DIV/0!</v>
      </c>
      <c r="M18" s="14" t="str">
        <f t="shared" si="3"/>
        <v>#DIV/0!</v>
      </c>
    </row>
    <row r="19">
      <c r="A19" s="6"/>
      <c r="B19" s="6"/>
      <c r="C19" s="5"/>
      <c r="D19" s="5"/>
      <c r="E19" s="5"/>
      <c r="F19" s="5"/>
      <c r="G19" s="5"/>
      <c r="H19" s="16"/>
      <c r="I19" s="5"/>
      <c r="J19" s="12" t="str">
        <f t="shared" si="1"/>
        <v>#VALUE!</v>
      </c>
      <c r="K19" s="13" t="str">
        <f t="shared" si="2"/>
        <v>#VALUE!</v>
      </c>
      <c r="L19" s="17" t="str">
        <f t="shared" si="4"/>
        <v>#VALUE!</v>
      </c>
      <c r="M19" s="14" t="str">
        <f t="shared" si="3"/>
        <v>#VALUE!</v>
      </c>
    </row>
    <row r="20">
      <c r="A20" s="6"/>
      <c r="B20" s="6"/>
      <c r="C20" s="5"/>
      <c r="D20" s="5"/>
      <c r="E20" s="5"/>
      <c r="F20" s="5"/>
      <c r="G20" s="5"/>
      <c r="H20" s="16"/>
      <c r="I20" s="5"/>
      <c r="J20" s="12" t="str">
        <f t="shared" si="1"/>
        <v>#VALUE!</v>
      </c>
      <c r="K20" s="13" t="str">
        <f t="shared" si="2"/>
        <v>#VALUE!</v>
      </c>
      <c r="L20" s="17" t="str">
        <f t="shared" si="4"/>
        <v>#VALUE!</v>
      </c>
      <c r="M20" s="14" t="str">
        <f t="shared" si="3"/>
        <v>#VALUE!</v>
      </c>
    </row>
  </sheetData>
  <hyperlinks>
    <hyperlink r:id="rId1" ref="I13"/>
    <hyperlink r:id="rId2" ref="I14"/>
  </hyperlinks>
  <drawing r:id="rId3"/>
</worksheet>
</file>