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ompare\PycharmProjects\pythonProject28\Excel_files\"/>
    </mc:Choice>
  </mc:AlternateContent>
  <xr:revisionPtr revIDLastSave="0" documentId="13_ncr:1_{905D33AF-2B76-4EC3-8DA2-29AE3F4FE6C5}" xr6:coauthVersionLast="47" xr6:coauthVersionMax="47" xr10:uidLastSave="{00000000-0000-0000-0000-000000000000}"/>
  <bookViews>
    <workbookView xWindow="-96" yWindow="-96" windowWidth="23232" windowHeight="12552" activeTab="6" xr2:uid="{85782064-C368-492F-90F2-96630E941314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M5" i="7" l="1"/>
  <c r="M6" i="7"/>
  <c r="M7" i="7"/>
  <c r="M8" i="7"/>
  <c r="N4" i="7" l="1"/>
  <c r="N5" i="7"/>
  <c r="N6" i="7"/>
  <c r="N7" i="7"/>
  <c r="N8" i="7"/>
  <c r="N9" i="7"/>
  <c r="N3" i="7"/>
  <c r="N10" i="7" l="1"/>
  <c r="O8" i="7"/>
  <c r="O6" i="7"/>
  <c r="O4" i="7"/>
  <c r="O3" i="7"/>
  <c r="O7" i="7"/>
  <c r="O5" i="7"/>
  <c r="M3" i="7"/>
  <c r="M10" i="7" s="1"/>
  <c r="K5" i="7"/>
  <c r="K4" i="7"/>
  <c r="C9" i="7"/>
  <c r="G9" i="7" s="1"/>
  <c r="L9" i="7" s="1"/>
  <c r="P9" i="7" s="1"/>
  <c r="H3" i="7"/>
  <c r="O10" i="7" l="1"/>
  <c r="C4" i="7"/>
  <c r="C6" i="7"/>
  <c r="C7" i="7"/>
  <c r="C8" i="7"/>
  <c r="G7" i="7" l="1"/>
  <c r="I7" i="7"/>
  <c r="I4" i="7"/>
  <c r="J4" i="7"/>
  <c r="G4" i="7"/>
  <c r="I6" i="7"/>
  <c r="J6" i="7"/>
  <c r="G6" i="7"/>
  <c r="J7" i="7"/>
  <c r="I8" i="7"/>
  <c r="J8" i="7"/>
  <c r="G8" i="7"/>
  <c r="C9" i="5"/>
  <c r="C10" i="5"/>
  <c r="C11" i="5"/>
  <c r="C12" i="5"/>
  <c r="C13" i="5"/>
  <c r="L8" i="7" l="1"/>
  <c r="P8" i="7" s="1"/>
  <c r="L6" i="7"/>
  <c r="P6" i="7" s="1"/>
  <c r="L4" i="7"/>
  <c r="L7" i="7"/>
  <c r="P7" i="7" s="1"/>
  <c r="C8" i="5"/>
  <c r="N14" i="5"/>
  <c r="D13" i="5"/>
  <c r="D12" i="5"/>
  <c r="D11" i="5"/>
  <c r="D10" i="5"/>
  <c r="O14" i="5"/>
  <c r="M14" i="5"/>
  <c r="D8" i="5"/>
  <c r="J8" i="5" s="1"/>
  <c r="C11" i="3"/>
  <c r="D11" i="3" s="1"/>
  <c r="M11" i="3"/>
  <c r="O11" i="3"/>
  <c r="P4" i="7" l="1"/>
  <c r="I11" i="3"/>
  <c r="G11" i="3"/>
  <c r="J11" i="3"/>
  <c r="I8" i="5"/>
  <c r="G8" i="5"/>
  <c r="C14" i="5"/>
  <c r="D9" i="5"/>
  <c r="J10" i="5"/>
  <c r="I10" i="5"/>
  <c r="G10" i="5"/>
  <c r="J11" i="5"/>
  <c r="I11" i="5"/>
  <c r="G11" i="5"/>
  <c r="J12" i="5"/>
  <c r="I12" i="5"/>
  <c r="G12" i="5"/>
  <c r="J13" i="5"/>
  <c r="I13" i="5"/>
  <c r="G13" i="5"/>
  <c r="L12" i="5" l="1"/>
  <c r="Q12" i="5" s="1"/>
  <c r="L10" i="5"/>
  <c r="Q10" i="5" s="1"/>
  <c r="L11" i="3"/>
  <c r="P11" i="3" s="1"/>
  <c r="L13" i="5"/>
  <c r="Q13" i="5" s="1"/>
  <c r="L8" i="5"/>
  <c r="P8" i="5" s="1"/>
  <c r="L11" i="5"/>
  <c r="P12" i="5"/>
  <c r="J9" i="5"/>
  <c r="I9" i="5"/>
  <c r="G9" i="5"/>
  <c r="Q8" i="5"/>
  <c r="L9" i="5" l="1"/>
  <c r="Q9" i="5" s="1"/>
  <c r="L14" i="5"/>
  <c r="P10" i="5"/>
  <c r="P13" i="5"/>
  <c r="P11" i="5"/>
  <c r="Q11" i="5"/>
  <c r="P9" i="5"/>
  <c r="P14" i="5" l="1"/>
  <c r="O9" i="3"/>
  <c r="O10" i="3"/>
  <c r="O13" i="3"/>
  <c r="O14" i="3"/>
  <c r="O8" i="3"/>
  <c r="N9" i="3" l="1"/>
  <c r="N10" i="3"/>
  <c r="N13" i="3"/>
  <c r="N14" i="3"/>
  <c r="N8" i="3"/>
  <c r="N15" i="3" s="1"/>
  <c r="M9" i="3"/>
  <c r="M10" i="3"/>
  <c r="M13" i="3"/>
  <c r="M14" i="3"/>
  <c r="M8" i="3"/>
  <c r="K9" i="3"/>
  <c r="C9" i="3"/>
  <c r="C10" i="3"/>
  <c r="C13" i="3"/>
  <c r="C14" i="3"/>
  <c r="C8" i="3"/>
  <c r="D14" i="3" l="1"/>
  <c r="D13" i="3"/>
  <c r="D12" i="3"/>
  <c r="G12" i="3" s="1"/>
  <c r="D10" i="3"/>
  <c r="D9" i="3"/>
  <c r="O15" i="3"/>
  <c r="M15" i="3"/>
  <c r="O9" i="2"/>
  <c r="O10" i="2"/>
  <c r="O11" i="2"/>
  <c r="O12" i="2"/>
  <c r="O13" i="2"/>
  <c r="O8" i="2"/>
  <c r="M9" i="2"/>
  <c r="M10" i="2"/>
  <c r="M11" i="2"/>
  <c r="M12" i="2"/>
  <c r="M13" i="2"/>
  <c r="M8" i="2"/>
  <c r="C15" i="3" l="1"/>
  <c r="D8" i="3"/>
  <c r="J8" i="3" s="1"/>
  <c r="J9" i="3"/>
  <c r="I9" i="3"/>
  <c r="G9" i="3"/>
  <c r="J10" i="3"/>
  <c r="I10" i="3"/>
  <c r="G10" i="3"/>
  <c r="J12" i="3"/>
  <c r="I12" i="3"/>
  <c r="K12" i="3" s="1"/>
  <c r="J13" i="3"/>
  <c r="I13" i="3"/>
  <c r="G13" i="3"/>
  <c r="J14" i="3"/>
  <c r="I14" i="3"/>
  <c r="G14" i="3"/>
  <c r="K9" i="2"/>
  <c r="C9" i="2"/>
  <c r="D9" i="2" s="1"/>
  <c r="C10" i="2"/>
  <c r="D10" i="2" s="1"/>
  <c r="C11" i="2"/>
  <c r="D11" i="2" s="1"/>
  <c r="J11" i="2" s="1"/>
  <c r="C12" i="2"/>
  <c r="D12" i="2" s="1"/>
  <c r="C13" i="2"/>
  <c r="D13" i="2" s="1"/>
  <c r="C8" i="2"/>
  <c r="N14" i="2"/>
  <c r="O14" i="2"/>
  <c r="M14" i="2"/>
  <c r="L10" i="3" l="1"/>
  <c r="L13" i="3"/>
  <c r="P13" i="3" s="1"/>
  <c r="L14" i="3"/>
  <c r="P14" i="3" s="1"/>
  <c r="L12" i="3"/>
  <c r="L9" i="3"/>
  <c r="P9" i="3" s="1"/>
  <c r="P10" i="3"/>
  <c r="I8" i="3"/>
  <c r="G8" i="3"/>
  <c r="C14" i="2"/>
  <c r="D8" i="2"/>
  <c r="J9" i="2"/>
  <c r="I9" i="2"/>
  <c r="G9" i="2"/>
  <c r="J10" i="2"/>
  <c r="I10" i="2"/>
  <c r="G10" i="2"/>
  <c r="I11" i="2"/>
  <c r="G11" i="2"/>
  <c r="J12" i="2"/>
  <c r="I12" i="2"/>
  <c r="G12" i="2"/>
  <c r="J13" i="2"/>
  <c r="I13" i="2"/>
  <c r="G13" i="2"/>
  <c r="O20" i="1"/>
  <c r="N20" i="1"/>
  <c r="O8" i="1"/>
  <c r="O9" i="1"/>
  <c r="O10" i="1"/>
  <c r="O11" i="1"/>
  <c r="O12" i="1"/>
  <c r="O13" i="1"/>
  <c r="M9" i="1"/>
  <c r="M10" i="1"/>
  <c r="M11" i="1"/>
  <c r="M12" i="1"/>
  <c r="M13" i="1"/>
  <c r="M8" i="1"/>
  <c r="L12" i="2" l="1"/>
  <c r="Q12" i="2" s="1"/>
  <c r="L9" i="2"/>
  <c r="Q9" i="2" s="1"/>
  <c r="L13" i="2"/>
  <c r="Q13" i="2" s="1"/>
  <c r="L11" i="2"/>
  <c r="Q11" i="2" s="1"/>
  <c r="L10" i="2"/>
  <c r="P10" i="2" s="1"/>
  <c r="L8" i="3"/>
  <c r="L15" i="3" s="1"/>
  <c r="P12" i="2"/>
  <c r="Q10" i="2"/>
  <c r="I8" i="2"/>
  <c r="G8" i="2"/>
  <c r="P20" i="1"/>
  <c r="Q20" i="1" s="1"/>
  <c r="P9" i="2" l="1"/>
  <c r="P11" i="2"/>
  <c r="P8" i="3"/>
  <c r="P15" i="3" s="1"/>
  <c r="P13" i="2"/>
  <c r="L8" i="2"/>
  <c r="L14" i="2" s="1"/>
  <c r="C9" i="1"/>
  <c r="D9" i="1" s="1"/>
  <c r="C10" i="1"/>
  <c r="D10" i="1" s="1"/>
  <c r="J10" i="1" s="1"/>
  <c r="C11" i="1"/>
  <c r="D11" i="1" s="1"/>
  <c r="C12" i="1"/>
  <c r="D12" i="1" s="1"/>
  <c r="C13" i="1"/>
  <c r="D13" i="1" s="1"/>
  <c r="C8" i="1"/>
  <c r="N14" i="1"/>
  <c r="O14" i="1"/>
  <c r="M14" i="1"/>
  <c r="Q8" i="2" l="1"/>
  <c r="P8" i="2"/>
  <c r="P14" i="2" s="1"/>
  <c r="C14" i="1"/>
  <c r="D8" i="1"/>
  <c r="J9" i="1"/>
  <c r="I9" i="1"/>
  <c r="G9" i="1"/>
  <c r="I10" i="1"/>
  <c r="G10" i="1"/>
  <c r="I11" i="1"/>
  <c r="G11" i="1"/>
  <c r="J12" i="1"/>
  <c r="I12" i="1"/>
  <c r="G12" i="1"/>
  <c r="J13" i="1"/>
  <c r="I13" i="1"/>
  <c r="G13" i="1"/>
  <c r="L12" i="1" l="1"/>
  <c r="Q12" i="1" s="1"/>
  <c r="L13" i="1"/>
  <c r="Q13" i="1" s="1"/>
  <c r="L11" i="1"/>
  <c r="Q11" i="1" s="1"/>
  <c r="L10" i="1"/>
  <c r="Q10" i="1" s="1"/>
  <c r="L9" i="1"/>
  <c r="Q9" i="1" s="1"/>
  <c r="P12" i="1"/>
  <c r="P11" i="1"/>
  <c r="P9" i="1"/>
  <c r="I8" i="1"/>
  <c r="G8" i="1"/>
  <c r="P13" i="1" l="1"/>
  <c r="P10" i="1"/>
  <c r="L8" i="1"/>
  <c r="E27" i="5" s="1"/>
  <c r="F27" i="5" s="1"/>
  <c r="Q8" i="1" l="1"/>
  <c r="L14" i="1"/>
  <c r="P8" i="1"/>
  <c r="P14" i="1" s="1"/>
  <c r="C5" i="7"/>
  <c r="I5" i="7" l="1"/>
  <c r="G5" i="7"/>
  <c r="J5" i="7"/>
  <c r="L5" i="7" l="1"/>
  <c r="P5" i="7" l="1"/>
  <c r="C10" i="7" l="1"/>
  <c r="I3" i="7" l="1"/>
  <c r="G3" i="7"/>
  <c r="J3" i="7"/>
  <c r="L3" i="7" l="1"/>
  <c r="P3" i="7" s="1"/>
  <c r="P10" i="7" s="1"/>
  <c r="L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9" authorId="0" shapeId="0" xr:uid="{85C4BDB9-8F20-47DF-A63C-83FDE9C06F1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Обучение, сопровождение логиста
</t>
        </r>
      </text>
    </comment>
    <comment ref="K10" authorId="0" shapeId="0" xr:uid="{00C014F8-F130-472C-B97A-C96C898FE9E5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9" authorId="0" shapeId="0" xr:uid="{CB10875B-D2EB-410E-A215-3BBF3B8C94E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Подмена Логиста 18 раб.дней=144часа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9" authorId="0" shapeId="0" xr:uid="{A8AB3E50-C6AA-495B-8B8F-4B4357206AFE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Замещение +обучение логиста
</t>
        </r>
      </text>
    </comment>
    <comment ref="K10" authorId="0" shapeId="0" xr:uid="{DB0F7B44-E639-48EF-BB20-678E127B3CDE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Обучение Логиста
</t>
        </r>
      </text>
    </comment>
    <comment ref="P12" authorId="0" shapeId="0" xr:uid="{130C1656-1BEB-41FB-A8B4-639E4386A360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Расчет бухгалтерии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13" authorId="0" shapeId="0" xr:uid="{DC69A953-4B51-4CB2-A780-733B0B8613B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KPI количеству ошибок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12" authorId="0" shapeId="0" xr:uid="{404AB5BA-5F84-465F-BCA6-210B8B4B232D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Хорошее поддержание поядка на территории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12" authorId="0" shapeId="0" xr:uid="{B801B526-F399-46C1-9061-90B0BAF86F81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Сдельная=Приемка+Отбор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4" authorId="0" shapeId="0" xr:uid="{A50C89CF-59C3-4399-BF65-9AC6C1467593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Замещение по 14 дней.
</t>
        </r>
      </text>
    </comment>
    <comment ref="K7" authorId="0" shapeId="0" xr:uid="{F1C5D169-E456-44EE-A411-B9758BF8BE1E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За доп. Смены 4*500
</t>
        </r>
      </text>
    </comment>
  </commentList>
</comments>
</file>

<file path=xl/sharedStrings.xml><?xml version="1.0" encoding="utf-8"?>
<sst xmlns="http://schemas.openxmlformats.org/spreadsheetml/2006/main" count="287" uniqueCount="50">
  <si>
    <t>Для 6 дневки</t>
  </si>
  <si>
    <t xml:space="preserve">Смена1
</t>
  </si>
  <si>
    <t xml:space="preserve">Смена2
</t>
  </si>
  <si>
    <t>Часов/месяц</t>
  </si>
  <si>
    <t>Бонус, руб/час</t>
  </si>
  <si>
    <t>Переработка р/час</t>
  </si>
  <si>
    <t xml:space="preserve"> </t>
  </si>
  <si>
    <t>Строк</t>
  </si>
  <si>
    <t>Администрация</t>
  </si>
  <si>
    <t>ФИО</t>
  </si>
  <si>
    <t>отработано</t>
  </si>
  <si>
    <t>Коэфф раб врем</t>
  </si>
  <si>
    <t>Бонус %</t>
  </si>
  <si>
    <t>оклад</t>
  </si>
  <si>
    <t>факт окл</t>
  </si>
  <si>
    <t>Бонус</t>
  </si>
  <si>
    <t>Бонус факт</t>
  </si>
  <si>
    <t>Премия за лояльность к компании</t>
  </si>
  <si>
    <t>Доплата</t>
  </si>
  <si>
    <t>ЗП итого</t>
  </si>
  <si>
    <t>Нал аванс</t>
  </si>
  <si>
    <t>Перечислено карта аванс</t>
  </si>
  <si>
    <t>Перечислено карта зп</t>
  </si>
  <si>
    <t>К выдаче</t>
  </si>
  <si>
    <t>Управл. Складом</t>
  </si>
  <si>
    <t>Лавров Дмитрий</t>
  </si>
  <si>
    <t>Зам адм. ВМС</t>
  </si>
  <si>
    <t>Порохова Марина</t>
  </si>
  <si>
    <t>Кассир-оператор</t>
  </si>
  <si>
    <t>Бабашкина Людмила</t>
  </si>
  <si>
    <t xml:space="preserve"> Логист</t>
  </si>
  <si>
    <t>Иютин Анатолий</t>
  </si>
  <si>
    <t>Зам. Управляющего</t>
  </si>
  <si>
    <t>Каримуллин Салават</t>
  </si>
  <si>
    <t>Раскита Александр</t>
  </si>
  <si>
    <t>Итого</t>
  </si>
  <si>
    <t>Смена 1 Каримуллинв KPI  Выполнение</t>
  </si>
  <si>
    <t xml:space="preserve">Отбор и приемка товара </t>
  </si>
  <si>
    <t>Смена 2 Раскита KPI  Выполнение</t>
  </si>
  <si>
    <t xml:space="preserve">Бабашкина </t>
  </si>
  <si>
    <t xml:space="preserve"> 5000(Материально-ответственное лицо)</t>
  </si>
  <si>
    <t>Шагивалиев Ильфат Махмутович</t>
  </si>
  <si>
    <t>2 254,26</t>
  </si>
  <si>
    <t>Зуева Елизавета</t>
  </si>
  <si>
    <t>Аванс нал</t>
  </si>
  <si>
    <t>Перечисление АВАНС</t>
  </si>
  <si>
    <t>ПеречисленоЗП</t>
  </si>
  <si>
    <t>Уборщик помещений</t>
  </si>
  <si>
    <t>Оганесян Мариам</t>
  </si>
  <si>
    <t>Логист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</si>
</sst>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р_.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12" xfId="0" applyFont="1" applyBorder="1"/>
    <xf numFmtId="0" fontId="1" fillId="0" borderId="13" xfId="0" applyFont="1" applyBorder="1"/>
    <xf numFmtId="2" fontId="1" fillId="0" borderId="9" xfId="0" applyNumberFormat="1" applyFont="1" applyBorder="1"/>
    <xf numFmtId="0" fontId="4" fillId="2" borderId="9" xfId="0" applyFont="1" applyFill="1" applyBorder="1" applyAlignment="1">
      <alignment horizontal="left" vertical="center" wrapText="1"/>
    </xf>
    <xf numFmtId="2" fontId="2" fillId="0" borderId="14" xfId="0" applyNumberFormat="1" applyFont="1" applyBorder="1"/>
    <xf numFmtId="2" fontId="5" fillId="0" borderId="15" xfId="0" applyNumberFormat="1" applyFont="1" applyBorder="1"/>
    <xf numFmtId="9" fontId="3" fillId="0" borderId="16" xfId="0" applyNumberFormat="1" applyFont="1" applyBorder="1"/>
    <xf numFmtId="164" fontId="5" fillId="0" borderId="9" xfId="0" applyNumberFormat="1" applyFont="1" applyBorder="1"/>
    <xf numFmtId="164" fontId="5" fillId="0" borderId="17" xfId="0" applyNumberFormat="1" applyFont="1" applyBorder="1"/>
    <xf numFmtId="164" fontId="1" fillId="0" borderId="9" xfId="0" applyNumberFormat="1" applyFont="1" applyBorder="1"/>
    <xf numFmtId="4" fontId="6" fillId="0" borderId="9" xfId="0" applyNumberFormat="1" applyFont="1" applyBorder="1"/>
    <xf numFmtId="0" fontId="2" fillId="0" borderId="18" xfId="0" applyFont="1" applyBorder="1" applyAlignment="1">
      <alignment horizontal="center" vertical="center"/>
    </xf>
    <xf numFmtId="0" fontId="1" fillId="0" borderId="19" xfId="0" applyFont="1" applyBorder="1"/>
    <xf numFmtId="2" fontId="1" fillId="0" borderId="20" xfId="0" applyNumberFormat="1" applyFont="1" applyBorder="1"/>
    <xf numFmtId="2" fontId="5" fillId="0" borderId="21" xfId="0" applyNumberFormat="1" applyFont="1" applyBorder="1"/>
    <xf numFmtId="0" fontId="3" fillId="0" borderId="22" xfId="0" applyFont="1" applyBorder="1"/>
    <xf numFmtId="0" fontId="1" fillId="0" borderId="23" xfId="0" applyFont="1" applyBorder="1"/>
    <xf numFmtId="4" fontId="2" fillId="0" borderId="23" xfId="0" applyNumberFormat="1" applyFont="1" applyBorder="1"/>
    <xf numFmtId="2" fontId="1" fillId="0" borderId="23" xfId="0" applyNumberFormat="1" applyFont="1" applyBorder="1"/>
    <xf numFmtId="4" fontId="2" fillId="0" borderId="9" xfId="0" applyNumberFormat="1" applyFont="1" applyBorder="1"/>
    <xf numFmtId="4" fontId="6" fillId="0" borderId="24" xfId="0" applyNumberFormat="1" applyFont="1" applyBorder="1"/>
    <xf numFmtId="4" fontId="1" fillId="0" borderId="0" xfId="0" applyNumberFormat="1" applyFont="1"/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8" fillId="0" borderId="0" xfId="0" applyFont="1"/>
    <xf numFmtId="0" fontId="7" fillId="3" borderId="26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vertical="top" wrapText="1"/>
    </xf>
    <xf numFmtId="0" fontId="7" fillId="3" borderId="25" xfId="0" applyFont="1" applyFill="1" applyBorder="1" applyAlignment="1">
      <alignment vertical="top" wrapText="1"/>
    </xf>
    <xf numFmtId="0" fontId="7" fillId="0" borderId="0" xfId="0" applyFont="1"/>
    <xf numFmtId="0" fontId="11" fillId="0" borderId="0" xfId="0" applyFont="1"/>
    <xf numFmtId="4" fontId="6" fillId="0" borderId="0" xfId="0" applyNumberFormat="1" applyFont="1"/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wrapText="1"/>
    </xf>
    <xf numFmtId="0" fontId="1" fillId="0" borderId="29" xfId="0" applyFont="1" applyBorder="1"/>
    <xf numFmtId="0" fontId="1" fillId="0" borderId="30" xfId="0" applyFont="1" applyBorder="1"/>
    <xf numFmtId="4" fontId="6" fillId="0" borderId="30" xfId="0" applyNumberFormat="1" applyFont="1" applyBorder="1"/>
    <xf numFmtId="4" fontId="2" fillId="0" borderId="31" xfId="0" applyNumberFormat="1" applyFont="1" applyBorder="1"/>
    <xf numFmtId="2" fontId="2" fillId="0" borderId="20" xfId="0" applyNumberFormat="1" applyFont="1" applyBorder="1"/>
    <xf numFmtId="4" fontId="0" fillId="0" borderId="0" xfId="0" applyNumberFormat="1"/>
    <xf numFmtId="0" fontId="1" fillId="0" borderId="32" xfId="0" applyFont="1" applyBorder="1"/>
    <xf numFmtId="2" fontId="5" fillId="0" borderId="33" xfId="0" applyNumberFormat="1" applyFont="1" applyBorder="1"/>
    <xf numFmtId="4" fontId="2" fillId="0" borderId="19" xfId="0" applyNumberFormat="1" applyFont="1" applyBorder="1"/>
    <xf numFmtId="2" fontId="1" fillId="0" borderId="19" xfId="0" applyNumberFormat="1" applyFont="1" applyBorder="1"/>
    <xf numFmtId="4" fontId="2" fillId="0" borderId="34" xfId="0" applyNumberFormat="1" applyFont="1" applyBorder="1"/>
    <xf numFmtId="2" fontId="2" fillId="0" borderId="9" xfId="0" applyNumberFormat="1" applyFont="1" applyBorder="1"/>
    <xf numFmtId="2" fontId="5" fillId="0" borderId="9" xfId="0" applyNumberFormat="1" applyFont="1" applyBorder="1"/>
    <xf numFmtId="9" fontId="3" fillId="0" borderId="9" xfId="0" applyNumberFormat="1" applyFont="1" applyBorder="1"/>
    <xf numFmtId="0" fontId="7" fillId="3" borderId="26" xfId="0" applyFont="1" applyFill="1" applyBorder="1" applyAlignment="1">
      <alignment horizontal="left" vertical="top" wrapText="1"/>
    </xf>
    <xf numFmtId="0" fontId="7" fillId="3" borderId="25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right" vertical="top" wrapText="1"/>
    </xf>
    <xf numFmtId="0" fontId="7" fillId="3" borderId="26" xfId="0" applyFont="1" applyFill="1" applyBorder="1" applyAlignment="1">
      <alignment horizontal="right" vertical="top" wrapText="1"/>
    </xf>
    <xf numFmtId="0" fontId="7" fillId="3" borderId="25" xfId="0" applyFont="1" applyFill="1" applyBorder="1" applyAlignment="1">
      <alignment horizontal="righ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\&#1057;&#1082;&#1083;&#1072;&#1076;%20&#1050;&#1072;&#1079;&#1072;&#1085;&#1100;%20&#1058;&#1077;&#1093;&#1085;&#1080;&#1095;&#1077;&#1089;&#1082;&#1072;&#1103;\1.%20&#1058;&#1040;&#1041;&#1045;&#1051;&#1068;%20&#1058;&#1045;&#1061;&#1053;&#1048;&#1063;&#1045;&#1057;&#1050;&#1040;&#1071;%20&#1057;%20&#1057;&#1045;&#1053;&#1058;&#1071;&#1041;&#1056;&#1071;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55;&#1086;&#1083;&#1091;&#1095;&#1077;&#1085;&#1086;_&#1103;&#1085;&#1074;&#1072;&#1088;&#110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47;&#1055;+&#1040;&#1074;&#1072;&#1085;&#10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40;&#1074;&#1085;&#1089;&#1099;%20&#1080;%20&#1047;&#105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69;&#1092;&#1092;&#1077;&#1082;&#1090;&#1080;&#1074;&#1085;&#1086;&#1089;&#1090;&#1100;%20&#1088;&#1072;&#1073;&#1086;&#1090;&#1099;%20&#1089;&#1082;&#1083;&#1072;&#1076;&#107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5/Desktop/&#1042;&#1099;&#1087;&#1083;&#1072;&#1090;&#1099;_&#1048;&#1102;&#1083;&#110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&#1058;&#1040;&#1041;&#1045;&#1051;&#1068;%20&#1058;&#1045;&#1061;&#1053;&#1048;&#1063;&#1045;&#1057;&#1050;&#1040;&#1071;%20&#1057;%20&#1057;&#1045;&#1053;&#1058;&#1071;&#1041;&#1056;&#1071;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"/>
      <sheetName val="Октябрь"/>
      <sheetName val="Ноябрь"/>
      <sheetName val="Декабрь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Офис</v>
          </cell>
          <cell r="B2" t="str">
            <v>Должность</v>
          </cell>
          <cell r="C2">
            <v>44927</v>
          </cell>
          <cell r="D2">
            <v>44928</v>
          </cell>
          <cell r="E2">
            <v>44929</v>
          </cell>
          <cell r="F2">
            <v>44930</v>
          </cell>
          <cell r="G2">
            <v>44931</v>
          </cell>
          <cell r="H2">
            <v>44932</v>
          </cell>
          <cell r="I2">
            <v>44933</v>
          </cell>
          <cell r="J2">
            <v>44934</v>
          </cell>
          <cell r="K2">
            <v>44935</v>
          </cell>
          <cell r="L2">
            <v>44936</v>
          </cell>
          <cell r="M2">
            <v>44937</v>
          </cell>
          <cell r="N2">
            <v>44938</v>
          </cell>
          <cell r="O2">
            <v>44939</v>
          </cell>
          <cell r="P2">
            <v>44940</v>
          </cell>
          <cell r="Q2">
            <v>44941</v>
          </cell>
          <cell r="R2">
            <v>44942</v>
          </cell>
          <cell r="S2">
            <v>44943</v>
          </cell>
          <cell r="T2">
            <v>44944</v>
          </cell>
          <cell r="U2">
            <v>44945</v>
          </cell>
          <cell r="V2">
            <v>44946</v>
          </cell>
          <cell r="W2">
            <v>44947</v>
          </cell>
          <cell r="X2">
            <v>44948</v>
          </cell>
          <cell r="Y2">
            <v>44949</v>
          </cell>
          <cell r="Z2">
            <v>44950</v>
          </cell>
          <cell r="AA2">
            <v>44951</v>
          </cell>
          <cell r="AB2">
            <v>44952</v>
          </cell>
          <cell r="AC2">
            <v>44953</v>
          </cell>
          <cell r="AD2">
            <v>44954</v>
          </cell>
          <cell r="AE2">
            <v>44955</v>
          </cell>
          <cell r="AF2">
            <v>44956</v>
          </cell>
          <cell r="AG2">
            <v>44957</v>
          </cell>
          <cell r="AH2" t="str">
            <v>Итого</v>
          </cell>
        </row>
        <row r="3">
          <cell r="A3" t="str">
            <v>Лавров Дмитрий</v>
          </cell>
          <cell r="B3" t="str">
            <v>Упр.склада</v>
          </cell>
          <cell r="F3">
            <v>7</v>
          </cell>
          <cell r="G3" t="str">
            <v>УД/5</v>
          </cell>
          <cell r="H3">
            <v>7</v>
          </cell>
          <cell r="K3">
            <v>8</v>
          </cell>
          <cell r="L3">
            <v>8</v>
          </cell>
          <cell r="M3">
            <v>8</v>
          </cell>
          <cell r="N3">
            <v>8</v>
          </cell>
          <cell r="O3">
            <v>8</v>
          </cell>
          <cell r="P3">
            <v>5</v>
          </cell>
          <cell r="R3">
            <v>8</v>
          </cell>
          <cell r="S3" t="str">
            <v>АД</v>
          </cell>
          <cell r="T3">
            <v>8</v>
          </cell>
          <cell r="U3">
            <v>8</v>
          </cell>
          <cell r="V3">
            <v>8</v>
          </cell>
          <cell r="W3" t="str">
            <v>В</v>
          </cell>
          <cell r="Y3">
            <v>8</v>
          </cell>
          <cell r="Z3">
            <v>8</v>
          </cell>
          <cell r="AA3" t="str">
            <v>Ад</v>
          </cell>
          <cell r="AB3" t="str">
            <v>Ад</v>
          </cell>
          <cell r="AC3" t="str">
            <v>Ад</v>
          </cell>
          <cell r="AD3" t="str">
            <v>Ад</v>
          </cell>
          <cell r="AF3" t="str">
            <v>От</v>
          </cell>
          <cell r="AG3" t="str">
            <v>От</v>
          </cell>
          <cell r="AH3">
            <v>112</v>
          </cell>
        </row>
        <row r="4">
          <cell r="A4" t="str">
            <v>Бабашкина Людмила</v>
          </cell>
          <cell r="B4" t="str">
            <v>Кассир-оператор</v>
          </cell>
          <cell r="F4">
            <v>7</v>
          </cell>
          <cell r="G4">
            <v>7</v>
          </cell>
          <cell r="H4">
            <v>7</v>
          </cell>
          <cell r="K4">
            <v>8</v>
          </cell>
          <cell r="L4">
            <v>8</v>
          </cell>
          <cell r="M4">
            <v>8</v>
          </cell>
          <cell r="N4">
            <v>8</v>
          </cell>
          <cell r="O4">
            <v>8</v>
          </cell>
          <cell r="P4">
            <v>5</v>
          </cell>
          <cell r="R4">
            <v>8</v>
          </cell>
          <cell r="S4">
            <v>8</v>
          </cell>
          <cell r="T4">
            <v>8</v>
          </cell>
          <cell r="U4">
            <v>8</v>
          </cell>
          <cell r="V4">
            <v>8</v>
          </cell>
          <cell r="W4" t="str">
            <v>В</v>
          </cell>
          <cell r="Y4">
            <v>8</v>
          </cell>
          <cell r="Z4">
            <v>8</v>
          </cell>
          <cell r="AA4">
            <v>8</v>
          </cell>
          <cell r="AB4">
            <v>8</v>
          </cell>
          <cell r="AC4">
            <v>8</v>
          </cell>
          <cell r="AD4">
            <v>5</v>
          </cell>
          <cell r="AF4">
            <v>8</v>
          </cell>
          <cell r="AG4">
            <v>8</v>
          </cell>
          <cell r="AH4">
            <v>167</v>
          </cell>
        </row>
        <row r="5">
          <cell r="A5" t="str">
            <v>Порохова Марина</v>
          </cell>
          <cell r="B5" t="str">
            <v>Менеджер WMS</v>
          </cell>
          <cell r="F5">
            <v>7</v>
          </cell>
          <cell r="G5">
            <v>7</v>
          </cell>
          <cell r="H5">
            <v>7</v>
          </cell>
          <cell r="K5">
            <v>8</v>
          </cell>
          <cell r="L5">
            <v>8</v>
          </cell>
          <cell r="M5">
            <v>8</v>
          </cell>
          <cell r="N5">
            <v>8</v>
          </cell>
          <cell r="O5">
            <v>8</v>
          </cell>
          <cell r="P5" t="str">
            <v>В</v>
          </cell>
          <cell r="R5">
            <v>8</v>
          </cell>
          <cell r="S5">
            <v>8</v>
          </cell>
          <cell r="T5">
            <v>8</v>
          </cell>
          <cell r="U5">
            <v>8</v>
          </cell>
          <cell r="V5">
            <v>8</v>
          </cell>
          <cell r="W5">
            <v>6</v>
          </cell>
          <cell r="Y5">
            <v>8</v>
          </cell>
          <cell r="Z5">
            <v>8</v>
          </cell>
          <cell r="AA5">
            <v>8</v>
          </cell>
          <cell r="AB5">
            <v>8</v>
          </cell>
          <cell r="AC5">
            <v>8</v>
          </cell>
          <cell r="AD5" t="str">
            <v>В</v>
          </cell>
          <cell r="AF5">
            <v>8</v>
          </cell>
          <cell r="AG5">
            <v>8</v>
          </cell>
          <cell r="AH5">
            <v>163</v>
          </cell>
        </row>
        <row r="6">
          <cell r="A6" t="str">
            <v>Иютин Анатолий</v>
          </cell>
          <cell r="B6" t="str">
            <v>Логист</v>
          </cell>
          <cell r="F6">
            <v>7</v>
          </cell>
          <cell r="G6" t="str">
            <v>АД</v>
          </cell>
          <cell r="H6">
            <v>7</v>
          </cell>
          <cell r="K6">
            <v>8</v>
          </cell>
          <cell r="L6">
            <v>8</v>
          </cell>
          <cell r="M6">
            <v>8</v>
          </cell>
          <cell r="N6">
            <v>8</v>
          </cell>
          <cell r="O6">
            <v>8</v>
          </cell>
          <cell r="P6" t="str">
            <v>В</v>
          </cell>
          <cell r="R6">
            <v>8</v>
          </cell>
          <cell r="S6">
            <v>8</v>
          </cell>
          <cell r="T6">
            <v>8</v>
          </cell>
          <cell r="U6">
            <v>8</v>
          </cell>
          <cell r="V6">
            <v>8</v>
          </cell>
          <cell r="W6">
            <v>5</v>
          </cell>
          <cell r="Y6">
            <v>8</v>
          </cell>
          <cell r="Z6">
            <v>8</v>
          </cell>
          <cell r="AA6">
            <v>8</v>
          </cell>
          <cell r="AB6">
            <v>8</v>
          </cell>
          <cell r="AC6">
            <v>8</v>
          </cell>
          <cell r="AD6">
            <v>5</v>
          </cell>
          <cell r="AF6">
            <v>8</v>
          </cell>
          <cell r="AG6">
            <v>8</v>
          </cell>
          <cell r="AH6">
            <v>160</v>
          </cell>
        </row>
        <row r="7">
          <cell r="A7" t="str">
            <v>Смена 1</v>
          </cell>
          <cell r="AH7">
            <v>0</v>
          </cell>
        </row>
        <row r="8">
          <cell r="A8" t="str">
            <v>Раскита Александр</v>
          </cell>
          <cell r="B8" t="str">
            <v>Зам.упр.склада</v>
          </cell>
          <cell r="F8">
            <v>11</v>
          </cell>
          <cell r="I8">
            <v>10</v>
          </cell>
          <cell r="J8">
            <v>9</v>
          </cell>
          <cell r="M8">
            <v>11</v>
          </cell>
          <cell r="N8">
            <v>11</v>
          </cell>
          <cell r="Q8">
            <v>11</v>
          </cell>
          <cell r="R8">
            <v>11</v>
          </cell>
          <cell r="U8">
            <v>11</v>
          </cell>
          <cell r="V8">
            <v>11</v>
          </cell>
          <cell r="Y8">
            <v>11</v>
          </cell>
          <cell r="Z8">
            <v>11</v>
          </cell>
          <cell r="AC8">
            <v>11</v>
          </cell>
          <cell r="AD8">
            <v>11</v>
          </cell>
          <cell r="AG8">
            <v>11</v>
          </cell>
          <cell r="AH8">
            <v>151</v>
          </cell>
        </row>
        <row r="9">
          <cell r="A9" t="str">
            <v>Авдеев Алексей</v>
          </cell>
          <cell r="B9" t="str">
            <v>Кладовщик-комплектовщик</v>
          </cell>
          <cell r="F9">
            <v>11</v>
          </cell>
          <cell r="I9">
            <v>10</v>
          </cell>
          <cell r="J9">
            <v>9</v>
          </cell>
          <cell r="M9">
            <v>11</v>
          </cell>
          <cell r="N9">
            <v>11</v>
          </cell>
          <cell r="Q9">
            <v>11</v>
          </cell>
          <cell r="R9" t="str">
            <v>Б</v>
          </cell>
          <cell r="S9" t="str">
            <v>Б</v>
          </cell>
          <cell r="T9" t="str">
            <v>Б</v>
          </cell>
          <cell r="U9" t="str">
            <v>Б</v>
          </cell>
          <cell r="V9" t="str">
            <v>Б</v>
          </cell>
          <cell r="W9" t="str">
            <v>Б</v>
          </cell>
          <cell r="X9" t="str">
            <v>Б</v>
          </cell>
          <cell r="Y9" t="str">
            <v>Б</v>
          </cell>
          <cell r="Z9" t="str">
            <v>Б</v>
          </cell>
          <cell r="AA9" t="str">
            <v>Б</v>
          </cell>
          <cell r="AC9">
            <v>11</v>
          </cell>
          <cell r="AD9">
            <v>11</v>
          </cell>
          <cell r="AG9">
            <v>11</v>
          </cell>
          <cell r="AH9">
            <v>96</v>
          </cell>
        </row>
        <row r="10">
          <cell r="A10" t="str">
            <v>Данилов Дмитрий</v>
          </cell>
          <cell r="B10" t="str">
            <v>Кладовщик-комплектовщик</v>
          </cell>
          <cell r="F10">
            <v>11</v>
          </cell>
          <cell r="I10">
            <v>10</v>
          </cell>
          <cell r="J10">
            <v>9</v>
          </cell>
          <cell r="M10">
            <v>11</v>
          </cell>
          <cell r="N10">
            <v>11</v>
          </cell>
          <cell r="Q10">
            <v>11</v>
          </cell>
          <cell r="R10">
            <v>11</v>
          </cell>
          <cell r="U10">
            <v>11</v>
          </cell>
          <cell r="V10">
            <v>11</v>
          </cell>
          <cell r="W10">
            <v>11</v>
          </cell>
          <cell r="X10">
            <v>11</v>
          </cell>
          <cell r="Y10" t="str">
            <v>перенос</v>
          </cell>
          <cell r="Z10" t="str">
            <v>перенос</v>
          </cell>
          <cell r="AC10">
            <v>11</v>
          </cell>
          <cell r="AD10">
            <v>11</v>
          </cell>
          <cell r="AG10" t="str">
            <v>Б</v>
          </cell>
          <cell r="AH10">
            <v>140</v>
          </cell>
        </row>
        <row r="11">
          <cell r="A11" t="str">
            <v>Коптелов Владимир</v>
          </cell>
          <cell r="B11" t="str">
            <v>Кладовщик-комплектовщик</v>
          </cell>
          <cell r="C11" t="str">
            <v>От</v>
          </cell>
          <cell r="D11" t="str">
            <v>От</v>
          </cell>
          <cell r="E11" t="str">
            <v>От</v>
          </cell>
          <cell r="F11" t="str">
            <v>От</v>
          </cell>
          <cell r="G11" t="str">
            <v>От</v>
          </cell>
          <cell r="H11" t="str">
            <v>От</v>
          </cell>
          <cell r="I11" t="str">
            <v>От</v>
          </cell>
          <cell r="J11" t="str">
            <v>От</v>
          </cell>
          <cell r="K11" t="str">
            <v>От</v>
          </cell>
          <cell r="L11" t="str">
            <v>От</v>
          </cell>
          <cell r="M11">
            <v>11</v>
          </cell>
          <cell r="N11">
            <v>11</v>
          </cell>
          <cell r="Q11">
            <v>11</v>
          </cell>
          <cell r="R11">
            <v>11</v>
          </cell>
          <cell r="U11">
            <v>11</v>
          </cell>
          <cell r="V11">
            <v>11</v>
          </cell>
          <cell r="Y11" t="str">
            <v>АД</v>
          </cell>
          <cell r="Z11">
            <v>11</v>
          </cell>
          <cell r="AC11">
            <v>11</v>
          </cell>
          <cell r="AD11">
            <v>11</v>
          </cell>
          <cell r="AG11">
            <v>11</v>
          </cell>
          <cell r="AH11">
            <v>110</v>
          </cell>
        </row>
        <row r="12">
          <cell r="A12" t="str">
            <v>Оглоблин Дмитрий</v>
          </cell>
          <cell r="B12" t="str">
            <v>Кладовщик-комплектовщик</v>
          </cell>
          <cell r="F12">
            <v>11</v>
          </cell>
          <cell r="I12">
            <v>10</v>
          </cell>
          <cell r="J12">
            <v>9</v>
          </cell>
          <cell r="M12">
            <v>11</v>
          </cell>
          <cell r="N12">
            <v>11</v>
          </cell>
          <cell r="Q12">
            <v>11</v>
          </cell>
          <cell r="R12">
            <v>11</v>
          </cell>
          <cell r="T12">
            <v>11</v>
          </cell>
          <cell r="U12">
            <v>11</v>
          </cell>
          <cell r="V12" t="str">
            <v>перенос</v>
          </cell>
          <cell r="Y12">
            <v>11</v>
          </cell>
          <cell r="Z12">
            <v>11</v>
          </cell>
          <cell r="AC12">
            <v>11</v>
          </cell>
          <cell r="AD12">
            <v>11</v>
          </cell>
          <cell r="AG12">
            <v>11</v>
          </cell>
          <cell r="AH12">
            <v>151</v>
          </cell>
        </row>
        <row r="13">
          <cell r="A13" t="str">
            <v>Пряхин Павел</v>
          </cell>
          <cell r="B13" t="str">
            <v>Кладовщик-комплектовщик</v>
          </cell>
          <cell r="G13" t="str">
            <v>АД</v>
          </cell>
          <cell r="M13">
            <v>11</v>
          </cell>
          <cell r="N13">
            <v>11</v>
          </cell>
          <cell r="Q13">
            <v>11</v>
          </cell>
          <cell r="R13">
            <v>11</v>
          </cell>
          <cell r="U13">
            <v>11</v>
          </cell>
          <cell r="V13">
            <v>11</v>
          </cell>
          <cell r="Y13">
            <v>11</v>
          </cell>
          <cell r="Z13">
            <v>11</v>
          </cell>
          <cell r="AC13">
            <v>11</v>
          </cell>
          <cell r="AD13">
            <v>11</v>
          </cell>
          <cell r="AG13">
            <v>11</v>
          </cell>
          <cell r="AH13">
            <v>121</v>
          </cell>
        </row>
        <row r="14">
          <cell r="A14" t="str">
            <v>Салахетдинов Ринат</v>
          </cell>
          <cell r="B14" t="str">
            <v>Кладовщик-комплектовщик</v>
          </cell>
          <cell r="F14" t="str">
            <v>перенос</v>
          </cell>
          <cell r="I14">
            <v>10</v>
          </cell>
          <cell r="J14">
            <v>9</v>
          </cell>
          <cell r="M14">
            <v>11</v>
          </cell>
          <cell r="N14">
            <v>11</v>
          </cell>
          <cell r="Q14">
            <v>11</v>
          </cell>
          <cell r="R14">
            <v>11</v>
          </cell>
          <cell r="U14">
            <v>11</v>
          </cell>
          <cell r="V14">
            <v>11</v>
          </cell>
          <cell r="Y14">
            <v>11</v>
          </cell>
          <cell r="Z14">
            <v>11</v>
          </cell>
          <cell r="AA14">
            <v>11</v>
          </cell>
          <cell r="AC14">
            <v>11</v>
          </cell>
          <cell r="AD14">
            <v>11</v>
          </cell>
          <cell r="AG14">
            <v>11</v>
          </cell>
          <cell r="AH14">
            <v>151</v>
          </cell>
        </row>
        <row r="15">
          <cell r="A15" t="str">
            <v>Самигуллина Рушания</v>
          </cell>
          <cell r="B15" t="str">
            <v>Кладовщик-комплектовщик</v>
          </cell>
          <cell r="G15" t="str">
            <v>Б</v>
          </cell>
          <cell r="H15" t="str">
            <v>Б</v>
          </cell>
          <cell r="I15" t="str">
            <v>Б</v>
          </cell>
          <cell r="J15" t="str">
            <v>Б</v>
          </cell>
          <cell r="K15" t="str">
            <v>Б</v>
          </cell>
          <cell r="L15" t="str">
            <v>Б</v>
          </cell>
          <cell r="M15" t="str">
            <v>Б</v>
          </cell>
          <cell r="N15" t="str">
            <v>Б</v>
          </cell>
          <cell r="O15" t="str">
            <v>Б</v>
          </cell>
          <cell r="P15" t="str">
            <v>Б</v>
          </cell>
          <cell r="Q15" t="str">
            <v>Б</v>
          </cell>
          <cell r="R15" t="str">
            <v>Б</v>
          </cell>
          <cell r="S15" t="str">
            <v>Б</v>
          </cell>
          <cell r="T15">
            <v>11</v>
          </cell>
          <cell r="W15">
            <v>11</v>
          </cell>
          <cell r="X15">
            <v>11</v>
          </cell>
          <cell r="AB15">
            <v>11</v>
          </cell>
          <cell r="AD15">
            <v>11</v>
          </cell>
          <cell r="AG15">
            <v>11</v>
          </cell>
          <cell r="AH15">
            <v>66</v>
          </cell>
        </row>
        <row r="16">
          <cell r="A16" t="str">
            <v>Фимин Никита</v>
          </cell>
          <cell r="B16" t="str">
            <v>Кладовщик-комплектовщик</v>
          </cell>
          <cell r="F16">
            <v>4</v>
          </cell>
          <cell r="I16">
            <v>10</v>
          </cell>
          <cell r="J16">
            <v>9</v>
          </cell>
          <cell r="M16" t="str">
            <v>Н/Н</v>
          </cell>
          <cell r="N16">
            <v>11</v>
          </cell>
          <cell r="Q16">
            <v>11</v>
          </cell>
          <cell r="R16">
            <v>11</v>
          </cell>
          <cell r="U16">
            <v>11</v>
          </cell>
          <cell r="V16">
            <v>11</v>
          </cell>
          <cell r="Y16">
            <v>11</v>
          </cell>
          <cell r="Z16">
            <v>11</v>
          </cell>
          <cell r="AA16">
            <v>2</v>
          </cell>
          <cell r="AC16">
            <v>11</v>
          </cell>
          <cell r="AD16">
            <v>11</v>
          </cell>
          <cell r="AG16">
            <v>11</v>
          </cell>
          <cell r="AH16">
            <v>135</v>
          </cell>
        </row>
        <row r="17">
          <cell r="A17" t="str">
            <v>Халилов Артур</v>
          </cell>
          <cell r="B17" t="str">
            <v>Кладовщик-комплектовщик</v>
          </cell>
          <cell r="F17">
            <v>11</v>
          </cell>
          <cell r="I17">
            <v>10</v>
          </cell>
          <cell r="J17">
            <v>9</v>
          </cell>
          <cell r="M17">
            <v>11</v>
          </cell>
          <cell r="N17">
            <v>11</v>
          </cell>
          <cell r="Q17">
            <v>7</v>
          </cell>
          <cell r="R17">
            <v>11</v>
          </cell>
          <cell r="U17">
            <v>11</v>
          </cell>
          <cell r="V17">
            <v>11</v>
          </cell>
          <cell r="Y17">
            <v>11</v>
          </cell>
          <cell r="Z17">
            <v>11</v>
          </cell>
          <cell r="AC17">
            <v>11</v>
          </cell>
          <cell r="AD17">
            <v>11</v>
          </cell>
          <cell r="AG17">
            <v>11</v>
          </cell>
          <cell r="AH17">
            <v>147</v>
          </cell>
        </row>
        <row r="18">
          <cell r="A18" t="str">
            <v>Смена 2</v>
          </cell>
          <cell r="AH18">
            <v>0</v>
          </cell>
        </row>
        <row r="19">
          <cell r="A19" t="str">
            <v>Каримуллин Салават</v>
          </cell>
          <cell r="B19" t="str">
            <v>Зам.упр.склада</v>
          </cell>
          <cell r="G19">
            <v>10</v>
          </cell>
          <cell r="H19">
            <v>10</v>
          </cell>
          <cell r="K19">
            <v>11</v>
          </cell>
          <cell r="L19">
            <v>11</v>
          </cell>
          <cell r="O19">
            <v>11</v>
          </cell>
          <cell r="P19">
            <v>11</v>
          </cell>
          <cell r="S19">
            <v>11</v>
          </cell>
          <cell r="T19">
            <v>11</v>
          </cell>
          <cell r="W19">
            <v>11</v>
          </cell>
          <cell r="X19">
            <v>11</v>
          </cell>
          <cell r="AA19">
            <v>11</v>
          </cell>
          <cell r="AB19">
            <v>11</v>
          </cell>
          <cell r="AE19">
            <v>11</v>
          </cell>
          <cell r="AF19">
            <v>11</v>
          </cell>
          <cell r="AH19">
            <v>152</v>
          </cell>
        </row>
        <row r="20">
          <cell r="A20" t="str">
            <v>Ахметзянов Камиль</v>
          </cell>
          <cell r="B20" t="str">
            <v>Кладовщик-комплектовщик</v>
          </cell>
          <cell r="G20">
            <v>10</v>
          </cell>
          <cell r="H20">
            <v>10</v>
          </cell>
          <cell r="K20">
            <v>11</v>
          </cell>
          <cell r="L20">
            <v>11</v>
          </cell>
          <cell r="M20">
            <v>5</v>
          </cell>
          <cell r="O20">
            <v>11</v>
          </cell>
          <cell r="P20">
            <v>11</v>
          </cell>
          <cell r="S20">
            <v>11</v>
          </cell>
          <cell r="T20">
            <v>11</v>
          </cell>
          <cell r="W20">
            <v>11</v>
          </cell>
          <cell r="X20">
            <v>11</v>
          </cell>
          <cell r="AA20">
            <v>11</v>
          </cell>
          <cell r="AB20">
            <v>11</v>
          </cell>
          <cell r="AE20">
            <v>11</v>
          </cell>
          <cell r="AF20">
            <v>11</v>
          </cell>
          <cell r="AG20">
            <v>5</v>
          </cell>
          <cell r="AH20">
            <v>162</v>
          </cell>
        </row>
        <row r="21">
          <cell r="A21" t="str">
            <v>Билалов Зульфат</v>
          </cell>
          <cell r="B21" t="str">
            <v>Кладовщик-комплектовщик</v>
          </cell>
          <cell r="F21">
            <v>11</v>
          </cell>
          <cell r="G21" t="str">
            <v>перенос</v>
          </cell>
          <cell r="H21">
            <v>10</v>
          </cell>
          <cell r="K21">
            <v>11</v>
          </cell>
          <cell r="L21">
            <v>11</v>
          </cell>
          <cell r="O21">
            <v>11</v>
          </cell>
          <cell r="P21">
            <v>11</v>
          </cell>
          <cell r="S21">
            <v>11</v>
          </cell>
          <cell r="T21">
            <v>11</v>
          </cell>
          <cell r="W21">
            <v>11</v>
          </cell>
          <cell r="X21">
            <v>11</v>
          </cell>
          <cell r="AA21">
            <v>11</v>
          </cell>
          <cell r="AB21">
            <v>11</v>
          </cell>
          <cell r="AE21">
            <v>11</v>
          </cell>
          <cell r="AF21">
            <v>11</v>
          </cell>
          <cell r="AH21">
            <v>153</v>
          </cell>
        </row>
        <row r="22">
          <cell r="A22" t="str">
            <v>Дустов Анвар</v>
          </cell>
          <cell r="B22" t="str">
            <v>Кладовщик-комплектовщик</v>
          </cell>
          <cell r="G22">
            <v>10</v>
          </cell>
          <cell r="H22">
            <v>10</v>
          </cell>
          <cell r="K22">
            <v>11</v>
          </cell>
          <cell r="L22">
            <v>11</v>
          </cell>
          <cell r="O22">
            <v>11</v>
          </cell>
          <cell r="P22">
            <v>11</v>
          </cell>
          <cell r="S22">
            <v>11</v>
          </cell>
          <cell r="T22">
            <v>11</v>
          </cell>
          <cell r="W22">
            <v>11</v>
          </cell>
          <cell r="X22">
            <v>11</v>
          </cell>
          <cell r="AA22">
            <v>11</v>
          </cell>
          <cell r="AB22">
            <v>11</v>
          </cell>
          <cell r="AE22">
            <v>11</v>
          </cell>
          <cell r="AF22">
            <v>11</v>
          </cell>
          <cell r="AH22">
            <v>152</v>
          </cell>
        </row>
        <row r="23">
          <cell r="A23" t="str">
            <v>Масюк Олег</v>
          </cell>
          <cell r="B23" t="str">
            <v>Кладовщик-комплектовщик</v>
          </cell>
          <cell r="G23">
            <v>10</v>
          </cell>
          <cell r="H23">
            <v>10</v>
          </cell>
          <cell r="K23">
            <v>11</v>
          </cell>
          <cell r="L23">
            <v>11</v>
          </cell>
          <cell r="O23">
            <v>11</v>
          </cell>
          <cell r="P23">
            <v>11</v>
          </cell>
          <cell r="S23">
            <v>11</v>
          </cell>
          <cell r="T23">
            <v>11</v>
          </cell>
          <cell r="W23">
            <v>11</v>
          </cell>
          <cell r="X23">
            <v>11</v>
          </cell>
          <cell r="AA23">
            <v>11</v>
          </cell>
          <cell r="AB23">
            <v>11</v>
          </cell>
          <cell r="AE23">
            <v>11</v>
          </cell>
          <cell r="AF23">
            <v>11</v>
          </cell>
          <cell r="AH23">
            <v>152</v>
          </cell>
        </row>
        <row r="24">
          <cell r="A24" t="str">
            <v>Щепин Андрей</v>
          </cell>
          <cell r="B24" t="str">
            <v>Кладовщик-комплектовщик</v>
          </cell>
          <cell r="F24">
            <v>11</v>
          </cell>
          <cell r="G24">
            <v>10</v>
          </cell>
          <cell r="H24">
            <v>10</v>
          </cell>
          <cell r="K24">
            <v>11</v>
          </cell>
          <cell r="L24">
            <v>11</v>
          </cell>
          <cell r="O24">
            <v>11</v>
          </cell>
          <cell r="P24">
            <v>8</v>
          </cell>
          <cell r="S24">
            <v>11</v>
          </cell>
          <cell r="T24">
            <v>11</v>
          </cell>
          <cell r="V24">
            <v>9</v>
          </cell>
          <cell r="W24">
            <v>11</v>
          </cell>
          <cell r="X24">
            <v>11</v>
          </cell>
          <cell r="AA24">
            <v>11</v>
          </cell>
          <cell r="AB24">
            <v>11</v>
          </cell>
          <cell r="AE24">
            <v>11</v>
          </cell>
          <cell r="AF24">
            <v>11</v>
          </cell>
          <cell r="AH24">
            <v>169</v>
          </cell>
        </row>
        <row r="25">
          <cell r="A25" t="str">
            <v>Якупова Гульнара</v>
          </cell>
          <cell r="B25" t="str">
            <v>Кладовщик-комплектовщик</v>
          </cell>
          <cell r="G25">
            <v>10</v>
          </cell>
          <cell r="H25">
            <v>10</v>
          </cell>
          <cell r="K25">
            <v>11</v>
          </cell>
          <cell r="L25">
            <v>11</v>
          </cell>
          <cell r="O25">
            <v>11</v>
          </cell>
          <cell r="P25">
            <v>11</v>
          </cell>
          <cell r="S25">
            <v>11</v>
          </cell>
          <cell r="T25">
            <v>11</v>
          </cell>
          <cell r="W25" t="str">
            <v>перенос</v>
          </cell>
          <cell r="X25" t="str">
            <v>перенос</v>
          </cell>
          <cell r="Y25">
            <v>11</v>
          </cell>
          <cell r="Z25">
            <v>11</v>
          </cell>
          <cell r="AA25">
            <v>11</v>
          </cell>
          <cell r="AB25">
            <v>11</v>
          </cell>
          <cell r="AE25">
            <v>11</v>
          </cell>
          <cell r="AF25">
            <v>11</v>
          </cell>
          <cell r="AH25">
            <v>152</v>
          </cell>
        </row>
        <row r="26">
          <cell r="A26" t="str">
            <v>Фролов Дмитрий</v>
          </cell>
          <cell r="B26" t="str">
            <v>Кладовщик-комплектовщик</v>
          </cell>
          <cell r="G26">
            <v>10</v>
          </cell>
          <cell r="H26">
            <v>10</v>
          </cell>
          <cell r="K26">
            <v>11</v>
          </cell>
          <cell r="L26">
            <v>11</v>
          </cell>
          <cell r="O26">
            <v>11</v>
          </cell>
          <cell r="P26">
            <v>11</v>
          </cell>
          <cell r="S26">
            <v>11</v>
          </cell>
          <cell r="T26">
            <v>11</v>
          </cell>
          <cell r="W26">
            <v>11</v>
          </cell>
          <cell r="X26">
            <v>11</v>
          </cell>
          <cell r="AA26">
            <v>11</v>
          </cell>
          <cell r="AB26">
            <v>11</v>
          </cell>
          <cell r="AE26">
            <v>11</v>
          </cell>
          <cell r="AF26">
            <v>11</v>
          </cell>
          <cell r="AH26">
            <v>152</v>
          </cell>
        </row>
        <row r="27">
          <cell r="A27" t="str">
            <v>Даминов Альберт</v>
          </cell>
          <cell r="B27" t="str">
            <v>Кладовщик-комплектовщик</v>
          </cell>
          <cell r="G27">
            <v>10</v>
          </cell>
          <cell r="H27">
            <v>10</v>
          </cell>
          <cell r="K27">
            <v>11</v>
          </cell>
          <cell r="L27">
            <v>11</v>
          </cell>
          <cell r="O27">
            <v>11</v>
          </cell>
          <cell r="P27">
            <v>11</v>
          </cell>
          <cell r="S27" t="str">
            <v>АД</v>
          </cell>
          <cell r="T27" t="str">
            <v>АД</v>
          </cell>
          <cell r="U27" t="str">
            <v>АД</v>
          </cell>
          <cell r="V27" t="str">
            <v>АД</v>
          </cell>
          <cell r="W27" t="str">
            <v>АД</v>
          </cell>
          <cell r="X27" t="str">
            <v>АД</v>
          </cell>
          <cell r="AA27">
            <v>11</v>
          </cell>
          <cell r="AB27">
            <v>11</v>
          </cell>
          <cell r="AE27">
            <v>11</v>
          </cell>
          <cell r="AF27">
            <v>11</v>
          </cell>
          <cell r="AH27">
            <v>108</v>
          </cell>
        </row>
        <row r="28">
          <cell r="A28" t="str">
            <v>Насибулина Гулия</v>
          </cell>
          <cell r="B28" t="str">
            <v>Кладовщик-комплектовщик</v>
          </cell>
          <cell r="C28" t="str">
            <v>Б</v>
          </cell>
          <cell r="D28" t="str">
            <v>Б</v>
          </cell>
          <cell r="E28" t="str">
            <v>Б</v>
          </cell>
          <cell r="F28" t="str">
            <v>Б</v>
          </cell>
          <cell r="G28" t="str">
            <v>Б</v>
          </cell>
          <cell r="H28" t="str">
            <v>Б</v>
          </cell>
          <cell r="I28" t="str">
            <v>Б</v>
          </cell>
          <cell r="J28" t="str">
            <v>Б</v>
          </cell>
          <cell r="K28" t="str">
            <v>Б</v>
          </cell>
          <cell r="L28" t="str">
            <v>Б</v>
          </cell>
          <cell r="M28" t="str">
            <v>Б</v>
          </cell>
          <cell r="N28" t="str">
            <v>Б</v>
          </cell>
          <cell r="O28" t="str">
            <v>Б</v>
          </cell>
          <cell r="P28" t="str">
            <v>Б</v>
          </cell>
          <cell r="Q28" t="str">
            <v>Б</v>
          </cell>
          <cell r="R28" t="str">
            <v>Б</v>
          </cell>
          <cell r="S28" t="str">
            <v>Б</v>
          </cell>
          <cell r="T28" t="str">
            <v>Б</v>
          </cell>
          <cell r="U28" t="str">
            <v>Б</v>
          </cell>
          <cell r="V28" t="str">
            <v>Б</v>
          </cell>
          <cell r="W28" t="str">
            <v>Б</v>
          </cell>
          <cell r="X28" t="str">
            <v>Б</v>
          </cell>
          <cell r="Y28" t="str">
            <v>Б</v>
          </cell>
          <cell r="Z28" t="str">
            <v>Б</v>
          </cell>
          <cell r="AA28">
            <v>11</v>
          </cell>
          <cell r="AB28">
            <v>11</v>
          </cell>
          <cell r="AE28">
            <v>11</v>
          </cell>
          <cell r="AF28">
            <v>11</v>
          </cell>
          <cell r="AH28">
            <v>44</v>
          </cell>
        </row>
        <row r="29">
          <cell r="A29" t="str">
            <v>Водители</v>
          </cell>
          <cell r="AH29">
            <v>0</v>
          </cell>
        </row>
        <row r="30">
          <cell r="A30" t="str">
            <v>Ершов Евгений</v>
          </cell>
          <cell r="B30" t="str">
            <v>Водитель-экспедитор</v>
          </cell>
          <cell r="F30">
            <v>7</v>
          </cell>
          <cell r="G30" t="str">
            <v>В</v>
          </cell>
          <cell r="H30">
            <v>7</v>
          </cell>
          <cell r="K30" t="str">
            <v>От</v>
          </cell>
          <cell r="L30" t="str">
            <v>От</v>
          </cell>
          <cell r="M30" t="str">
            <v>От</v>
          </cell>
          <cell r="N30" t="str">
            <v>От</v>
          </cell>
          <cell r="O30" t="str">
            <v>От</v>
          </cell>
          <cell r="P30" t="str">
            <v>От</v>
          </cell>
          <cell r="Q30" t="str">
            <v>От</v>
          </cell>
          <cell r="R30" t="str">
            <v>От</v>
          </cell>
          <cell r="S30" t="str">
            <v>От</v>
          </cell>
          <cell r="T30" t="str">
            <v>От</v>
          </cell>
          <cell r="U30" t="str">
            <v>От</v>
          </cell>
          <cell r="V30" t="str">
            <v>От</v>
          </cell>
          <cell r="W30" t="str">
            <v>От</v>
          </cell>
          <cell r="X30" t="str">
            <v>От</v>
          </cell>
          <cell r="Y30">
            <v>8</v>
          </cell>
          <cell r="Z30">
            <v>8</v>
          </cell>
          <cell r="AA30">
            <v>8</v>
          </cell>
          <cell r="AB30">
            <v>8</v>
          </cell>
          <cell r="AC30">
            <v>8</v>
          </cell>
          <cell r="AD30" t="str">
            <v>В</v>
          </cell>
          <cell r="AF30">
            <v>8</v>
          </cell>
          <cell r="AG30">
            <v>8</v>
          </cell>
          <cell r="AH30">
            <v>70</v>
          </cell>
        </row>
        <row r="31">
          <cell r="A31" t="str">
            <v>Максимов Евгений</v>
          </cell>
          <cell r="B31" t="str">
            <v>Водитель-экспедитор</v>
          </cell>
          <cell r="F31">
            <v>7</v>
          </cell>
          <cell r="G31" t="str">
            <v>В</v>
          </cell>
          <cell r="H31" t="str">
            <v>В</v>
          </cell>
          <cell r="K31">
            <v>8</v>
          </cell>
          <cell r="L31">
            <v>8</v>
          </cell>
          <cell r="M31">
            <v>9</v>
          </cell>
          <cell r="N31">
            <v>8</v>
          </cell>
          <cell r="O31">
            <v>8</v>
          </cell>
          <cell r="P31">
            <v>5</v>
          </cell>
          <cell r="R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 t="str">
            <v>В</v>
          </cell>
          <cell r="Y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5</v>
          </cell>
          <cell r="AF31" t="str">
            <v>В</v>
          </cell>
          <cell r="AG31">
            <v>8</v>
          </cell>
          <cell r="AH31">
            <v>146</v>
          </cell>
        </row>
        <row r="32">
          <cell r="A32" t="str">
            <v>Осипов Евгений</v>
          </cell>
          <cell r="B32" t="str">
            <v>Водитель-экспедитор</v>
          </cell>
          <cell r="F32" t="str">
            <v>В</v>
          </cell>
          <cell r="G32">
            <v>7</v>
          </cell>
          <cell r="H32">
            <v>7</v>
          </cell>
          <cell r="K32">
            <v>8</v>
          </cell>
          <cell r="L32">
            <v>8</v>
          </cell>
          <cell r="M32">
            <v>8</v>
          </cell>
          <cell r="N32">
            <v>8</v>
          </cell>
          <cell r="O32">
            <v>8</v>
          </cell>
          <cell r="P32">
            <v>5</v>
          </cell>
          <cell r="R32">
            <v>8</v>
          </cell>
          <cell r="S32">
            <v>8</v>
          </cell>
          <cell r="T32">
            <v>8</v>
          </cell>
          <cell r="U32">
            <v>8</v>
          </cell>
          <cell r="V32">
            <v>8</v>
          </cell>
          <cell r="W32">
            <v>6</v>
          </cell>
          <cell r="Y32">
            <v>8</v>
          </cell>
          <cell r="Z32">
            <v>8</v>
          </cell>
          <cell r="AA32">
            <v>8</v>
          </cell>
          <cell r="AB32">
            <v>8</v>
          </cell>
          <cell r="AC32">
            <v>8</v>
          </cell>
          <cell r="AD32">
            <v>5</v>
          </cell>
          <cell r="AF32">
            <v>8</v>
          </cell>
          <cell r="AG32">
            <v>8</v>
          </cell>
          <cell r="AH32">
            <v>166</v>
          </cell>
        </row>
        <row r="33">
          <cell r="A33" t="str">
            <v>Сафиуллин Руслан</v>
          </cell>
          <cell r="B33" t="str">
            <v>Водитель-экспедитор</v>
          </cell>
          <cell r="C33" t="str">
            <v>Н/Н</v>
          </cell>
          <cell r="D33" t="str">
            <v>Н/Н</v>
          </cell>
          <cell r="E33" t="str">
            <v>Н/Н</v>
          </cell>
          <cell r="F33" t="str">
            <v>Н/Н</v>
          </cell>
          <cell r="G33" t="str">
            <v>Н/Н</v>
          </cell>
          <cell r="H33" t="str">
            <v>Н/Н</v>
          </cell>
          <cell r="I33" t="str">
            <v>Н/Н</v>
          </cell>
          <cell r="J33" t="str">
            <v>Н/Н</v>
          </cell>
          <cell r="K33" t="str">
            <v>Н/Н</v>
          </cell>
          <cell r="L33" t="str">
            <v>Н/Н</v>
          </cell>
          <cell r="M33" t="str">
            <v>Н/Н</v>
          </cell>
          <cell r="N33" t="str">
            <v>Н/Н</v>
          </cell>
          <cell r="O33" t="str">
            <v>Н/Н</v>
          </cell>
          <cell r="P33" t="str">
            <v>Н/Н</v>
          </cell>
          <cell r="Q33" t="str">
            <v>Н/Н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8</v>
          </cell>
          <cell r="W33">
            <v>6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5</v>
          </cell>
          <cell r="AF33">
            <v>8</v>
          </cell>
          <cell r="AG33">
            <v>8</v>
          </cell>
          <cell r="AH33">
            <v>107</v>
          </cell>
        </row>
        <row r="34">
          <cell r="A34" t="str">
            <v>Филиппов Дмитрий</v>
          </cell>
          <cell r="B34" t="str">
            <v>Водитель-экспедитор</v>
          </cell>
          <cell r="F34" t="str">
            <v>В</v>
          </cell>
          <cell r="G34">
            <v>7</v>
          </cell>
          <cell r="H34">
            <v>7</v>
          </cell>
          <cell r="K34">
            <v>8</v>
          </cell>
          <cell r="L34">
            <v>8</v>
          </cell>
          <cell r="M34">
            <v>8</v>
          </cell>
          <cell r="N34">
            <v>8</v>
          </cell>
          <cell r="O34">
            <v>8</v>
          </cell>
          <cell r="P34">
            <v>5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6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5</v>
          </cell>
          <cell r="AF34">
            <v>8</v>
          </cell>
          <cell r="AG34">
            <v>8</v>
          </cell>
          <cell r="AH34">
            <v>166</v>
          </cell>
        </row>
        <row r="35">
          <cell r="A35" t="str">
            <v>Хайбуллин Ильгам</v>
          </cell>
          <cell r="B35" t="str">
            <v>Водитель-экспедитор</v>
          </cell>
          <cell r="F35" t="str">
            <v>В</v>
          </cell>
          <cell r="G35" t="str">
            <v>В</v>
          </cell>
          <cell r="H35" t="str">
            <v>В</v>
          </cell>
          <cell r="I35" t="str">
            <v>В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5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 t="str">
            <v>В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5</v>
          </cell>
          <cell r="AF35">
            <v>8</v>
          </cell>
          <cell r="AG35">
            <v>8</v>
          </cell>
          <cell r="AH35">
            <v>146</v>
          </cell>
        </row>
        <row r="36">
          <cell r="A36" t="str">
            <v>Шагивалиев Ильфат</v>
          </cell>
          <cell r="B36" t="str">
            <v>Грузчик</v>
          </cell>
          <cell r="F36" t="str">
            <v>В</v>
          </cell>
          <cell r="I36">
            <v>10</v>
          </cell>
          <cell r="J36">
            <v>9</v>
          </cell>
          <cell r="M36">
            <v>11</v>
          </cell>
          <cell r="O36">
            <v>8</v>
          </cell>
          <cell r="R36">
            <v>8</v>
          </cell>
          <cell r="S36">
            <v>8</v>
          </cell>
          <cell r="T36">
            <v>8</v>
          </cell>
          <cell r="U36" t="str">
            <v>ГО</v>
          </cell>
          <cell r="V36">
            <v>8</v>
          </cell>
          <cell r="W36" t="str">
            <v>В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 t="str">
            <v>В</v>
          </cell>
          <cell r="AF36">
            <v>8</v>
          </cell>
          <cell r="AG36">
            <v>8</v>
          </cell>
          <cell r="AH36">
            <v>126</v>
          </cell>
        </row>
      </sheetData>
      <sheetData sheetId="5">
        <row r="2">
          <cell r="A2" t="str">
            <v>Офис</v>
          </cell>
          <cell r="B2" t="str">
            <v>Должность</v>
          </cell>
          <cell r="C2">
            <v>44958</v>
          </cell>
          <cell r="D2">
            <v>44959</v>
          </cell>
          <cell r="E2">
            <v>44960</v>
          </cell>
          <cell r="F2">
            <v>44961</v>
          </cell>
          <cell r="G2">
            <v>44962</v>
          </cell>
          <cell r="H2">
            <v>44963</v>
          </cell>
          <cell r="I2">
            <v>44964</v>
          </cell>
          <cell r="J2">
            <v>44965</v>
          </cell>
          <cell r="K2">
            <v>44966</v>
          </cell>
          <cell r="L2">
            <v>44967</v>
          </cell>
          <cell r="M2">
            <v>44968</v>
          </cell>
          <cell r="N2">
            <v>44969</v>
          </cell>
          <cell r="O2">
            <v>44970</v>
          </cell>
          <cell r="P2">
            <v>44971</v>
          </cell>
          <cell r="Q2">
            <v>44972</v>
          </cell>
          <cell r="R2">
            <v>44973</v>
          </cell>
          <cell r="S2">
            <v>44974</v>
          </cell>
          <cell r="T2">
            <v>44975</v>
          </cell>
          <cell r="U2">
            <v>44976</v>
          </cell>
          <cell r="V2">
            <v>44977</v>
          </cell>
          <cell r="W2">
            <v>44978</v>
          </cell>
          <cell r="X2">
            <v>44979</v>
          </cell>
          <cell r="Y2">
            <v>44980</v>
          </cell>
          <cell r="Z2">
            <v>44981</v>
          </cell>
          <cell r="AA2">
            <v>44982</v>
          </cell>
          <cell r="AB2">
            <v>44983</v>
          </cell>
          <cell r="AC2">
            <v>44984</v>
          </cell>
          <cell r="AD2">
            <v>44985</v>
          </cell>
          <cell r="AE2" t="str">
            <v>Итого</v>
          </cell>
        </row>
        <row r="3">
          <cell r="A3" t="str">
            <v>Лавров Дмитрий</v>
          </cell>
          <cell r="B3" t="str">
            <v>Упр.склада</v>
          </cell>
          <cell r="C3" t="str">
            <v>От</v>
          </cell>
          <cell r="D3" t="str">
            <v>От</v>
          </cell>
          <cell r="E3" t="str">
            <v>От</v>
          </cell>
          <cell r="F3" t="str">
            <v>От</v>
          </cell>
          <cell r="H3" t="str">
            <v>АД/Б/6</v>
          </cell>
          <cell r="I3" t="str">
            <v>АД/Б</v>
          </cell>
          <cell r="J3">
            <v>8</v>
          </cell>
          <cell r="K3">
            <v>8</v>
          </cell>
          <cell r="L3">
            <v>8</v>
          </cell>
          <cell r="M3">
            <v>5</v>
          </cell>
          <cell r="O3">
            <v>8</v>
          </cell>
          <cell r="P3">
            <v>8</v>
          </cell>
          <cell r="Q3">
            <v>8</v>
          </cell>
          <cell r="R3">
            <v>8</v>
          </cell>
          <cell r="S3" t="str">
            <v>8уд1</v>
          </cell>
          <cell r="T3">
            <v>5</v>
          </cell>
          <cell r="V3" t="str">
            <v>Уд5</v>
          </cell>
          <cell r="W3">
            <v>8</v>
          </cell>
          <cell r="X3">
            <v>8</v>
          </cell>
          <cell r="Y3" t="str">
            <v>В</v>
          </cell>
          <cell r="Z3">
            <v>6</v>
          </cell>
          <cell r="AA3">
            <v>5</v>
          </cell>
          <cell r="AC3">
            <v>8</v>
          </cell>
          <cell r="AD3">
            <v>8</v>
          </cell>
          <cell r="AE3">
            <v>129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>
            <v>8</v>
          </cell>
          <cell r="D4">
            <v>8</v>
          </cell>
          <cell r="E4">
            <v>8</v>
          </cell>
          <cell r="F4" t="str">
            <v>В</v>
          </cell>
          <cell r="H4">
            <v>8</v>
          </cell>
          <cell r="I4">
            <v>8</v>
          </cell>
          <cell r="J4">
            <v>8</v>
          </cell>
          <cell r="K4">
            <v>8</v>
          </cell>
          <cell r="L4">
            <v>8</v>
          </cell>
          <cell r="M4">
            <v>5</v>
          </cell>
          <cell r="O4">
            <v>8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 t="str">
            <v>В</v>
          </cell>
          <cell r="V4">
            <v>8</v>
          </cell>
          <cell r="W4">
            <v>8</v>
          </cell>
          <cell r="X4">
            <v>8</v>
          </cell>
          <cell r="Y4" t="str">
            <v>В</v>
          </cell>
          <cell r="Z4" t="str">
            <v>В</v>
          </cell>
          <cell r="AA4">
            <v>5</v>
          </cell>
          <cell r="AC4">
            <v>8</v>
          </cell>
          <cell r="AD4">
            <v>8</v>
          </cell>
          <cell r="AE4">
            <v>154</v>
          </cell>
        </row>
        <row r="5">
          <cell r="A5" t="str">
            <v>Порохова Марина</v>
          </cell>
          <cell r="B5" t="str">
            <v>Менеджер WMS</v>
          </cell>
          <cell r="C5">
            <v>8</v>
          </cell>
          <cell r="D5">
            <v>8</v>
          </cell>
          <cell r="E5">
            <v>8</v>
          </cell>
          <cell r="F5">
            <v>7</v>
          </cell>
          <cell r="H5">
            <v>8</v>
          </cell>
          <cell r="I5">
            <v>10</v>
          </cell>
          <cell r="J5">
            <v>10</v>
          </cell>
          <cell r="K5">
            <v>10</v>
          </cell>
          <cell r="L5">
            <v>10</v>
          </cell>
          <cell r="M5" t="str">
            <v>В</v>
          </cell>
          <cell r="O5">
            <v>10</v>
          </cell>
          <cell r="P5">
            <v>10</v>
          </cell>
          <cell r="Q5">
            <v>10</v>
          </cell>
          <cell r="R5">
            <v>10</v>
          </cell>
          <cell r="S5">
            <v>10</v>
          </cell>
          <cell r="T5">
            <v>7</v>
          </cell>
          <cell r="V5">
            <v>10</v>
          </cell>
          <cell r="W5">
            <v>10</v>
          </cell>
          <cell r="X5">
            <v>10</v>
          </cell>
          <cell r="Y5" t="str">
            <v>В</v>
          </cell>
          <cell r="Z5">
            <v>6</v>
          </cell>
          <cell r="AA5" t="str">
            <v>В</v>
          </cell>
          <cell r="AC5">
            <v>8</v>
          </cell>
          <cell r="AD5">
            <v>8</v>
          </cell>
          <cell r="AE5">
            <v>188</v>
          </cell>
        </row>
        <row r="6">
          <cell r="A6" t="str">
            <v>Иютин Анатолий</v>
          </cell>
          <cell r="B6" t="str">
            <v>Логист</v>
          </cell>
          <cell r="C6" t="str">
            <v>АД</v>
          </cell>
          <cell r="D6">
            <v>8</v>
          </cell>
          <cell r="E6">
            <v>8</v>
          </cell>
          <cell r="F6" t="str">
            <v>АД</v>
          </cell>
          <cell r="H6">
            <v>8</v>
          </cell>
          <cell r="I6" t="str">
            <v>АД</v>
          </cell>
          <cell r="J6" t="str">
            <v>Б</v>
          </cell>
          <cell r="K6" t="str">
            <v>Б</v>
          </cell>
          <cell r="L6" t="str">
            <v>Б</v>
          </cell>
          <cell r="M6" t="str">
            <v>Б</v>
          </cell>
          <cell r="N6" t="str">
            <v>Б</v>
          </cell>
          <cell r="O6" t="str">
            <v>Б</v>
          </cell>
          <cell r="P6" t="str">
            <v>Б</v>
          </cell>
          <cell r="Q6" t="str">
            <v>Б</v>
          </cell>
          <cell r="R6" t="str">
            <v>Б</v>
          </cell>
          <cell r="S6" t="str">
            <v>Б</v>
          </cell>
          <cell r="T6" t="str">
            <v>Б</v>
          </cell>
          <cell r="U6" t="str">
            <v>Б</v>
          </cell>
          <cell r="V6" t="str">
            <v>Б/1</v>
          </cell>
          <cell r="W6" t="str">
            <v>Б</v>
          </cell>
          <cell r="X6" t="str">
            <v>Б</v>
          </cell>
          <cell r="Y6" t="str">
            <v>Б</v>
          </cell>
          <cell r="Z6" t="str">
            <v>Б</v>
          </cell>
          <cell r="AA6" t="str">
            <v>Б</v>
          </cell>
          <cell r="AB6" t="str">
            <v>Б</v>
          </cell>
          <cell r="AC6" t="str">
            <v>Б</v>
          </cell>
          <cell r="AD6" t="str">
            <v>Б</v>
          </cell>
          <cell r="AE6">
            <v>25</v>
          </cell>
        </row>
        <row r="7">
          <cell r="A7" t="str">
            <v>Смена 1</v>
          </cell>
          <cell r="AE7">
            <v>0</v>
          </cell>
        </row>
        <row r="8">
          <cell r="A8" t="str">
            <v>Раскита Александр</v>
          </cell>
          <cell r="B8" t="str">
            <v>Зам.упр.склада</v>
          </cell>
          <cell r="C8">
            <v>11</v>
          </cell>
          <cell r="F8">
            <v>11</v>
          </cell>
          <cell r="G8">
            <v>11</v>
          </cell>
          <cell r="J8">
            <v>11</v>
          </cell>
          <cell r="K8">
            <v>11</v>
          </cell>
          <cell r="L8">
            <v>4</v>
          </cell>
          <cell r="N8">
            <v>11</v>
          </cell>
          <cell r="O8">
            <v>11</v>
          </cell>
          <cell r="R8">
            <v>11</v>
          </cell>
          <cell r="S8">
            <v>11</v>
          </cell>
          <cell r="V8">
            <v>11</v>
          </cell>
          <cell r="W8">
            <v>11</v>
          </cell>
          <cell r="Z8">
            <v>11</v>
          </cell>
          <cell r="AA8">
            <v>11</v>
          </cell>
          <cell r="AD8">
            <v>11</v>
          </cell>
          <cell r="AE8">
            <v>158</v>
          </cell>
        </row>
        <row r="9">
          <cell r="A9" t="str">
            <v>Авдеев Алексей</v>
          </cell>
          <cell r="B9" t="str">
            <v>Кладовщик-комплектовщик</v>
          </cell>
          <cell r="C9">
            <v>11</v>
          </cell>
          <cell r="F9">
            <v>11</v>
          </cell>
          <cell r="G9">
            <v>11</v>
          </cell>
          <cell r="J9">
            <v>11</v>
          </cell>
          <cell r="K9">
            <v>11</v>
          </cell>
          <cell r="N9">
            <v>11</v>
          </cell>
          <cell r="O9" t="str">
            <v>АД/Б</v>
          </cell>
          <cell r="R9">
            <v>11</v>
          </cell>
          <cell r="S9">
            <v>11</v>
          </cell>
          <cell r="V9">
            <v>11</v>
          </cell>
          <cell r="W9">
            <v>11</v>
          </cell>
          <cell r="X9">
            <v>11</v>
          </cell>
          <cell r="Z9">
            <v>11</v>
          </cell>
          <cell r="AA9">
            <v>11</v>
          </cell>
          <cell r="AD9">
            <v>11</v>
          </cell>
          <cell r="AE9">
            <v>154</v>
          </cell>
        </row>
        <row r="10">
          <cell r="A10" t="str">
            <v>Данилов Дмитрий</v>
          </cell>
          <cell r="B10" t="str">
            <v>Кладовщик-комплектовщик</v>
          </cell>
          <cell r="C10" t="str">
            <v>Б</v>
          </cell>
          <cell r="D10" t="str">
            <v>Б</v>
          </cell>
          <cell r="E10" t="str">
            <v>Б</v>
          </cell>
          <cell r="F10">
            <v>11</v>
          </cell>
          <cell r="G10">
            <v>11</v>
          </cell>
          <cell r="J10">
            <v>11</v>
          </cell>
          <cell r="K10">
            <v>11</v>
          </cell>
          <cell r="N10">
            <v>11</v>
          </cell>
          <cell r="O10">
            <v>11</v>
          </cell>
          <cell r="R10">
            <v>11</v>
          </cell>
          <cell r="S10">
            <v>11</v>
          </cell>
          <cell r="V10">
            <v>11</v>
          </cell>
          <cell r="W10">
            <v>11</v>
          </cell>
          <cell r="Z10">
            <v>11</v>
          </cell>
          <cell r="AA10">
            <v>11</v>
          </cell>
          <cell r="AD10">
            <v>11</v>
          </cell>
          <cell r="AE10">
            <v>143</v>
          </cell>
        </row>
        <row r="11">
          <cell r="A11" t="str">
            <v>Коптелов Владимир</v>
          </cell>
          <cell r="B11" t="str">
            <v>Кладовщик-комплектовщик</v>
          </cell>
          <cell r="C11">
            <v>11</v>
          </cell>
          <cell r="F11">
            <v>11</v>
          </cell>
          <cell r="G11">
            <v>11</v>
          </cell>
          <cell r="J11">
            <v>11</v>
          </cell>
          <cell r="K11">
            <v>11</v>
          </cell>
          <cell r="N11">
            <v>11</v>
          </cell>
          <cell r="O11">
            <v>11</v>
          </cell>
          <cell r="R11">
            <v>11</v>
          </cell>
          <cell r="S11">
            <v>11</v>
          </cell>
          <cell r="V11">
            <v>11</v>
          </cell>
          <cell r="W11">
            <v>11</v>
          </cell>
          <cell r="Z11">
            <v>11</v>
          </cell>
          <cell r="AA11">
            <v>11</v>
          </cell>
          <cell r="AD11" t="str">
            <v>Ад/Б</v>
          </cell>
          <cell r="AE11">
            <v>143</v>
          </cell>
        </row>
        <row r="12">
          <cell r="A12" t="str">
            <v>Оглоблин Дмитрий</v>
          </cell>
          <cell r="B12" t="str">
            <v>Кладовщик-комплектовщик</v>
          </cell>
          <cell r="C12">
            <v>11</v>
          </cell>
          <cell r="F12">
            <v>11</v>
          </cell>
          <cell r="G12">
            <v>11</v>
          </cell>
          <cell r="J12">
            <v>11</v>
          </cell>
          <cell r="K12">
            <v>11</v>
          </cell>
          <cell r="N12">
            <v>11</v>
          </cell>
          <cell r="O12">
            <v>11</v>
          </cell>
          <cell r="R12">
            <v>11</v>
          </cell>
          <cell r="S12">
            <v>11</v>
          </cell>
          <cell r="V12">
            <v>11</v>
          </cell>
          <cell r="W12">
            <v>11</v>
          </cell>
          <cell r="Z12">
            <v>11</v>
          </cell>
          <cell r="AA12">
            <v>11</v>
          </cell>
          <cell r="AD12">
            <v>11</v>
          </cell>
          <cell r="AE12">
            <v>154</v>
          </cell>
        </row>
        <row r="13">
          <cell r="A13" t="str">
            <v>Пряхин Павел</v>
          </cell>
          <cell r="B13" t="str">
            <v>Кладовщик-комплектовщик</v>
          </cell>
          <cell r="C13">
            <v>11</v>
          </cell>
          <cell r="F13">
            <v>6</v>
          </cell>
          <cell r="G13">
            <v>11</v>
          </cell>
          <cell r="J13">
            <v>11</v>
          </cell>
          <cell r="K13">
            <v>11</v>
          </cell>
          <cell r="N13">
            <v>11</v>
          </cell>
          <cell r="O13">
            <v>11</v>
          </cell>
          <cell r="R13">
            <v>11</v>
          </cell>
          <cell r="S13">
            <v>11</v>
          </cell>
          <cell r="V13">
            <v>11</v>
          </cell>
          <cell r="W13">
            <v>11</v>
          </cell>
          <cell r="X13">
            <v>7</v>
          </cell>
          <cell r="Z13">
            <v>11</v>
          </cell>
          <cell r="AA13">
            <v>7</v>
          </cell>
          <cell r="AD13">
            <v>11</v>
          </cell>
          <cell r="AE13">
            <v>152</v>
          </cell>
        </row>
        <row r="14">
          <cell r="A14" t="str">
            <v>Салахетдинов Ринат</v>
          </cell>
          <cell r="B14" t="str">
            <v>Кладовщик-комплектовщик</v>
          </cell>
          <cell r="C14">
            <v>11</v>
          </cell>
          <cell r="F14">
            <v>11</v>
          </cell>
          <cell r="G14">
            <v>11</v>
          </cell>
          <cell r="J14">
            <v>2</v>
          </cell>
          <cell r="K14">
            <v>11</v>
          </cell>
          <cell r="L14">
            <v>3</v>
          </cell>
          <cell r="N14">
            <v>11</v>
          </cell>
          <cell r="O14">
            <v>11</v>
          </cell>
          <cell r="R14">
            <v>11</v>
          </cell>
          <cell r="S14">
            <v>11</v>
          </cell>
          <cell r="V14">
            <v>11</v>
          </cell>
          <cell r="W14">
            <v>0</v>
          </cell>
          <cell r="X14">
            <v>11</v>
          </cell>
          <cell r="Z14">
            <v>11</v>
          </cell>
          <cell r="AA14">
            <v>6</v>
          </cell>
          <cell r="AD14">
            <v>11</v>
          </cell>
          <cell r="AE14">
            <v>143</v>
          </cell>
        </row>
        <row r="15">
          <cell r="A15" t="str">
            <v>Самигуллина Рушания</v>
          </cell>
          <cell r="B15" t="str">
            <v>Кладовщик-комплектовщик</v>
          </cell>
          <cell r="C15">
            <v>11</v>
          </cell>
          <cell r="F15">
            <v>11</v>
          </cell>
          <cell r="G15">
            <v>11</v>
          </cell>
          <cell r="J15">
            <v>11</v>
          </cell>
          <cell r="K15">
            <v>11</v>
          </cell>
          <cell r="N15">
            <v>11</v>
          </cell>
          <cell r="O15">
            <v>11</v>
          </cell>
          <cell r="R15">
            <v>11</v>
          </cell>
          <cell r="S15">
            <v>11</v>
          </cell>
          <cell r="V15">
            <v>11</v>
          </cell>
          <cell r="W15">
            <v>11</v>
          </cell>
          <cell r="Z15">
            <v>11</v>
          </cell>
          <cell r="AA15">
            <v>11</v>
          </cell>
          <cell r="AD15">
            <v>11</v>
          </cell>
          <cell r="AE15">
            <v>154</v>
          </cell>
        </row>
        <row r="16">
          <cell r="A16" t="str">
            <v>Фимин Никита</v>
          </cell>
          <cell r="B16" t="str">
            <v>Кладовщик-комплектовщик</v>
          </cell>
          <cell r="C16">
            <v>11</v>
          </cell>
          <cell r="F16">
            <v>11</v>
          </cell>
          <cell r="G16" t="str">
            <v>АД</v>
          </cell>
          <cell r="J16">
            <v>11</v>
          </cell>
          <cell r="K16">
            <v>11</v>
          </cell>
          <cell r="L16">
            <v>3</v>
          </cell>
          <cell r="N16">
            <v>8</v>
          </cell>
          <cell r="O16" t="str">
            <v>От</v>
          </cell>
          <cell r="P16" t="str">
            <v>От</v>
          </cell>
          <cell r="Q16" t="str">
            <v>От</v>
          </cell>
          <cell r="R16" t="str">
            <v>От</v>
          </cell>
          <cell r="S16" t="str">
            <v>От</v>
          </cell>
          <cell r="T16" t="str">
            <v>От</v>
          </cell>
          <cell r="U16" t="str">
            <v>От</v>
          </cell>
          <cell r="V16" t="str">
            <v>От</v>
          </cell>
          <cell r="W16" t="str">
            <v>От</v>
          </cell>
          <cell r="X16" t="str">
            <v>От</v>
          </cell>
          <cell r="Y16" t="str">
            <v>От</v>
          </cell>
          <cell r="Z16" t="str">
            <v>От</v>
          </cell>
          <cell r="AA16" t="str">
            <v>От</v>
          </cell>
          <cell r="AB16" t="str">
            <v>От</v>
          </cell>
          <cell r="AD16">
            <v>11</v>
          </cell>
          <cell r="AE16">
            <v>66</v>
          </cell>
        </row>
        <row r="17">
          <cell r="A17" t="str">
            <v>Халилов Артур</v>
          </cell>
          <cell r="B17" t="str">
            <v>Кладовщик-комплектовщик</v>
          </cell>
          <cell r="C17">
            <v>11</v>
          </cell>
          <cell r="F17">
            <v>11</v>
          </cell>
          <cell r="G17">
            <v>11</v>
          </cell>
          <cell r="J17">
            <v>11</v>
          </cell>
          <cell r="K17">
            <v>11</v>
          </cell>
          <cell r="N17">
            <v>11</v>
          </cell>
          <cell r="O17">
            <v>11</v>
          </cell>
          <cell r="R17">
            <v>11</v>
          </cell>
          <cell r="S17">
            <v>11</v>
          </cell>
          <cell r="V17">
            <v>11</v>
          </cell>
          <cell r="W17">
            <v>11</v>
          </cell>
          <cell r="Z17">
            <v>11</v>
          </cell>
          <cell r="AA17" t="str">
            <v>АД</v>
          </cell>
          <cell r="AD17">
            <v>11</v>
          </cell>
          <cell r="AE17">
            <v>143</v>
          </cell>
        </row>
        <row r="18">
          <cell r="A18" t="str">
            <v>Смена 2</v>
          </cell>
          <cell r="AE18">
            <v>0</v>
          </cell>
        </row>
        <row r="19">
          <cell r="A19" t="str">
            <v>Каримуллин Салават</v>
          </cell>
          <cell r="B19" t="str">
            <v>Зам.упр.склада</v>
          </cell>
          <cell r="D19">
            <v>11</v>
          </cell>
          <cell r="E19">
            <v>11</v>
          </cell>
          <cell r="H19">
            <v>11</v>
          </cell>
          <cell r="I19">
            <v>11</v>
          </cell>
          <cell r="K19" t="str">
            <v>Б</v>
          </cell>
          <cell r="L19" t="str">
            <v>Б</v>
          </cell>
          <cell r="M19" t="str">
            <v>Б</v>
          </cell>
          <cell r="P19">
            <v>11</v>
          </cell>
          <cell r="Q19">
            <v>11</v>
          </cell>
          <cell r="T19">
            <v>11</v>
          </cell>
          <cell r="U19">
            <v>11</v>
          </cell>
          <cell r="X19">
            <v>11</v>
          </cell>
          <cell r="Y19" t="str">
            <v>В</v>
          </cell>
          <cell r="AB19">
            <v>11</v>
          </cell>
          <cell r="AC19">
            <v>11</v>
          </cell>
          <cell r="AE19">
            <v>121</v>
          </cell>
        </row>
        <row r="20">
          <cell r="A20" t="str">
            <v>Ахметзянов Камиль</v>
          </cell>
          <cell r="B20" t="str">
            <v>Кладовщик-комплектовщик</v>
          </cell>
          <cell r="D20">
            <v>11</v>
          </cell>
          <cell r="E20">
            <v>11</v>
          </cell>
          <cell r="H20">
            <v>11</v>
          </cell>
          <cell r="I20">
            <v>11</v>
          </cell>
          <cell r="L20">
            <v>11</v>
          </cell>
          <cell r="M20">
            <v>11</v>
          </cell>
          <cell r="P20">
            <v>11</v>
          </cell>
          <cell r="Q20">
            <v>11</v>
          </cell>
          <cell r="T20">
            <v>11</v>
          </cell>
          <cell r="U20">
            <v>11</v>
          </cell>
          <cell r="X20">
            <v>11</v>
          </cell>
          <cell r="Y20" t="str">
            <v>В</v>
          </cell>
          <cell r="AB20">
            <v>11</v>
          </cell>
          <cell r="AC20">
            <v>11</v>
          </cell>
          <cell r="AE20">
            <v>143</v>
          </cell>
        </row>
        <row r="21">
          <cell r="A21" t="str">
            <v>Билалов Зульфат</v>
          </cell>
          <cell r="B21" t="str">
            <v>Кладовщик-комплектовщик</v>
          </cell>
          <cell r="D21">
            <v>11</v>
          </cell>
          <cell r="E21">
            <v>11</v>
          </cell>
          <cell r="H21" t="str">
            <v>АД</v>
          </cell>
          <cell r="I21">
            <v>11</v>
          </cell>
          <cell r="L21">
            <v>11</v>
          </cell>
          <cell r="M21">
            <v>11</v>
          </cell>
          <cell r="O21" t="str">
            <v>От</v>
          </cell>
          <cell r="P21" t="str">
            <v>От</v>
          </cell>
          <cell r="Q21" t="str">
            <v>От</v>
          </cell>
          <cell r="R21" t="str">
            <v>От</v>
          </cell>
          <cell r="S21" t="str">
            <v>От</v>
          </cell>
          <cell r="T21" t="str">
            <v>От</v>
          </cell>
          <cell r="U21" t="str">
            <v>От</v>
          </cell>
          <cell r="X21">
            <v>11</v>
          </cell>
          <cell r="Y21" t="str">
            <v>В</v>
          </cell>
          <cell r="AB21">
            <v>11</v>
          </cell>
          <cell r="AC21">
            <v>11</v>
          </cell>
          <cell r="AE21">
            <v>99</v>
          </cell>
        </row>
        <row r="22">
          <cell r="A22" t="str">
            <v>Дустов Анвар</v>
          </cell>
          <cell r="B22" t="str">
            <v>Кладовщик-комплектовщик</v>
          </cell>
          <cell r="D22" t="str">
            <v>Ад/Б</v>
          </cell>
          <cell r="E22" t="str">
            <v>Ад/Б</v>
          </cell>
          <cell r="H22">
            <v>11</v>
          </cell>
          <cell r="I22">
            <v>11</v>
          </cell>
          <cell r="L22">
            <v>11</v>
          </cell>
          <cell r="M22">
            <v>11</v>
          </cell>
          <cell r="P22">
            <v>11</v>
          </cell>
          <cell r="Q22">
            <v>11</v>
          </cell>
          <cell r="T22">
            <v>11</v>
          </cell>
          <cell r="U22">
            <v>11</v>
          </cell>
          <cell r="X22">
            <v>11</v>
          </cell>
          <cell r="Y22" t="str">
            <v>В</v>
          </cell>
          <cell r="AB22">
            <v>11</v>
          </cell>
          <cell r="AC22">
            <v>11</v>
          </cell>
          <cell r="AE22">
            <v>121</v>
          </cell>
        </row>
        <row r="23">
          <cell r="A23" t="str">
            <v>Масюк Олег</v>
          </cell>
          <cell r="B23" t="str">
            <v>Кладовщик-комплектовщик</v>
          </cell>
          <cell r="D23">
            <v>11</v>
          </cell>
          <cell r="E23">
            <v>11</v>
          </cell>
          <cell r="H23" t="str">
            <v>Б</v>
          </cell>
          <cell r="I23" t="str">
            <v>Б</v>
          </cell>
          <cell r="J23" t="str">
            <v>Б</v>
          </cell>
          <cell r="K23" t="str">
            <v>Б</v>
          </cell>
          <cell r="L23" t="str">
            <v>Б</v>
          </cell>
          <cell r="M23" t="str">
            <v>Б</v>
          </cell>
          <cell r="N23" t="str">
            <v>Б</v>
          </cell>
          <cell r="O23" t="str">
            <v>Б</v>
          </cell>
          <cell r="P23">
            <v>11</v>
          </cell>
          <cell r="Q23">
            <v>11</v>
          </cell>
          <cell r="T23">
            <v>11</v>
          </cell>
          <cell r="U23">
            <v>11</v>
          </cell>
          <cell r="W23">
            <v>11</v>
          </cell>
          <cell r="X23">
            <v>11</v>
          </cell>
          <cell r="Y23" t="str">
            <v>В</v>
          </cell>
          <cell r="AB23">
            <v>11</v>
          </cell>
          <cell r="AC23">
            <v>11</v>
          </cell>
          <cell r="AE23">
            <v>110</v>
          </cell>
        </row>
        <row r="24">
          <cell r="A24" t="str">
            <v xml:space="preserve">Щепин Андрей </v>
          </cell>
          <cell r="B24" t="str">
            <v>Кладовщик-комплектовщик</v>
          </cell>
          <cell r="C24" t="str">
            <v>Б</v>
          </cell>
          <cell r="D24" t="str">
            <v>Б</v>
          </cell>
          <cell r="E24" t="str">
            <v>Б</v>
          </cell>
          <cell r="F24" t="str">
            <v>Б</v>
          </cell>
          <cell r="G24" t="str">
            <v>Б</v>
          </cell>
          <cell r="H24" t="str">
            <v>Б</v>
          </cell>
          <cell r="I24" t="str">
            <v>Б</v>
          </cell>
          <cell r="J24" t="str">
            <v>Б</v>
          </cell>
          <cell r="K24" t="str">
            <v>Б</v>
          </cell>
          <cell r="L24" t="str">
            <v>Б</v>
          </cell>
          <cell r="M24">
            <v>11</v>
          </cell>
          <cell r="P24">
            <v>8</v>
          </cell>
          <cell r="Q24" t="str">
            <v>АД</v>
          </cell>
          <cell r="T24">
            <v>11</v>
          </cell>
          <cell r="U24">
            <v>11</v>
          </cell>
          <cell r="V24">
            <v>5</v>
          </cell>
          <cell r="X24">
            <v>11</v>
          </cell>
          <cell r="Y24" t="str">
            <v>В</v>
          </cell>
          <cell r="AB24">
            <v>11</v>
          </cell>
          <cell r="AC24">
            <v>11</v>
          </cell>
          <cell r="AD24">
            <v>11</v>
          </cell>
          <cell r="AE24">
            <v>90</v>
          </cell>
        </row>
        <row r="25">
          <cell r="A25" t="str">
            <v>Якупова Гульнара</v>
          </cell>
          <cell r="B25" t="str">
            <v>Кладовщик-комплектовщик</v>
          </cell>
          <cell r="D25">
            <v>11</v>
          </cell>
          <cell r="E25">
            <v>11</v>
          </cell>
          <cell r="H25">
            <v>11</v>
          </cell>
          <cell r="I25">
            <v>11</v>
          </cell>
          <cell r="L25">
            <v>11</v>
          </cell>
          <cell r="M25">
            <v>11</v>
          </cell>
          <cell r="P25">
            <v>11</v>
          </cell>
          <cell r="Q25">
            <v>11</v>
          </cell>
          <cell r="T25">
            <v>11</v>
          </cell>
          <cell r="U25">
            <v>11</v>
          </cell>
          <cell r="X25">
            <v>11</v>
          </cell>
          <cell r="Y25" t="str">
            <v>В</v>
          </cell>
          <cell r="AB25">
            <v>11</v>
          </cell>
          <cell r="AC25">
            <v>11</v>
          </cell>
          <cell r="AE25">
            <v>143</v>
          </cell>
        </row>
        <row r="26">
          <cell r="A26" t="str">
            <v>Фролов Дмитрий</v>
          </cell>
          <cell r="B26" t="str">
            <v>Кладовщик-комплектовщик</v>
          </cell>
          <cell r="D26">
            <v>11</v>
          </cell>
          <cell r="E26">
            <v>11</v>
          </cell>
          <cell r="H26">
            <v>11</v>
          </cell>
          <cell r="I26">
            <v>11</v>
          </cell>
          <cell r="L26">
            <v>11</v>
          </cell>
          <cell r="M26">
            <v>11</v>
          </cell>
          <cell r="P26">
            <v>11</v>
          </cell>
          <cell r="Q26">
            <v>11</v>
          </cell>
          <cell r="T26">
            <v>11</v>
          </cell>
          <cell r="U26">
            <v>11</v>
          </cell>
          <cell r="X26" t="str">
            <v>Б</v>
          </cell>
          <cell r="Y26" t="str">
            <v>Б</v>
          </cell>
          <cell r="Z26" t="str">
            <v>Б</v>
          </cell>
          <cell r="AB26">
            <v>11</v>
          </cell>
          <cell r="AC26">
            <v>11</v>
          </cell>
          <cell r="AE26">
            <v>132</v>
          </cell>
        </row>
        <row r="27">
          <cell r="A27" t="str">
            <v>Даминов Альберт</v>
          </cell>
          <cell r="B27" t="str">
            <v>Кладовщик-комплектовщик</v>
          </cell>
          <cell r="D27">
            <v>11</v>
          </cell>
          <cell r="E27">
            <v>11</v>
          </cell>
          <cell r="H27">
            <v>11</v>
          </cell>
          <cell r="I27">
            <v>11</v>
          </cell>
          <cell r="L27">
            <v>11</v>
          </cell>
          <cell r="M27">
            <v>11</v>
          </cell>
          <cell r="P27">
            <v>11</v>
          </cell>
          <cell r="Q27">
            <v>11</v>
          </cell>
          <cell r="T27">
            <v>11</v>
          </cell>
          <cell r="U27">
            <v>11</v>
          </cell>
          <cell r="X27">
            <v>11</v>
          </cell>
          <cell r="Y27" t="str">
            <v>В</v>
          </cell>
          <cell r="AB27">
            <v>11</v>
          </cell>
          <cell r="AC27" t="str">
            <v>Б</v>
          </cell>
          <cell r="AD27" t="str">
            <v>Б</v>
          </cell>
          <cell r="AE27">
            <v>132</v>
          </cell>
        </row>
        <row r="28">
          <cell r="A28" t="str">
            <v xml:space="preserve">Насибуллина  Гулия </v>
          </cell>
          <cell r="B28" t="str">
            <v>Кладовщик-комплектовщик</v>
          </cell>
          <cell r="D28">
            <v>11</v>
          </cell>
          <cell r="E28">
            <v>8</v>
          </cell>
          <cell r="H28">
            <v>11</v>
          </cell>
          <cell r="I28">
            <v>11</v>
          </cell>
          <cell r="L28">
            <v>11</v>
          </cell>
          <cell r="M28">
            <v>11</v>
          </cell>
          <cell r="P28">
            <v>11</v>
          </cell>
          <cell r="Q28">
            <v>11</v>
          </cell>
          <cell r="R28" t="str">
            <v>Б</v>
          </cell>
          <cell r="S28" t="str">
            <v>Б</v>
          </cell>
          <cell r="T28" t="str">
            <v>Б</v>
          </cell>
          <cell r="U28" t="str">
            <v>Б</v>
          </cell>
          <cell r="V28" t="str">
            <v>Б</v>
          </cell>
          <cell r="X28">
            <v>11</v>
          </cell>
          <cell r="Y28" t="str">
            <v>В</v>
          </cell>
          <cell r="AB28">
            <v>11</v>
          </cell>
          <cell r="AC28">
            <v>11</v>
          </cell>
          <cell r="AE28">
            <v>118</v>
          </cell>
        </row>
        <row r="29">
          <cell r="A29" t="str">
            <v>Водители</v>
          </cell>
          <cell r="AE29">
            <v>0</v>
          </cell>
        </row>
        <row r="30">
          <cell r="A30" t="str">
            <v>Ершов Евгений</v>
          </cell>
          <cell r="B30" t="str">
            <v>Водитель-экспедитор</v>
          </cell>
          <cell r="C30">
            <v>8</v>
          </cell>
          <cell r="D30">
            <v>8</v>
          </cell>
          <cell r="E30">
            <v>8</v>
          </cell>
          <cell r="F30">
            <v>5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8</v>
          </cell>
          <cell r="M30" t="str">
            <v>В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5</v>
          </cell>
          <cell r="V30">
            <v>8</v>
          </cell>
          <cell r="W30">
            <v>8</v>
          </cell>
          <cell r="X30">
            <v>8</v>
          </cell>
          <cell r="Y30" t="str">
            <v>В</v>
          </cell>
          <cell r="Z30" t="str">
            <v>В</v>
          </cell>
          <cell r="AA30">
            <v>8</v>
          </cell>
          <cell r="AC30">
            <v>8</v>
          </cell>
          <cell r="AD30">
            <v>12</v>
          </cell>
          <cell r="AE30">
            <v>166</v>
          </cell>
        </row>
        <row r="31">
          <cell r="A31" t="str">
            <v>Максимов Евгений</v>
          </cell>
          <cell r="B31" t="str">
            <v>Водитель-экспедитор</v>
          </cell>
          <cell r="C31" t="str">
            <v>АД</v>
          </cell>
          <cell r="D31">
            <v>8</v>
          </cell>
          <cell r="E31">
            <v>8</v>
          </cell>
          <cell r="F31">
            <v>5</v>
          </cell>
          <cell r="H31">
            <v>8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6</v>
          </cell>
          <cell r="O31">
            <v>8</v>
          </cell>
          <cell r="P31">
            <v>8</v>
          </cell>
          <cell r="Q31">
            <v>8</v>
          </cell>
          <cell r="R31">
            <v>8</v>
          </cell>
          <cell r="S31">
            <v>8</v>
          </cell>
          <cell r="T31" t="str">
            <v>В</v>
          </cell>
          <cell r="V31">
            <v>8</v>
          </cell>
          <cell r="W31">
            <v>8</v>
          </cell>
          <cell r="X31">
            <v>8</v>
          </cell>
          <cell r="Y31" t="str">
            <v>В</v>
          </cell>
          <cell r="Z31" t="str">
            <v>В</v>
          </cell>
          <cell r="AA31" t="str">
            <v>В</v>
          </cell>
          <cell r="AC31" t="str">
            <v>Б</v>
          </cell>
          <cell r="AD31" t="str">
            <v>Б</v>
          </cell>
          <cell r="AE31">
            <v>131</v>
          </cell>
        </row>
        <row r="32">
          <cell r="A32" t="str">
            <v>Осипов Евгений</v>
          </cell>
          <cell r="B32" t="str">
            <v>Водитель-экспедитор</v>
          </cell>
          <cell r="C32">
            <v>8</v>
          </cell>
          <cell r="D32">
            <v>8</v>
          </cell>
          <cell r="E32">
            <v>8</v>
          </cell>
          <cell r="F32">
            <v>5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8</v>
          </cell>
          <cell r="M32">
            <v>5</v>
          </cell>
          <cell r="O32">
            <v>8</v>
          </cell>
          <cell r="P32">
            <v>8</v>
          </cell>
          <cell r="Q32">
            <v>8</v>
          </cell>
          <cell r="R32">
            <v>8</v>
          </cell>
          <cell r="S32">
            <v>8</v>
          </cell>
          <cell r="T32">
            <v>5</v>
          </cell>
          <cell r="V32">
            <v>8</v>
          </cell>
          <cell r="W32">
            <v>8</v>
          </cell>
          <cell r="X32">
            <v>8</v>
          </cell>
          <cell r="Y32" t="str">
            <v>В</v>
          </cell>
          <cell r="Z32">
            <v>16</v>
          </cell>
          <cell r="AA32" t="str">
            <v>В</v>
          </cell>
          <cell r="AC32">
            <v>8</v>
          </cell>
          <cell r="AD32">
            <v>12</v>
          </cell>
          <cell r="AE32">
            <v>179</v>
          </cell>
        </row>
        <row r="33">
          <cell r="A33" t="str">
            <v>Сафиуллин Руслан</v>
          </cell>
          <cell r="B33" t="str">
            <v>Водитель-экспедитор</v>
          </cell>
          <cell r="C33">
            <v>8</v>
          </cell>
          <cell r="D33">
            <v>8</v>
          </cell>
          <cell r="E33">
            <v>8</v>
          </cell>
          <cell r="F33" t="str">
            <v>В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5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5</v>
          </cell>
          <cell r="V33" t="str">
            <v>Пр</v>
          </cell>
          <cell r="W33" t="str">
            <v>Пр</v>
          </cell>
          <cell r="X33" t="str">
            <v>Пр</v>
          </cell>
          <cell r="Y33" t="str">
            <v>В</v>
          </cell>
          <cell r="Z33" t="str">
            <v>Пр</v>
          </cell>
          <cell r="AA33" t="str">
            <v>Пр</v>
          </cell>
          <cell r="AC33" t="str">
            <v>Пр</v>
          </cell>
          <cell r="AD33" t="str">
            <v>Пр</v>
          </cell>
          <cell r="AE33">
            <v>114</v>
          </cell>
        </row>
        <row r="34">
          <cell r="A34" t="str">
            <v>Филиппов Дмитрий</v>
          </cell>
          <cell r="B34" t="str">
            <v>Водитель-экспедитор</v>
          </cell>
          <cell r="C34">
            <v>8</v>
          </cell>
          <cell r="D34">
            <v>8</v>
          </cell>
          <cell r="E34">
            <v>8</v>
          </cell>
          <cell r="F34" t="str">
            <v>В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5</v>
          </cell>
          <cell r="O34">
            <v>8</v>
          </cell>
          <cell r="P34">
            <v>8</v>
          </cell>
          <cell r="Q34">
            <v>12</v>
          </cell>
          <cell r="R34">
            <v>8</v>
          </cell>
          <cell r="S34">
            <v>8</v>
          </cell>
          <cell r="T34">
            <v>5</v>
          </cell>
          <cell r="V34">
            <v>8</v>
          </cell>
          <cell r="W34">
            <v>8</v>
          </cell>
          <cell r="X34">
            <v>8</v>
          </cell>
          <cell r="Y34" t="str">
            <v>В</v>
          </cell>
          <cell r="Z34" t="str">
            <v>В</v>
          </cell>
          <cell r="AA34">
            <v>8</v>
          </cell>
          <cell r="AC34" t="str">
            <v>В</v>
          </cell>
          <cell r="AD34">
            <v>8</v>
          </cell>
          <cell r="AE34">
            <v>158</v>
          </cell>
        </row>
        <row r="35">
          <cell r="A35" t="str">
            <v>Хайбуллин Ильгам</v>
          </cell>
          <cell r="B35" t="str">
            <v>Водитель-экспедитор</v>
          </cell>
          <cell r="C35">
            <v>8</v>
          </cell>
          <cell r="D35">
            <v>8</v>
          </cell>
          <cell r="E35">
            <v>8</v>
          </cell>
          <cell r="F35">
            <v>5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5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 t="str">
            <v>В</v>
          </cell>
          <cell r="V35">
            <v>8</v>
          </cell>
          <cell r="W35">
            <v>8</v>
          </cell>
          <cell r="X35">
            <v>8</v>
          </cell>
          <cell r="Y35" t="str">
            <v>В</v>
          </cell>
          <cell r="Z35" t="str">
            <v>В</v>
          </cell>
          <cell r="AA35" t="str">
            <v>В</v>
          </cell>
          <cell r="AC35">
            <v>8</v>
          </cell>
          <cell r="AD35">
            <v>12</v>
          </cell>
          <cell r="AE35">
            <v>158</v>
          </cell>
        </row>
        <row r="36">
          <cell r="A36" t="str">
            <v>Шагивалиев Ильфат</v>
          </cell>
          <cell r="B36" t="str">
            <v>Грузчик</v>
          </cell>
          <cell r="C36">
            <v>8</v>
          </cell>
          <cell r="D36">
            <v>8</v>
          </cell>
          <cell r="E36">
            <v>8</v>
          </cell>
          <cell r="F36" t="str">
            <v>В</v>
          </cell>
          <cell r="H36">
            <v>8</v>
          </cell>
          <cell r="I36">
            <v>5</v>
          </cell>
          <cell r="J36">
            <v>8</v>
          </cell>
          <cell r="K36">
            <v>8</v>
          </cell>
          <cell r="L36">
            <v>8</v>
          </cell>
          <cell r="M36">
            <v>5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5</v>
          </cell>
          <cell r="V36">
            <v>8</v>
          </cell>
          <cell r="W36">
            <v>8</v>
          </cell>
          <cell r="X36">
            <v>8</v>
          </cell>
          <cell r="Y36" t="str">
            <v>В</v>
          </cell>
          <cell r="Z36">
            <v>8</v>
          </cell>
          <cell r="AA36" t="str">
            <v>В</v>
          </cell>
          <cell r="AC36">
            <v>8</v>
          </cell>
          <cell r="AD36">
            <v>8</v>
          </cell>
          <cell r="AE36">
            <v>159</v>
          </cell>
        </row>
      </sheetData>
      <sheetData sheetId="6">
        <row r="3">
          <cell r="A3" t="str">
            <v>Лавров Дмитрий</v>
          </cell>
          <cell r="B3" t="str">
            <v>Упр.склада</v>
          </cell>
          <cell r="C3">
            <v>8</v>
          </cell>
          <cell r="D3">
            <v>8</v>
          </cell>
          <cell r="E3">
            <v>8</v>
          </cell>
          <cell r="F3">
            <v>7</v>
          </cell>
          <cell r="H3">
            <v>8</v>
          </cell>
          <cell r="I3">
            <v>8</v>
          </cell>
          <cell r="J3" t="str">
            <v>В</v>
          </cell>
          <cell r="K3">
            <v>8</v>
          </cell>
          <cell r="L3">
            <v>8</v>
          </cell>
          <cell r="M3" t="str">
            <v>В</v>
          </cell>
          <cell r="O3">
            <v>8</v>
          </cell>
          <cell r="P3">
            <v>8</v>
          </cell>
          <cell r="Q3">
            <v>8</v>
          </cell>
          <cell r="R3">
            <v>8</v>
          </cell>
          <cell r="S3">
            <v>8</v>
          </cell>
          <cell r="T3">
            <v>5</v>
          </cell>
          <cell r="V3">
            <v>8</v>
          </cell>
          <cell r="W3">
            <v>8</v>
          </cell>
          <cell r="X3">
            <v>8</v>
          </cell>
          <cell r="Y3">
            <v>8</v>
          </cell>
          <cell r="Z3">
            <v>6</v>
          </cell>
          <cell r="AA3" t="str">
            <v>В</v>
          </cell>
          <cell r="AC3">
            <v>8</v>
          </cell>
          <cell r="AD3">
            <v>8</v>
          </cell>
          <cell r="AE3">
            <v>8</v>
          </cell>
          <cell r="AF3">
            <v>8</v>
          </cell>
          <cell r="AG3">
            <v>8</v>
          </cell>
          <cell r="AH3">
            <v>186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>
            <v>8</v>
          </cell>
          <cell r="D4">
            <v>8</v>
          </cell>
          <cell r="E4">
            <v>8</v>
          </cell>
          <cell r="F4" t="str">
            <v>В</v>
          </cell>
          <cell r="H4">
            <v>8</v>
          </cell>
          <cell r="I4">
            <v>8</v>
          </cell>
          <cell r="J4" t="str">
            <v>В</v>
          </cell>
          <cell r="K4">
            <v>8</v>
          </cell>
          <cell r="L4">
            <v>8</v>
          </cell>
          <cell r="M4">
            <v>5</v>
          </cell>
          <cell r="O4">
            <v>8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 t="str">
            <v>В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>
            <v>8</v>
          </cell>
          <cell r="AA4">
            <v>5</v>
          </cell>
          <cell r="AC4">
            <v>8</v>
          </cell>
          <cell r="AD4">
            <v>8</v>
          </cell>
          <cell r="AE4">
            <v>8</v>
          </cell>
          <cell r="AF4">
            <v>8</v>
          </cell>
          <cell r="AG4">
            <v>8</v>
          </cell>
          <cell r="AH4">
            <v>186</v>
          </cell>
        </row>
        <row r="5">
          <cell r="A5" t="str">
            <v>Порохова Марина</v>
          </cell>
          <cell r="B5" t="str">
            <v>Менеджер WMS</v>
          </cell>
          <cell r="C5">
            <v>8</v>
          </cell>
          <cell r="D5">
            <v>8</v>
          </cell>
          <cell r="E5">
            <v>8</v>
          </cell>
          <cell r="F5">
            <v>6.5</v>
          </cell>
          <cell r="H5">
            <v>8</v>
          </cell>
          <cell r="I5">
            <v>8</v>
          </cell>
          <cell r="J5" t="str">
            <v>В</v>
          </cell>
          <cell r="K5">
            <v>8</v>
          </cell>
          <cell r="L5">
            <v>8</v>
          </cell>
          <cell r="M5" t="str">
            <v>В</v>
          </cell>
          <cell r="O5">
            <v>8</v>
          </cell>
          <cell r="P5">
            <v>8</v>
          </cell>
          <cell r="Q5">
            <v>8</v>
          </cell>
          <cell r="R5">
            <v>8</v>
          </cell>
          <cell r="S5">
            <v>8</v>
          </cell>
          <cell r="T5">
            <v>5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>
            <v>8</v>
          </cell>
          <cell r="AA5" t="str">
            <v>В</v>
          </cell>
          <cell r="AC5">
            <v>8</v>
          </cell>
          <cell r="AD5">
            <v>8</v>
          </cell>
          <cell r="AE5">
            <v>8</v>
          </cell>
          <cell r="AF5">
            <v>8</v>
          </cell>
          <cell r="AG5">
            <v>8</v>
          </cell>
          <cell r="AH5">
            <v>187.5</v>
          </cell>
        </row>
        <row r="6">
          <cell r="A6" t="str">
            <v>Зуева Елизавета</v>
          </cell>
          <cell r="B6" t="str">
            <v>Логист</v>
          </cell>
          <cell r="I6">
            <v>8</v>
          </cell>
          <cell r="J6" t="str">
            <v>В</v>
          </cell>
          <cell r="K6">
            <v>8</v>
          </cell>
          <cell r="L6">
            <v>8</v>
          </cell>
          <cell r="M6">
            <v>5</v>
          </cell>
          <cell r="O6">
            <v>8</v>
          </cell>
          <cell r="P6">
            <v>8</v>
          </cell>
          <cell r="Q6">
            <v>8</v>
          </cell>
          <cell r="R6">
            <v>8</v>
          </cell>
          <cell r="S6">
            <v>8</v>
          </cell>
          <cell r="T6" t="str">
            <v>В</v>
          </cell>
          <cell r="V6">
            <v>8</v>
          </cell>
          <cell r="W6">
            <v>8</v>
          </cell>
          <cell r="X6">
            <v>8</v>
          </cell>
          <cell r="Y6">
            <v>8</v>
          </cell>
          <cell r="Z6">
            <v>8</v>
          </cell>
          <cell r="AA6">
            <v>5</v>
          </cell>
          <cell r="AC6">
            <v>8</v>
          </cell>
          <cell r="AD6">
            <v>8</v>
          </cell>
          <cell r="AE6">
            <v>8</v>
          </cell>
          <cell r="AF6">
            <v>8</v>
          </cell>
          <cell r="AG6">
            <v>8</v>
          </cell>
          <cell r="AH6">
            <v>155</v>
          </cell>
        </row>
        <row r="7">
          <cell r="A7" t="str">
            <v>Иютин Александр</v>
          </cell>
          <cell r="C7">
            <v>8</v>
          </cell>
          <cell r="D7" t="str">
            <v>Пр</v>
          </cell>
          <cell r="E7" t="str">
            <v>Пр</v>
          </cell>
          <cell r="F7" t="str">
            <v>Пр</v>
          </cell>
          <cell r="H7" t="str">
            <v>Пр</v>
          </cell>
          <cell r="I7" t="str">
            <v>Пр</v>
          </cell>
          <cell r="J7" t="str">
            <v>Пр</v>
          </cell>
          <cell r="K7" t="str">
            <v>Пр</v>
          </cell>
          <cell r="L7" t="str">
            <v>Пр</v>
          </cell>
          <cell r="M7" t="str">
            <v>Пр</v>
          </cell>
          <cell r="O7" t="str">
            <v>Пр</v>
          </cell>
          <cell r="AH7">
            <v>8</v>
          </cell>
        </row>
        <row r="8">
          <cell r="A8" t="str">
            <v>Смена 1</v>
          </cell>
          <cell r="AH8">
            <v>0</v>
          </cell>
        </row>
        <row r="9">
          <cell r="A9" t="str">
            <v>Раскита Александр</v>
          </cell>
          <cell r="B9" t="str">
            <v>Зам.упр.склада</v>
          </cell>
          <cell r="C9">
            <v>11</v>
          </cell>
          <cell r="F9">
            <v>11</v>
          </cell>
          <cell r="G9">
            <v>11</v>
          </cell>
          <cell r="J9">
            <v>8</v>
          </cell>
          <cell r="K9">
            <v>11</v>
          </cell>
          <cell r="N9">
            <v>11</v>
          </cell>
          <cell r="O9">
            <v>11</v>
          </cell>
          <cell r="R9">
            <v>11</v>
          </cell>
          <cell r="S9">
            <v>11</v>
          </cell>
          <cell r="V9">
            <v>11</v>
          </cell>
          <cell r="W9">
            <v>11</v>
          </cell>
          <cell r="Z9">
            <v>11</v>
          </cell>
          <cell r="AA9">
            <v>11</v>
          </cell>
          <cell r="AD9">
            <v>11</v>
          </cell>
          <cell r="AE9">
            <v>11</v>
          </cell>
          <cell r="AH9">
            <v>162</v>
          </cell>
        </row>
        <row r="10">
          <cell r="A10" t="str">
            <v>Авдеев Алексей</v>
          </cell>
          <cell r="B10" t="str">
            <v>Кладовщик-комплектовщик</v>
          </cell>
          <cell r="C10">
            <v>11</v>
          </cell>
          <cell r="F10">
            <v>11</v>
          </cell>
          <cell r="G10">
            <v>11</v>
          </cell>
          <cell r="J10">
            <v>8</v>
          </cell>
          <cell r="K10">
            <v>11</v>
          </cell>
          <cell r="N10">
            <v>11</v>
          </cell>
          <cell r="O10">
            <v>11</v>
          </cell>
          <cell r="R10">
            <v>11</v>
          </cell>
          <cell r="S10">
            <v>11</v>
          </cell>
          <cell r="V10" t="str">
            <v>Б</v>
          </cell>
          <cell r="W10" t="str">
            <v>Б</v>
          </cell>
          <cell r="X10" t="str">
            <v>Б</v>
          </cell>
          <cell r="Y10" t="str">
            <v>Б</v>
          </cell>
          <cell r="Z10" t="str">
            <v>Б</v>
          </cell>
          <cell r="AA10" t="str">
            <v>Б</v>
          </cell>
          <cell r="AB10" t="str">
            <v>Б</v>
          </cell>
          <cell r="AC10" t="str">
            <v>Б</v>
          </cell>
          <cell r="AD10">
            <v>11</v>
          </cell>
          <cell r="AE10">
            <v>11</v>
          </cell>
          <cell r="AH10">
            <v>118</v>
          </cell>
        </row>
        <row r="11">
          <cell r="A11" t="str">
            <v>Данилов Дмитрий</v>
          </cell>
          <cell r="B11" t="str">
            <v>Кладовщик-комплектовщик</v>
          </cell>
          <cell r="C11">
            <v>11</v>
          </cell>
          <cell r="F11">
            <v>11</v>
          </cell>
          <cell r="G11">
            <v>11</v>
          </cell>
          <cell r="J11">
            <v>8</v>
          </cell>
          <cell r="K11">
            <v>11</v>
          </cell>
          <cell r="N11">
            <v>11</v>
          </cell>
          <cell r="O11">
            <v>11</v>
          </cell>
          <cell r="R11">
            <v>11</v>
          </cell>
          <cell r="S11">
            <v>11</v>
          </cell>
          <cell r="V11">
            <v>11</v>
          </cell>
          <cell r="W11">
            <v>11</v>
          </cell>
          <cell r="Z11">
            <v>11</v>
          </cell>
          <cell r="AA11">
            <v>11</v>
          </cell>
          <cell r="AD11">
            <v>11</v>
          </cell>
          <cell r="AE11">
            <v>11</v>
          </cell>
          <cell r="AH11">
            <v>162</v>
          </cell>
        </row>
        <row r="12">
          <cell r="A12" t="str">
            <v>Камаров Азат</v>
          </cell>
          <cell r="B12" t="str">
            <v>Кладовщик-комплектовщик</v>
          </cell>
          <cell r="C12">
            <v>11</v>
          </cell>
          <cell r="N12">
            <v>11</v>
          </cell>
          <cell r="O12">
            <v>11</v>
          </cell>
          <cell r="R12">
            <v>11</v>
          </cell>
          <cell r="S12">
            <v>11</v>
          </cell>
          <cell r="V12">
            <v>11</v>
          </cell>
          <cell r="W12">
            <v>11</v>
          </cell>
          <cell r="Z12">
            <v>11</v>
          </cell>
          <cell r="AA12" t="str">
            <v>АД</v>
          </cell>
          <cell r="AD12">
            <v>11</v>
          </cell>
          <cell r="AE12">
            <v>11</v>
          </cell>
          <cell r="AH12">
            <v>110</v>
          </cell>
        </row>
        <row r="13">
          <cell r="A13" t="str">
            <v>Коптелов Владимир</v>
          </cell>
          <cell r="B13" t="str">
            <v>Кладовщик-комплектовщик</v>
          </cell>
          <cell r="C13">
            <v>11</v>
          </cell>
          <cell r="F13">
            <v>11</v>
          </cell>
          <cell r="G13" t="str">
            <v>перенос</v>
          </cell>
          <cell r="I13">
            <v>11</v>
          </cell>
          <cell r="J13">
            <v>8</v>
          </cell>
          <cell r="K13">
            <v>11</v>
          </cell>
          <cell r="N13">
            <v>5</v>
          </cell>
          <cell r="O13">
            <v>11</v>
          </cell>
          <cell r="Q13">
            <v>6</v>
          </cell>
          <cell r="R13">
            <v>11</v>
          </cell>
          <cell r="S13">
            <v>11</v>
          </cell>
          <cell r="V13">
            <v>11</v>
          </cell>
          <cell r="W13">
            <v>11</v>
          </cell>
          <cell r="Y13">
            <v>11</v>
          </cell>
          <cell r="Z13">
            <v>11</v>
          </cell>
          <cell r="AA13">
            <v>11</v>
          </cell>
          <cell r="AD13">
            <v>11</v>
          </cell>
          <cell r="AE13">
            <v>11</v>
          </cell>
          <cell r="AH13">
            <v>173</v>
          </cell>
        </row>
        <row r="14">
          <cell r="A14" t="str">
            <v>Оглоблин Дмитрий</v>
          </cell>
          <cell r="B14" t="str">
            <v>Кладовщик-комплектовщик</v>
          </cell>
          <cell r="C14">
            <v>11</v>
          </cell>
          <cell r="F14">
            <v>11</v>
          </cell>
          <cell r="G14">
            <v>11</v>
          </cell>
          <cell r="J14">
            <v>8</v>
          </cell>
          <cell r="K14">
            <v>11</v>
          </cell>
          <cell r="N14">
            <v>11</v>
          </cell>
          <cell r="O14">
            <v>11</v>
          </cell>
          <cell r="R14">
            <v>11</v>
          </cell>
          <cell r="S14">
            <v>11</v>
          </cell>
          <cell r="V14">
            <v>11</v>
          </cell>
          <cell r="W14">
            <v>11</v>
          </cell>
          <cell r="Z14">
            <v>11</v>
          </cell>
          <cell r="AA14">
            <v>11</v>
          </cell>
          <cell r="AD14">
            <v>11</v>
          </cell>
          <cell r="AE14">
            <v>11</v>
          </cell>
          <cell r="AH14">
            <v>162</v>
          </cell>
        </row>
        <row r="15">
          <cell r="A15" t="str">
            <v>Пряхин Павел</v>
          </cell>
          <cell r="B15" t="str">
            <v>Кладовщик-комплектовщик</v>
          </cell>
          <cell r="C15">
            <v>11</v>
          </cell>
          <cell r="F15" t="str">
            <v>АД</v>
          </cell>
          <cell r="G15" t="str">
            <v>АД</v>
          </cell>
          <cell r="J15">
            <v>8</v>
          </cell>
          <cell r="K15">
            <v>11</v>
          </cell>
          <cell r="N15">
            <v>11</v>
          </cell>
          <cell r="O15">
            <v>11</v>
          </cell>
          <cell r="R15">
            <v>11</v>
          </cell>
          <cell r="S15">
            <v>11</v>
          </cell>
          <cell r="V15">
            <v>11</v>
          </cell>
          <cell r="W15">
            <v>11</v>
          </cell>
          <cell r="Z15">
            <v>11</v>
          </cell>
          <cell r="AA15">
            <v>11</v>
          </cell>
          <cell r="AD15">
            <v>11</v>
          </cell>
          <cell r="AE15">
            <v>11</v>
          </cell>
          <cell r="AH15">
            <v>140</v>
          </cell>
        </row>
        <row r="16">
          <cell r="A16" t="str">
            <v>Салахетдинов Ринат</v>
          </cell>
          <cell r="B16" t="str">
            <v>Кладовщик-комплектовщик</v>
          </cell>
          <cell r="C16">
            <v>11</v>
          </cell>
          <cell r="E16">
            <v>11</v>
          </cell>
          <cell r="F16">
            <v>5</v>
          </cell>
          <cell r="G16">
            <v>11</v>
          </cell>
          <cell r="J16">
            <v>8</v>
          </cell>
          <cell r="K16">
            <v>11</v>
          </cell>
          <cell r="L16">
            <v>11</v>
          </cell>
          <cell r="N16" t="str">
            <v>перенос</v>
          </cell>
          <cell r="O16">
            <v>11</v>
          </cell>
          <cell r="P16">
            <v>11</v>
          </cell>
          <cell r="Q16">
            <v>5</v>
          </cell>
          <cell r="R16">
            <v>11</v>
          </cell>
          <cell r="S16">
            <v>11</v>
          </cell>
          <cell r="V16">
            <v>11</v>
          </cell>
          <cell r="W16">
            <v>11</v>
          </cell>
          <cell r="X16">
            <v>11</v>
          </cell>
          <cell r="Z16">
            <v>11</v>
          </cell>
          <cell r="AA16">
            <v>6</v>
          </cell>
          <cell r="AD16">
            <v>11</v>
          </cell>
          <cell r="AE16">
            <v>11</v>
          </cell>
          <cell r="AH16">
            <v>189</v>
          </cell>
        </row>
        <row r="17">
          <cell r="A17" t="str">
            <v>Самигуллина Рушания</v>
          </cell>
          <cell r="B17" t="str">
            <v>Кладовщик-комплектовщик</v>
          </cell>
          <cell r="C17">
            <v>11</v>
          </cell>
          <cell r="F17">
            <v>11</v>
          </cell>
          <cell r="G17">
            <v>11</v>
          </cell>
          <cell r="J17" t="str">
            <v>В</v>
          </cell>
          <cell r="K17">
            <v>11</v>
          </cell>
          <cell r="M17">
            <v>11</v>
          </cell>
          <cell r="N17">
            <v>11</v>
          </cell>
          <cell r="O17">
            <v>11</v>
          </cell>
          <cell r="R17">
            <v>11</v>
          </cell>
          <cell r="S17">
            <v>11</v>
          </cell>
          <cell r="V17">
            <v>11</v>
          </cell>
          <cell r="W17">
            <v>11</v>
          </cell>
          <cell r="Z17">
            <v>11</v>
          </cell>
          <cell r="AA17" t="str">
            <v>перенос</v>
          </cell>
          <cell r="AC17" t="str">
            <v>От</v>
          </cell>
          <cell r="AD17" t="str">
            <v>От</v>
          </cell>
          <cell r="AE17" t="str">
            <v>От</v>
          </cell>
          <cell r="AF17" t="str">
            <v>От</v>
          </cell>
          <cell r="AG17" t="str">
            <v>От</v>
          </cell>
          <cell r="AH17">
            <v>132</v>
          </cell>
        </row>
        <row r="18">
          <cell r="A18" t="str">
            <v>Фимин Никита</v>
          </cell>
          <cell r="B18" t="str">
            <v>Кладовщик-комплектовщик</v>
          </cell>
          <cell r="C18">
            <v>11</v>
          </cell>
          <cell r="E18">
            <v>11</v>
          </cell>
          <cell r="F18">
            <v>11</v>
          </cell>
          <cell r="G18" t="str">
            <v>ОТ</v>
          </cell>
          <cell r="J18" t="str">
            <v>АД</v>
          </cell>
          <cell r="K18">
            <v>7</v>
          </cell>
          <cell r="N18" t="str">
            <v>АД</v>
          </cell>
          <cell r="O18">
            <v>11</v>
          </cell>
          <cell r="R18">
            <v>11</v>
          </cell>
          <cell r="S18">
            <v>11</v>
          </cell>
          <cell r="V18">
            <v>11</v>
          </cell>
          <cell r="W18">
            <v>11</v>
          </cell>
          <cell r="X18">
            <v>11</v>
          </cell>
          <cell r="Y18">
            <v>11</v>
          </cell>
          <cell r="Z18">
            <v>11</v>
          </cell>
          <cell r="AA18">
            <v>6</v>
          </cell>
          <cell r="AD18">
            <v>11</v>
          </cell>
          <cell r="AE18">
            <v>11</v>
          </cell>
          <cell r="AH18">
            <v>156</v>
          </cell>
        </row>
        <row r="19">
          <cell r="A19" t="str">
            <v>Халилов Артур</v>
          </cell>
          <cell r="B19" t="str">
            <v>Кладовщик-комплектовщик</v>
          </cell>
          <cell r="C19">
            <v>11</v>
          </cell>
          <cell r="F19">
            <v>11</v>
          </cell>
          <cell r="G19">
            <v>11</v>
          </cell>
          <cell r="J19">
            <v>8</v>
          </cell>
          <cell r="K19">
            <v>11</v>
          </cell>
          <cell r="N19">
            <v>8</v>
          </cell>
          <cell r="O19">
            <v>11</v>
          </cell>
          <cell r="R19">
            <v>11</v>
          </cell>
          <cell r="S19">
            <v>11</v>
          </cell>
          <cell r="V19">
            <v>11</v>
          </cell>
          <cell r="W19">
            <v>11</v>
          </cell>
          <cell r="Z19">
            <v>11</v>
          </cell>
          <cell r="AA19">
            <v>11</v>
          </cell>
          <cell r="AD19">
            <v>11</v>
          </cell>
          <cell r="AE19">
            <v>11</v>
          </cell>
          <cell r="AH19">
            <v>159</v>
          </cell>
        </row>
        <row r="20">
          <cell r="A20" t="str">
            <v>Смена 2</v>
          </cell>
        </row>
        <row r="21">
          <cell r="A21" t="str">
            <v>Каримуллин Салават</v>
          </cell>
          <cell r="B21" t="str">
            <v>Зам.упр.склада</v>
          </cell>
          <cell r="D21">
            <v>11</v>
          </cell>
          <cell r="E21">
            <v>11</v>
          </cell>
          <cell r="H21">
            <v>11</v>
          </cell>
          <cell r="I21">
            <v>11</v>
          </cell>
          <cell r="L21">
            <v>11</v>
          </cell>
          <cell r="M21">
            <v>11</v>
          </cell>
          <cell r="P21">
            <v>11</v>
          </cell>
          <cell r="Q21">
            <v>11</v>
          </cell>
          <cell r="T21">
            <v>11</v>
          </cell>
          <cell r="U21">
            <v>11</v>
          </cell>
          <cell r="X21">
            <v>11</v>
          </cell>
          <cell r="Y21">
            <v>11</v>
          </cell>
          <cell r="AB21">
            <v>11</v>
          </cell>
          <cell r="AC21">
            <v>11</v>
          </cell>
          <cell r="AF21">
            <v>11</v>
          </cell>
          <cell r="AG21">
            <v>11</v>
          </cell>
          <cell r="AH21">
            <v>176</v>
          </cell>
        </row>
        <row r="22">
          <cell r="A22" t="str">
            <v>Ахметзянов Камиль</v>
          </cell>
          <cell r="B22" t="str">
            <v>Кладовщик-комплектовщик</v>
          </cell>
          <cell r="D22">
            <v>10</v>
          </cell>
          <cell r="E22">
            <v>11</v>
          </cell>
          <cell r="H22">
            <v>11</v>
          </cell>
          <cell r="I22">
            <v>11</v>
          </cell>
          <cell r="L22">
            <v>11</v>
          </cell>
          <cell r="M22">
            <v>11</v>
          </cell>
          <cell r="P22" t="str">
            <v>перенос</v>
          </cell>
          <cell r="Q22">
            <v>11</v>
          </cell>
          <cell r="R22">
            <v>5</v>
          </cell>
          <cell r="T22">
            <v>11</v>
          </cell>
          <cell r="U22">
            <v>11</v>
          </cell>
          <cell r="X22">
            <v>11</v>
          </cell>
          <cell r="Y22">
            <v>11</v>
          </cell>
          <cell r="AB22">
            <v>11</v>
          </cell>
          <cell r="AC22">
            <v>11</v>
          </cell>
          <cell r="AF22">
            <v>11</v>
          </cell>
          <cell r="AG22">
            <v>11</v>
          </cell>
          <cell r="AH22">
            <v>169</v>
          </cell>
        </row>
        <row r="23">
          <cell r="A23" t="str">
            <v>Билалов Зульфат</v>
          </cell>
          <cell r="B23" t="str">
            <v>Кладовщик-комплектовщик</v>
          </cell>
          <cell r="D23">
            <v>11</v>
          </cell>
          <cell r="E23">
            <v>11</v>
          </cell>
          <cell r="H23">
            <v>11</v>
          </cell>
          <cell r="I23">
            <v>11</v>
          </cell>
          <cell r="L23">
            <v>11</v>
          </cell>
          <cell r="M23">
            <v>11</v>
          </cell>
          <cell r="P23">
            <v>11</v>
          </cell>
          <cell r="Q23">
            <v>11</v>
          </cell>
          <cell r="T23">
            <v>11</v>
          </cell>
          <cell r="U23">
            <v>11</v>
          </cell>
          <cell r="X23">
            <v>11</v>
          </cell>
          <cell r="Y23">
            <v>11</v>
          </cell>
          <cell r="AB23">
            <v>11</v>
          </cell>
          <cell r="AC23">
            <v>11</v>
          </cell>
          <cell r="AF23">
            <v>11</v>
          </cell>
          <cell r="AG23">
            <v>11</v>
          </cell>
          <cell r="AH23">
            <v>176</v>
          </cell>
        </row>
        <row r="24">
          <cell r="A24" t="str">
            <v>Бояров Александр</v>
          </cell>
          <cell r="B24" t="str">
            <v>Кладовщик-комплектовщик</v>
          </cell>
          <cell r="E24">
            <v>11</v>
          </cell>
          <cell r="H24" t="str">
            <v>Б</v>
          </cell>
          <cell r="I24" t="str">
            <v>Б</v>
          </cell>
          <cell r="L24">
            <v>11</v>
          </cell>
          <cell r="M24">
            <v>11</v>
          </cell>
          <cell r="P24">
            <v>11</v>
          </cell>
          <cell r="Q24">
            <v>11</v>
          </cell>
          <cell r="T24">
            <v>11</v>
          </cell>
          <cell r="U24">
            <v>11</v>
          </cell>
          <cell r="X24">
            <v>11</v>
          </cell>
          <cell r="Y24">
            <v>11</v>
          </cell>
          <cell r="AB24">
            <v>11</v>
          </cell>
          <cell r="AC24">
            <v>11</v>
          </cell>
          <cell r="AF24">
            <v>11</v>
          </cell>
          <cell r="AG24">
            <v>11</v>
          </cell>
          <cell r="AH24">
            <v>143</v>
          </cell>
        </row>
        <row r="25">
          <cell r="A25" t="str">
            <v>Дустов Анвар</v>
          </cell>
          <cell r="B25" t="str">
            <v>Кладовщик-комплектовщик</v>
          </cell>
          <cell r="D25">
            <v>11</v>
          </cell>
          <cell r="E25">
            <v>11</v>
          </cell>
          <cell r="H25">
            <v>11</v>
          </cell>
          <cell r="I25">
            <v>11</v>
          </cell>
          <cell r="L25">
            <v>11</v>
          </cell>
          <cell r="M25">
            <v>11</v>
          </cell>
          <cell r="P25" t="str">
            <v>АД</v>
          </cell>
          <cell r="Q25" t="str">
            <v>АД</v>
          </cell>
          <cell r="T25">
            <v>11</v>
          </cell>
          <cell r="U25">
            <v>11</v>
          </cell>
          <cell r="X25">
            <v>11</v>
          </cell>
          <cell r="Y25" t="str">
            <v>АД</v>
          </cell>
          <cell r="AB25">
            <v>11</v>
          </cell>
          <cell r="AC25">
            <v>11</v>
          </cell>
          <cell r="AF25">
            <v>11</v>
          </cell>
          <cell r="AG25">
            <v>11</v>
          </cell>
          <cell r="AH25">
            <v>143</v>
          </cell>
        </row>
        <row r="26">
          <cell r="A26" t="str">
            <v>Даминов Альберт</v>
          </cell>
          <cell r="B26" t="str">
            <v>Кладовщик-комплектовщик</v>
          </cell>
          <cell r="C26" t="str">
            <v>Б</v>
          </cell>
          <cell r="D26" t="str">
            <v>Б</v>
          </cell>
          <cell r="E26" t="str">
            <v>Б</v>
          </cell>
          <cell r="F26" t="str">
            <v>Б</v>
          </cell>
          <cell r="G26" t="str">
            <v>Б</v>
          </cell>
          <cell r="H26" t="str">
            <v>Б</v>
          </cell>
          <cell r="I26" t="str">
            <v>Б</v>
          </cell>
          <cell r="L26">
            <v>11</v>
          </cell>
          <cell r="M26">
            <v>11</v>
          </cell>
          <cell r="P26">
            <v>11</v>
          </cell>
          <cell r="Q26">
            <v>11</v>
          </cell>
          <cell r="T26">
            <v>11</v>
          </cell>
          <cell r="U26">
            <v>11</v>
          </cell>
          <cell r="X26">
            <v>11</v>
          </cell>
          <cell r="Y26">
            <v>11</v>
          </cell>
          <cell r="Z26">
            <v>11</v>
          </cell>
          <cell r="AB26" t="str">
            <v>перенос</v>
          </cell>
          <cell r="AC26">
            <v>11</v>
          </cell>
          <cell r="AF26">
            <v>11</v>
          </cell>
          <cell r="AG26">
            <v>11</v>
          </cell>
          <cell r="AH26">
            <v>132</v>
          </cell>
        </row>
        <row r="27">
          <cell r="A27" t="str">
            <v>Масюк Олег</v>
          </cell>
          <cell r="B27" t="str">
            <v>Кладовщик-комплектовщик</v>
          </cell>
          <cell r="D27">
            <v>11</v>
          </cell>
          <cell r="E27">
            <v>11</v>
          </cell>
          <cell r="H27">
            <v>11</v>
          </cell>
          <cell r="I27">
            <v>11</v>
          </cell>
          <cell r="L27">
            <v>11</v>
          </cell>
          <cell r="M27" t="str">
            <v>перенос</v>
          </cell>
          <cell r="O27" t="str">
            <v>От</v>
          </cell>
          <cell r="P27" t="str">
            <v>От</v>
          </cell>
          <cell r="Q27" t="str">
            <v>От</v>
          </cell>
          <cell r="R27" t="str">
            <v>От</v>
          </cell>
          <cell r="S27" t="str">
            <v>От</v>
          </cell>
          <cell r="T27" t="str">
            <v>От</v>
          </cell>
          <cell r="U27" t="str">
            <v>От</v>
          </cell>
          <cell r="V27" t="str">
            <v>От</v>
          </cell>
          <cell r="W27" t="str">
            <v>От</v>
          </cell>
          <cell r="X27" t="str">
            <v>От</v>
          </cell>
          <cell r="Y27" t="str">
            <v>От</v>
          </cell>
          <cell r="Z27" t="str">
            <v>От</v>
          </cell>
          <cell r="AA27" t="str">
            <v>От</v>
          </cell>
          <cell r="AB27" t="str">
            <v>От</v>
          </cell>
          <cell r="AC27">
            <v>11</v>
          </cell>
          <cell r="AD27">
            <v>11</v>
          </cell>
          <cell r="AF27">
            <v>11</v>
          </cell>
          <cell r="AG27">
            <v>11</v>
          </cell>
          <cell r="AH27">
            <v>99</v>
          </cell>
        </row>
        <row r="28">
          <cell r="A28" t="str">
            <v>Насибуллина  Гулия</v>
          </cell>
          <cell r="B28" t="str">
            <v>Кладовщик-комплектовщик</v>
          </cell>
          <cell r="D28">
            <v>11</v>
          </cell>
          <cell r="E28">
            <v>11</v>
          </cell>
          <cell r="H28">
            <v>11</v>
          </cell>
          <cell r="I28">
            <v>11</v>
          </cell>
          <cell r="L28">
            <v>11</v>
          </cell>
          <cell r="M28">
            <v>11</v>
          </cell>
          <cell r="P28">
            <v>11</v>
          </cell>
          <cell r="Q28" t="str">
            <v>Б</v>
          </cell>
          <cell r="R28" t="str">
            <v>Б</v>
          </cell>
          <cell r="S28" t="str">
            <v>Б</v>
          </cell>
          <cell r="T28" t="str">
            <v>Б</v>
          </cell>
          <cell r="U28" t="str">
            <v>Б</v>
          </cell>
          <cell r="V28" t="str">
            <v>Б</v>
          </cell>
          <cell r="W28" t="str">
            <v>Б</v>
          </cell>
          <cell r="X28" t="str">
            <v>Б</v>
          </cell>
          <cell r="Y28" t="str">
            <v>Б</v>
          </cell>
          <cell r="Z28" t="str">
            <v>Б</v>
          </cell>
          <cell r="AA28" t="str">
            <v>Б</v>
          </cell>
          <cell r="AB28" t="str">
            <v>Б</v>
          </cell>
          <cell r="AC28" t="str">
            <v>Б</v>
          </cell>
          <cell r="AF28">
            <v>11</v>
          </cell>
          <cell r="AG28">
            <v>11</v>
          </cell>
          <cell r="AH28">
            <v>99</v>
          </cell>
        </row>
        <row r="29">
          <cell r="A29" t="str">
            <v>Оев Рустам</v>
          </cell>
          <cell r="B29" t="str">
            <v>Кладовщик-комплектовщик</v>
          </cell>
          <cell r="Q29">
            <v>11</v>
          </cell>
          <cell r="T29" t="str">
            <v>Ад/Б</v>
          </cell>
          <cell r="U29">
            <v>3</v>
          </cell>
          <cell r="X29">
            <v>11</v>
          </cell>
          <cell r="Y29" t="str">
            <v>Ад/Б</v>
          </cell>
          <cell r="AB29" t="str">
            <v>Ад/Б</v>
          </cell>
          <cell r="AC29" t="str">
            <v>Ад/Б</v>
          </cell>
          <cell r="AF29">
            <v>10</v>
          </cell>
          <cell r="AH29">
            <v>35</v>
          </cell>
        </row>
        <row r="30">
          <cell r="A30" t="str">
            <v>Фролов Дмитрий</v>
          </cell>
          <cell r="B30" t="str">
            <v>Кладовщик-комплектовщик</v>
          </cell>
          <cell r="D30">
            <v>11</v>
          </cell>
          <cell r="E30">
            <v>11</v>
          </cell>
          <cell r="H30">
            <v>11</v>
          </cell>
          <cell r="I30">
            <v>9</v>
          </cell>
          <cell r="L30">
            <v>11</v>
          </cell>
          <cell r="M30">
            <v>11</v>
          </cell>
          <cell r="P30">
            <v>11</v>
          </cell>
          <cell r="Q30">
            <v>11</v>
          </cell>
          <cell r="T30">
            <v>11</v>
          </cell>
          <cell r="U30">
            <v>11</v>
          </cell>
          <cell r="X30">
            <v>11</v>
          </cell>
          <cell r="Y30">
            <v>11</v>
          </cell>
          <cell r="AB30">
            <v>11</v>
          </cell>
          <cell r="AC30">
            <v>11</v>
          </cell>
          <cell r="AD30">
            <v>2</v>
          </cell>
          <cell r="AF30">
            <v>11</v>
          </cell>
          <cell r="AG30">
            <v>11</v>
          </cell>
          <cell r="AH30">
            <v>176</v>
          </cell>
        </row>
        <row r="31">
          <cell r="A31" t="str">
            <v>Щепин Андрей</v>
          </cell>
          <cell r="B31" t="str">
            <v>Кладовщик-комплектовщик</v>
          </cell>
          <cell r="D31">
            <v>11</v>
          </cell>
          <cell r="E31">
            <v>11</v>
          </cell>
          <cell r="H31">
            <v>11</v>
          </cell>
          <cell r="I31">
            <v>11</v>
          </cell>
          <cell r="L31">
            <v>11</v>
          </cell>
          <cell r="M31">
            <v>11</v>
          </cell>
          <cell r="P31">
            <v>11</v>
          </cell>
          <cell r="Q31">
            <v>11</v>
          </cell>
          <cell r="T31">
            <v>11</v>
          </cell>
          <cell r="U31">
            <v>8</v>
          </cell>
          <cell r="X31">
            <v>11</v>
          </cell>
          <cell r="Y31">
            <v>11</v>
          </cell>
          <cell r="Z31">
            <v>11</v>
          </cell>
          <cell r="AB31">
            <v>11</v>
          </cell>
          <cell r="AC31">
            <v>11</v>
          </cell>
          <cell r="AF31">
            <v>11</v>
          </cell>
          <cell r="AG31">
            <v>11</v>
          </cell>
          <cell r="AH31">
            <v>184</v>
          </cell>
        </row>
        <row r="32">
          <cell r="A32" t="str">
            <v>Якупова Гульнара</v>
          </cell>
          <cell r="B32" t="str">
            <v>Кладовщик-комплектовщик</v>
          </cell>
          <cell r="D32">
            <v>11</v>
          </cell>
          <cell r="E32">
            <v>11</v>
          </cell>
          <cell r="H32">
            <v>11</v>
          </cell>
          <cell r="I32">
            <v>11</v>
          </cell>
          <cell r="L32">
            <v>11</v>
          </cell>
          <cell r="M32">
            <v>11</v>
          </cell>
          <cell r="P32">
            <v>11</v>
          </cell>
          <cell r="Q32">
            <v>11</v>
          </cell>
          <cell r="T32">
            <v>11</v>
          </cell>
          <cell r="U32">
            <v>11</v>
          </cell>
          <cell r="X32">
            <v>11</v>
          </cell>
          <cell r="Y32">
            <v>11</v>
          </cell>
          <cell r="AB32">
            <v>11</v>
          </cell>
          <cell r="AC32">
            <v>11</v>
          </cell>
          <cell r="AF32">
            <v>11</v>
          </cell>
          <cell r="AG32">
            <v>11</v>
          </cell>
          <cell r="AH32">
            <v>176</v>
          </cell>
        </row>
        <row r="33">
          <cell r="A33" t="str">
            <v>Водители</v>
          </cell>
        </row>
        <row r="34">
          <cell r="A34" t="str">
            <v>Ершов Евгений</v>
          </cell>
          <cell r="B34" t="str">
            <v>Водитель-экспедитор</v>
          </cell>
          <cell r="C34">
            <v>8</v>
          </cell>
          <cell r="D34">
            <v>8</v>
          </cell>
          <cell r="E34">
            <v>8</v>
          </cell>
          <cell r="F34" t="str">
            <v>В</v>
          </cell>
          <cell r="H34">
            <v>8</v>
          </cell>
          <cell r="I34">
            <v>8</v>
          </cell>
          <cell r="J34" t="str">
            <v>В</v>
          </cell>
          <cell r="K34">
            <v>8</v>
          </cell>
          <cell r="L34">
            <v>8</v>
          </cell>
          <cell r="M34">
            <v>5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5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5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191</v>
          </cell>
        </row>
        <row r="35">
          <cell r="A35" t="str">
            <v>Максимов Евгений</v>
          </cell>
          <cell r="B35" t="str">
            <v>Водитель-экспедитор</v>
          </cell>
          <cell r="C35" t="str">
            <v>Б</v>
          </cell>
          <cell r="D35" t="str">
            <v>Б</v>
          </cell>
          <cell r="E35" t="str">
            <v>Б</v>
          </cell>
          <cell r="F35" t="str">
            <v>Б</v>
          </cell>
          <cell r="G35" t="str">
            <v>Б</v>
          </cell>
          <cell r="H35" t="str">
            <v>Б</v>
          </cell>
          <cell r="I35" t="str">
            <v>Б</v>
          </cell>
          <cell r="J35" t="str">
            <v>Б</v>
          </cell>
          <cell r="K35" t="str">
            <v>Б</v>
          </cell>
          <cell r="L35" t="str">
            <v>Б</v>
          </cell>
          <cell r="M35">
            <v>5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5</v>
          </cell>
          <cell r="V35">
            <v>5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5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132</v>
          </cell>
        </row>
        <row r="36">
          <cell r="A36" t="str">
            <v>Осипов Евгений</v>
          </cell>
          <cell r="B36" t="str">
            <v>Водитель-экспедитор</v>
          </cell>
          <cell r="C36">
            <v>8</v>
          </cell>
          <cell r="D36">
            <v>8</v>
          </cell>
          <cell r="E36">
            <v>8</v>
          </cell>
          <cell r="F36">
            <v>5</v>
          </cell>
          <cell r="H36">
            <v>8</v>
          </cell>
          <cell r="I36">
            <v>8</v>
          </cell>
          <cell r="J36" t="str">
            <v>В</v>
          </cell>
          <cell r="K36">
            <v>8</v>
          </cell>
          <cell r="L36">
            <v>8</v>
          </cell>
          <cell r="M36">
            <v>5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 t="str">
            <v>В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5</v>
          </cell>
          <cell r="AC36">
            <v>8</v>
          </cell>
          <cell r="AD36">
            <v>8</v>
          </cell>
          <cell r="AE36">
            <v>8</v>
          </cell>
          <cell r="AF36" t="str">
            <v>Б</v>
          </cell>
          <cell r="AG36" t="str">
            <v>Б</v>
          </cell>
          <cell r="AH36">
            <v>175</v>
          </cell>
        </row>
        <row r="37">
          <cell r="A37" t="str">
            <v>Филиппов Дмитрий</v>
          </cell>
          <cell r="B37" t="str">
            <v>Водитель-экспедитор</v>
          </cell>
          <cell r="C37">
            <v>8</v>
          </cell>
          <cell r="D37">
            <v>8</v>
          </cell>
          <cell r="E37">
            <v>8</v>
          </cell>
          <cell r="F37">
            <v>5</v>
          </cell>
          <cell r="H37">
            <v>8</v>
          </cell>
          <cell r="I37">
            <v>8</v>
          </cell>
          <cell r="J37" t="str">
            <v>В</v>
          </cell>
          <cell r="K37">
            <v>8</v>
          </cell>
          <cell r="L37">
            <v>8</v>
          </cell>
          <cell r="M37">
            <v>5</v>
          </cell>
          <cell r="O37">
            <v>8</v>
          </cell>
          <cell r="P37">
            <v>8</v>
          </cell>
          <cell r="Q37">
            <v>8</v>
          </cell>
          <cell r="R37">
            <v>8</v>
          </cell>
          <cell r="S37">
            <v>8</v>
          </cell>
          <cell r="T37">
            <v>5</v>
          </cell>
          <cell r="V37">
            <v>8</v>
          </cell>
          <cell r="W37">
            <v>8</v>
          </cell>
          <cell r="X37">
            <v>8</v>
          </cell>
          <cell r="Y37">
            <v>8</v>
          </cell>
          <cell r="Z37">
            <v>8</v>
          </cell>
          <cell r="AA37">
            <v>5</v>
          </cell>
          <cell r="AC37">
            <v>8</v>
          </cell>
          <cell r="AD37">
            <v>8</v>
          </cell>
          <cell r="AE37">
            <v>8</v>
          </cell>
          <cell r="AF37">
            <v>8</v>
          </cell>
          <cell r="AG37">
            <v>8</v>
          </cell>
          <cell r="AH37">
            <v>196</v>
          </cell>
        </row>
        <row r="38">
          <cell r="A38" t="str">
            <v>Нутфуллин Айзат</v>
          </cell>
          <cell r="B38" t="str">
            <v>Водитель-экспедитор</v>
          </cell>
          <cell r="H38">
            <v>8</v>
          </cell>
          <cell r="I38">
            <v>8</v>
          </cell>
          <cell r="J38" t="str">
            <v>В</v>
          </cell>
          <cell r="K38">
            <v>8</v>
          </cell>
          <cell r="L38">
            <v>8</v>
          </cell>
          <cell r="M38" t="str">
            <v>В</v>
          </cell>
          <cell r="O38">
            <v>8</v>
          </cell>
          <cell r="P38">
            <v>8</v>
          </cell>
          <cell r="Q38">
            <v>8</v>
          </cell>
          <cell r="R38">
            <v>8</v>
          </cell>
          <cell r="S38">
            <v>8</v>
          </cell>
          <cell r="T38" t="str">
            <v>В</v>
          </cell>
          <cell r="V38">
            <v>8</v>
          </cell>
          <cell r="W38">
            <v>8</v>
          </cell>
          <cell r="X38">
            <v>8</v>
          </cell>
          <cell r="Y38">
            <v>8</v>
          </cell>
          <cell r="Z38">
            <v>8</v>
          </cell>
          <cell r="AA38">
            <v>5</v>
          </cell>
          <cell r="AC38">
            <v>8</v>
          </cell>
          <cell r="AD38">
            <v>8</v>
          </cell>
          <cell r="AE38">
            <v>8</v>
          </cell>
          <cell r="AF38" t="str">
            <v>ПР</v>
          </cell>
          <cell r="AG38" t="str">
            <v>ПР</v>
          </cell>
          <cell r="AH38">
            <v>141</v>
          </cell>
        </row>
      </sheetData>
      <sheetData sheetId="7" refreshError="1"/>
      <sheetData sheetId="8">
        <row r="3">
          <cell r="A3" t="str">
            <v>Лавров Дмитрий</v>
          </cell>
          <cell r="B3" t="str">
            <v>Упр.склада</v>
          </cell>
          <cell r="C3" t="str">
            <v>В</v>
          </cell>
          <cell r="D3">
            <v>8</v>
          </cell>
          <cell r="E3">
            <v>8</v>
          </cell>
          <cell r="F3">
            <v>8</v>
          </cell>
          <cell r="G3">
            <v>8</v>
          </cell>
          <cell r="H3" t="str">
            <v>В</v>
          </cell>
          <cell r="J3" t="str">
            <v>В</v>
          </cell>
          <cell r="K3" t="str">
            <v>В</v>
          </cell>
          <cell r="L3" t="str">
            <v>От</v>
          </cell>
          <cell r="M3" t="str">
            <v>От</v>
          </cell>
          <cell r="N3" t="str">
            <v>От</v>
          </cell>
          <cell r="O3" t="str">
            <v>От</v>
          </cell>
          <cell r="P3" t="str">
            <v>От</v>
          </cell>
          <cell r="Q3" t="str">
            <v>От</v>
          </cell>
          <cell r="R3" t="str">
            <v>От</v>
          </cell>
          <cell r="S3">
            <v>8</v>
          </cell>
          <cell r="T3">
            <v>8</v>
          </cell>
          <cell r="U3">
            <v>8</v>
          </cell>
          <cell r="V3" t="str">
            <v>В</v>
          </cell>
          <cell r="X3">
            <v>8</v>
          </cell>
          <cell r="Y3">
            <v>8</v>
          </cell>
          <cell r="Z3">
            <v>8</v>
          </cell>
          <cell r="AA3">
            <v>8</v>
          </cell>
          <cell r="AB3">
            <v>8</v>
          </cell>
          <cell r="AC3">
            <v>5</v>
          </cell>
          <cell r="AE3">
            <v>8</v>
          </cell>
          <cell r="AF3">
            <v>8</v>
          </cell>
          <cell r="AG3">
            <v>8</v>
          </cell>
          <cell r="AH3">
            <v>125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 t="str">
            <v>В</v>
          </cell>
          <cell r="D4">
            <v>8</v>
          </cell>
          <cell r="E4">
            <v>8</v>
          </cell>
          <cell r="F4">
            <v>8</v>
          </cell>
          <cell r="G4">
            <v>8</v>
          </cell>
          <cell r="H4">
            <v>5</v>
          </cell>
          <cell r="J4" t="str">
            <v>В</v>
          </cell>
          <cell r="K4" t="str">
            <v>В</v>
          </cell>
          <cell r="L4">
            <v>8</v>
          </cell>
          <cell r="M4">
            <v>8</v>
          </cell>
          <cell r="N4">
            <v>8</v>
          </cell>
          <cell r="O4" t="str">
            <v>В</v>
          </cell>
          <cell r="Q4">
            <v>8</v>
          </cell>
          <cell r="R4">
            <v>8</v>
          </cell>
          <cell r="S4">
            <v>8</v>
          </cell>
          <cell r="T4">
            <v>8</v>
          </cell>
          <cell r="U4">
            <v>8</v>
          </cell>
          <cell r="V4">
            <v>5</v>
          </cell>
          <cell r="X4">
            <v>8</v>
          </cell>
          <cell r="Y4">
            <v>8</v>
          </cell>
          <cell r="Z4">
            <v>8</v>
          </cell>
          <cell r="AA4">
            <v>8</v>
          </cell>
          <cell r="AB4">
            <v>8</v>
          </cell>
          <cell r="AC4" t="str">
            <v>В</v>
          </cell>
          <cell r="AE4">
            <v>8</v>
          </cell>
          <cell r="AF4">
            <v>8</v>
          </cell>
          <cell r="AG4">
            <v>8</v>
          </cell>
          <cell r="AH4">
            <v>170</v>
          </cell>
        </row>
        <row r="5">
          <cell r="A5" t="str">
            <v>Порохова Марина</v>
          </cell>
          <cell r="B5" t="str">
            <v>Менеджер WMS</v>
          </cell>
          <cell r="C5" t="str">
            <v>В</v>
          </cell>
          <cell r="D5">
            <v>8</v>
          </cell>
          <cell r="E5">
            <v>8</v>
          </cell>
          <cell r="F5">
            <v>8</v>
          </cell>
          <cell r="G5">
            <v>8</v>
          </cell>
          <cell r="H5" t="str">
            <v>В</v>
          </cell>
          <cell r="J5" t="str">
            <v>В</v>
          </cell>
          <cell r="K5" t="str">
            <v>В</v>
          </cell>
          <cell r="L5">
            <v>8</v>
          </cell>
          <cell r="M5">
            <v>8</v>
          </cell>
          <cell r="N5">
            <v>8</v>
          </cell>
          <cell r="O5">
            <v>7</v>
          </cell>
          <cell r="Q5">
            <v>8</v>
          </cell>
          <cell r="R5">
            <v>8</v>
          </cell>
          <cell r="S5">
            <v>8</v>
          </cell>
          <cell r="T5">
            <v>8</v>
          </cell>
          <cell r="U5">
            <v>8</v>
          </cell>
          <cell r="V5" t="str">
            <v>В</v>
          </cell>
          <cell r="X5">
            <v>8</v>
          </cell>
          <cell r="Y5">
            <v>8</v>
          </cell>
          <cell r="Z5">
            <v>8</v>
          </cell>
          <cell r="AA5">
            <v>8</v>
          </cell>
          <cell r="AB5">
            <v>8</v>
          </cell>
          <cell r="AC5">
            <v>7</v>
          </cell>
          <cell r="AE5">
            <v>8</v>
          </cell>
          <cell r="AF5">
            <v>8</v>
          </cell>
          <cell r="AG5">
            <v>8</v>
          </cell>
          <cell r="AH5">
            <v>174</v>
          </cell>
        </row>
        <row r="6">
          <cell r="A6" t="str">
            <v>Зуева Елизавета</v>
          </cell>
          <cell r="B6" t="str">
            <v>Логист</v>
          </cell>
          <cell r="C6" t="str">
            <v>В</v>
          </cell>
          <cell r="D6">
            <v>8</v>
          </cell>
          <cell r="E6">
            <v>8</v>
          </cell>
          <cell r="F6">
            <v>8</v>
          </cell>
          <cell r="G6">
            <v>8</v>
          </cell>
          <cell r="H6">
            <v>5</v>
          </cell>
          <cell r="J6" t="str">
            <v>В</v>
          </cell>
          <cell r="K6" t="str">
            <v>В</v>
          </cell>
          <cell r="L6">
            <v>8</v>
          </cell>
          <cell r="M6">
            <v>8</v>
          </cell>
          <cell r="N6">
            <v>8</v>
          </cell>
          <cell r="O6" t="str">
            <v>В</v>
          </cell>
          <cell r="Q6">
            <v>8</v>
          </cell>
          <cell r="R6">
            <v>8</v>
          </cell>
          <cell r="S6">
            <v>8</v>
          </cell>
          <cell r="T6">
            <v>8</v>
          </cell>
          <cell r="U6">
            <v>8</v>
          </cell>
          <cell r="V6">
            <v>5</v>
          </cell>
          <cell r="X6">
            <v>8</v>
          </cell>
          <cell r="Y6">
            <v>8</v>
          </cell>
          <cell r="Z6">
            <v>8</v>
          </cell>
          <cell r="AA6">
            <v>8</v>
          </cell>
          <cell r="AB6">
            <v>8</v>
          </cell>
          <cell r="AC6" t="str">
            <v>В</v>
          </cell>
          <cell r="AE6">
            <v>8</v>
          </cell>
          <cell r="AF6">
            <v>8</v>
          </cell>
          <cell r="AG6">
            <v>8</v>
          </cell>
          <cell r="AH6">
            <v>170</v>
          </cell>
        </row>
        <row r="7">
          <cell r="A7" t="str">
            <v>Смена 1</v>
          </cell>
          <cell r="AH7">
            <v>0</v>
          </cell>
        </row>
        <row r="8">
          <cell r="A8" t="str">
            <v>Раскита Александр</v>
          </cell>
          <cell r="B8" t="str">
            <v>Зам.упр.склада</v>
          </cell>
          <cell r="E8">
            <v>11</v>
          </cell>
          <cell r="F8">
            <v>11</v>
          </cell>
          <cell r="I8">
            <v>11</v>
          </cell>
          <cell r="J8">
            <v>11</v>
          </cell>
          <cell r="M8">
            <v>11</v>
          </cell>
          <cell r="N8">
            <v>11</v>
          </cell>
          <cell r="Q8">
            <v>11</v>
          </cell>
          <cell r="R8">
            <v>11</v>
          </cell>
          <cell r="U8">
            <v>11</v>
          </cell>
          <cell r="V8">
            <v>11</v>
          </cell>
          <cell r="Y8">
            <v>11</v>
          </cell>
          <cell r="Z8">
            <v>11</v>
          </cell>
          <cell r="AC8">
            <v>11</v>
          </cell>
          <cell r="AD8">
            <v>11</v>
          </cell>
          <cell r="AG8">
            <v>11</v>
          </cell>
          <cell r="AH8">
            <v>165</v>
          </cell>
        </row>
        <row r="9">
          <cell r="A9" t="str">
            <v>Авдеев Алексей</v>
          </cell>
          <cell r="B9" t="str">
            <v>Кладовщик-комплектовщик</v>
          </cell>
          <cell r="E9">
            <v>11</v>
          </cell>
          <cell r="F9" t="str">
            <v>Ад/Б</v>
          </cell>
          <cell r="I9">
            <v>11</v>
          </cell>
          <cell r="J9">
            <v>11</v>
          </cell>
          <cell r="M9">
            <v>11</v>
          </cell>
          <cell r="N9">
            <v>11</v>
          </cell>
          <cell r="Q9">
            <v>11</v>
          </cell>
          <cell r="R9">
            <v>11</v>
          </cell>
          <cell r="U9" t="str">
            <v>Б</v>
          </cell>
          <cell r="V9" t="str">
            <v>Б</v>
          </cell>
          <cell r="W9" t="str">
            <v>Б</v>
          </cell>
          <cell r="X9" t="str">
            <v>Б</v>
          </cell>
          <cell r="Y9" t="str">
            <v>Б</v>
          </cell>
          <cell r="Z9" t="str">
            <v>Б</v>
          </cell>
          <cell r="AA9" t="str">
            <v>Б</v>
          </cell>
          <cell r="AB9" t="str">
            <v>Б</v>
          </cell>
          <cell r="AC9" t="str">
            <v>Б</v>
          </cell>
          <cell r="AD9" t="str">
            <v>Б</v>
          </cell>
          <cell r="AE9" t="str">
            <v>Б</v>
          </cell>
          <cell r="AF9" t="str">
            <v>Б</v>
          </cell>
          <cell r="AG9" t="str">
            <v>Б</v>
          </cell>
          <cell r="AH9">
            <v>77</v>
          </cell>
        </row>
        <row r="10">
          <cell r="A10" t="str">
            <v>Данилов Дмитрий</v>
          </cell>
          <cell r="B10" t="str">
            <v>Кладовщик-комплектовщик</v>
          </cell>
          <cell r="E10">
            <v>11</v>
          </cell>
          <cell r="F10">
            <v>11</v>
          </cell>
          <cell r="I10">
            <v>11</v>
          </cell>
          <cell r="J10">
            <v>11</v>
          </cell>
          <cell r="M10">
            <v>11</v>
          </cell>
          <cell r="N10">
            <v>11</v>
          </cell>
          <cell r="Q10">
            <v>11</v>
          </cell>
          <cell r="R10">
            <v>11</v>
          </cell>
          <cell r="U10">
            <v>11</v>
          </cell>
          <cell r="V10">
            <v>11</v>
          </cell>
          <cell r="Y10">
            <v>11</v>
          </cell>
          <cell r="Z10">
            <v>11</v>
          </cell>
          <cell r="AC10">
            <v>11</v>
          </cell>
          <cell r="AD10">
            <v>11</v>
          </cell>
          <cell r="AG10">
            <v>11</v>
          </cell>
          <cell r="AH10">
            <v>165</v>
          </cell>
        </row>
        <row r="11">
          <cell r="A11" t="str">
            <v>Камаров Азат</v>
          </cell>
          <cell r="B11" t="str">
            <v>Кладовщик-комплектовщик</v>
          </cell>
          <cell r="E11" t="str">
            <v>Ад/Б</v>
          </cell>
          <cell r="F11" t="str">
            <v>Ад/Б</v>
          </cell>
          <cell r="I11">
            <v>11</v>
          </cell>
          <cell r="J11" t="str">
            <v>Ад/Б</v>
          </cell>
          <cell r="M11">
            <v>11</v>
          </cell>
          <cell r="N11">
            <v>11</v>
          </cell>
          <cell r="Q11">
            <v>11</v>
          </cell>
          <cell r="R11">
            <v>11</v>
          </cell>
          <cell r="U11">
            <v>11</v>
          </cell>
          <cell r="V11">
            <v>11</v>
          </cell>
          <cell r="Y11">
            <v>11</v>
          </cell>
          <cell r="Z11">
            <v>11</v>
          </cell>
          <cell r="AC11">
            <v>11</v>
          </cell>
          <cell r="AD11">
            <v>11</v>
          </cell>
          <cell r="AG11">
            <v>11</v>
          </cell>
          <cell r="AH11">
            <v>132</v>
          </cell>
        </row>
        <row r="12">
          <cell r="A12" t="str">
            <v>Коптелов Владимир</v>
          </cell>
          <cell r="B12" t="str">
            <v>Кладовщик-комплектовщик</v>
          </cell>
          <cell r="E12">
            <v>11</v>
          </cell>
          <cell r="F12">
            <v>11</v>
          </cell>
          <cell r="I12">
            <v>11</v>
          </cell>
          <cell r="J12">
            <v>11</v>
          </cell>
          <cell r="M12">
            <v>11</v>
          </cell>
          <cell r="N12">
            <v>11</v>
          </cell>
          <cell r="Q12">
            <v>11</v>
          </cell>
          <cell r="R12">
            <v>11</v>
          </cell>
          <cell r="U12">
            <v>11</v>
          </cell>
          <cell r="V12">
            <v>11</v>
          </cell>
          <cell r="X12" t="str">
            <v>От</v>
          </cell>
          <cell r="Y12" t="str">
            <v>От</v>
          </cell>
          <cell r="Z12" t="str">
            <v>От</v>
          </cell>
          <cell r="AA12" t="str">
            <v>От</v>
          </cell>
          <cell r="AB12" t="str">
            <v>От</v>
          </cell>
          <cell r="AC12" t="str">
            <v>От</v>
          </cell>
          <cell r="AD12" t="str">
            <v>От</v>
          </cell>
          <cell r="AE12" t="str">
            <v>От</v>
          </cell>
          <cell r="AF12" t="str">
            <v>От</v>
          </cell>
          <cell r="AG12" t="str">
            <v>От</v>
          </cell>
          <cell r="AH12">
            <v>110</v>
          </cell>
        </row>
        <row r="13">
          <cell r="A13" t="str">
            <v>Оглоблин Дмитрий</v>
          </cell>
          <cell r="B13" t="str">
            <v>Кладовщик-комплектовщик</v>
          </cell>
          <cell r="E13">
            <v>11</v>
          </cell>
          <cell r="F13">
            <v>11</v>
          </cell>
          <cell r="I13">
            <v>11</v>
          </cell>
          <cell r="J13">
            <v>11</v>
          </cell>
          <cell r="M13">
            <v>11</v>
          </cell>
          <cell r="N13">
            <v>11</v>
          </cell>
          <cell r="Q13">
            <v>11</v>
          </cell>
          <cell r="R13">
            <v>11</v>
          </cell>
          <cell r="U13">
            <v>11</v>
          </cell>
          <cell r="V13">
            <v>11</v>
          </cell>
          <cell r="Y13">
            <v>11</v>
          </cell>
          <cell r="Z13">
            <v>11</v>
          </cell>
          <cell r="AC13">
            <v>11</v>
          </cell>
          <cell r="AD13">
            <v>11</v>
          </cell>
          <cell r="AG13">
            <v>11</v>
          </cell>
          <cell r="AH13">
            <v>165</v>
          </cell>
        </row>
        <row r="14">
          <cell r="A14" t="str">
            <v>Пряхин Павел</v>
          </cell>
          <cell r="B14" t="str">
            <v>Кладовщик-комплектовщик</v>
          </cell>
          <cell r="E14">
            <v>11</v>
          </cell>
          <cell r="F14">
            <v>11</v>
          </cell>
          <cell r="I14">
            <v>11</v>
          </cell>
          <cell r="J14">
            <v>11</v>
          </cell>
          <cell r="M14">
            <v>11</v>
          </cell>
          <cell r="N14">
            <v>11</v>
          </cell>
          <cell r="Q14">
            <v>11</v>
          </cell>
          <cell r="R14">
            <v>11</v>
          </cell>
          <cell r="U14">
            <v>11</v>
          </cell>
          <cell r="V14">
            <v>11</v>
          </cell>
          <cell r="Y14">
            <v>11</v>
          </cell>
          <cell r="Z14">
            <v>11</v>
          </cell>
          <cell r="AC14">
            <v>11</v>
          </cell>
          <cell r="AD14">
            <v>11</v>
          </cell>
          <cell r="AG14">
            <v>11</v>
          </cell>
          <cell r="AH14">
            <v>165</v>
          </cell>
        </row>
        <row r="15">
          <cell r="A15" t="str">
            <v>Салахетдинов Ринат</v>
          </cell>
          <cell r="B15" t="str">
            <v>Кладовщик-комплектовщик</v>
          </cell>
          <cell r="E15">
            <v>11</v>
          </cell>
          <cell r="F15">
            <v>11</v>
          </cell>
          <cell r="I15">
            <v>11</v>
          </cell>
          <cell r="J15">
            <v>7</v>
          </cell>
          <cell r="M15">
            <v>11</v>
          </cell>
          <cell r="N15">
            <v>11</v>
          </cell>
          <cell r="Q15" t="str">
            <v>От</v>
          </cell>
          <cell r="R15" t="str">
            <v>От</v>
          </cell>
          <cell r="S15" t="str">
            <v>От</v>
          </cell>
          <cell r="T15" t="str">
            <v>От</v>
          </cell>
          <cell r="U15" t="str">
            <v>От</v>
          </cell>
          <cell r="V15" t="str">
            <v>От</v>
          </cell>
          <cell r="W15" t="str">
            <v>От</v>
          </cell>
          <cell r="Y15">
            <v>11</v>
          </cell>
          <cell r="Z15">
            <v>11</v>
          </cell>
          <cell r="AC15" t="str">
            <v>Ад/Б</v>
          </cell>
          <cell r="AD15">
            <v>11</v>
          </cell>
          <cell r="AG15">
            <v>11</v>
          </cell>
          <cell r="AH15">
            <v>106</v>
          </cell>
        </row>
        <row r="16">
          <cell r="A16" t="str">
            <v>Самигуллина Рушания</v>
          </cell>
          <cell r="B16" t="str">
            <v>Кладовщик-комплектовщик</v>
          </cell>
          <cell r="E16">
            <v>11</v>
          </cell>
          <cell r="F16">
            <v>11</v>
          </cell>
          <cell r="I16">
            <v>11</v>
          </cell>
          <cell r="J16">
            <v>11</v>
          </cell>
          <cell r="M16">
            <v>11</v>
          </cell>
          <cell r="N16">
            <v>11</v>
          </cell>
          <cell r="Q16">
            <v>9</v>
          </cell>
          <cell r="R16">
            <v>11</v>
          </cell>
          <cell r="U16">
            <v>11</v>
          </cell>
          <cell r="V16">
            <v>11</v>
          </cell>
          <cell r="Y16">
            <v>11</v>
          </cell>
          <cell r="Z16" t="str">
            <v>Ад/Б</v>
          </cell>
          <cell r="AC16" t="str">
            <v>Ад/Б</v>
          </cell>
          <cell r="AD16" t="str">
            <v>Ад/Б</v>
          </cell>
          <cell r="AG16">
            <v>11</v>
          </cell>
          <cell r="AH16">
            <v>130</v>
          </cell>
        </row>
        <row r="17">
          <cell r="A17" t="str">
            <v>Фимин Никита</v>
          </cell>
          <cell r="B17" t="str">
            <v>Кладовщик-комплектовщик</v>
          </cell>
          <cell r="E17">
            <v>11</v>
          </cell>
          <cell r="F17">
            <v>11</v>
          </cell>
          <cell r="I17" t="str">
            <v>Ад/Б</v>
          </cell>
          <cell r="J17" t="str">
            <v>Ад/Б</v>
          </cell>
          <cell r="M17" t="str">
            <v>Ад/Б</v>
          </cell>
          <cell r="N17" t="str">
            <v>Ад/Б</v>
          </cell>
          <cell r="Q17" t="str">
            <v>Ад/Б</v>
          </cell>
          <cell r="R17" t="str">
            <v>Ад/Б</v>
          </cell>
          <cell r="U17">
            <v>11</v>
          </cell>
          <cell r="V17">
            <v>11</v>
          </cell>
          <cell r="Y17">
            <v>11</v>
          </cell>
          <cell r="Z17">
            <v>11</v>
          </cell>
          <cell r="AC17">
            <v>11</v>
          </cell>
          <cell r="AD17">
            <v>11</v>
          </cell>
          <cell r="AG17">
            <v>11</v>
          </cell>
          <cell r="AH17">
            <v>99</v>
          </cell>
        </row>
        <row r="18">
          <cell r="A18" t="str">
            <v>Халилов Артур</v>
          </cell>
          <cell r="B18" t="str">
            <v>Бригадир</v>
          </cell>
          <cell r="E18">
            <v>11</v>
          </cell>
          <cell r="F18">
            <v>11</v>
          </cell>
          <cell r="I18">
            <v>11</v>
          </cell>
          <cell r="J18">
            <v>7</v>
          </cell>
          <cell r="M18">
            <v>11</v>
          </cell>
          <cell r="N18">
            <v>11</v>
          </cell>
          <cell r="Q18">
            <v>11</v>
          </cell>
          <cell r="R18">
            <v>11</v>
          </cell>
          <cell r="U18">
            <v>11</v>
          </cell>
          <cell r="V18">
            <v>11</v>
          </cell>
          <cell r="Y18">
            <v>11</v>
          </cell>
          <cell r="Z18">
            <v>11</v>
          </cell>
          <cell r="AC18">
            <v>11</v>
          </cell>
          <cell r="AD18">
            <v>11</v>
          </cell>
          <cell r="AG18">
            <v>11</v>
          </cell>
          <cell r="AH18">
            <v>161</v>
          </cell>
        </row>
        <row r="19">
          <cell r="A19" t="str">
            <v>Смена 2</v>
          </cell>
          <cell r="AH19">
            <v>0</v>
          </cell>
        </row>
        <row r="20">
          <cell r="A20" t="str">
            <v>Каримуллин Салават</v>
          </cell>
          <cell r="B20" t="str">
            <v>Зам.упр.склада</v>
          </cell>
          <cell r="C20">
            <v>11</v>
          </cell>
          <cell r="D20">
            <v>11</v>
          </cell>
          <cell r="G20">
            <v>11</v>
          </cell>
          <cell r="H20">
            <v>11</v>
          </cell>
          <cell r="K20">
            <v>11</v>
          </cell>
          <cell r="L20">
            <v>11</v>
          </cell>
          <cell r="O20">
            <v>11</v>
          </cell>
          <cell r="P20">
            <v>11</v>
          </cell>
          <cell r="S20">
            <v>11</v>
          </cell>
          <cell r="T20">
            <v>11</v>
          </cell>
          <cell r="W20">
            <v>11</v>
          </cell>
          <cell r="X20">
            <v>11</v>
          </cell>
          <cell r="AA20">
            <v>11</v>
          </cell>
          <cell r="AB20">
            <v>11</v>
          </cell>
          <cell r="AE20">
            <v>11</v>
          </cell>
          <cell r="AF20">
            <v>11</v>
          </cell>
          <cell r="AH20">
            <v>176</v>
          </cell>
        </row>
        <row r="21">
          <cell r="A21" t="str">
            <v>Ахметзянов Камиль</v>
          </cell>
          <cell r="B21" t="str">
            <v>Кладовщик-комплектовщик</v>
          </cell>
          <cell r="C21">
            <v>11</v>
          </cell>
          <cell r="D21">
            <v>11</v>
          </cell>
          <cell r="E21">
            <v>5</v>
          </cell>
          <cell r="G21">
            <v>11</v>
          </cell>
          <cell r="H21">
            <v>11</v>
          </cell>
          <cell r="K21">
            <v>11</v>
          </cell>
          <cell r="L21">
            <v>11</v>
          </cell>
          <cell r="O21" t="str">
            <v>Б</v>
          </cell>
          <cell r="P21" t="str">
            <v>Б</v>
          </cell>
          <cell r="Q21" t="str">
            <v>Б</v>
          </cell>
          <cell r="R21" t="str">
            <v>Б</v>
          </cell>
          <cell r="S21" t="str">
            <v>Б</v>
          </cell>
          <cell r="T21">
            <v>11</v>
          </cell>
          <cell r="W21">
            <v>11</v>
          </cell>
          <cell r="X21">
            <v>11</v>
          </cell>
          <cell r="AA21">
            <v>11</v>
          </cell>
          <cell r="AB21">
            <v>11</v>
          </cell>
          <cell r="AE21">
            <v>11</v>
          </cell>
          <cell r="AF21">
            <v>11</v>
          </cell>
          <cell r="AH21">
            <v>148</v>
          </cell>
        </row>
        <row r="22">
          <cell r="A22" t="str">
            <v>Билалов Зульфат</v>
          </cell>
          <cell r="B22" t="str">
            <v>Бригадир</v>
          </cell>
          <cell r="C22">
            <v>11</v>
          </cell>
          <cell r="D22">
            <v>11</v>
          </cell>
          <cell r="G22">
            <v>11</v>
          </cell>
          <cell r="H22">
            <v>11</v>
          </cell>
          <cell r="K22">
            <v>11</v>
          </cell>
          <cell r="L22">
            <v>11</v>
          </cell>
          <cell r="O22">
            <v>11</v>
          </cell>
          <cell r="P22">
            <v>11</v>
          </cell>
          <cell r="S22">
            <v>11</v>
          </cell>
          <cell r="T22">
            <v>11</v>
          </cell>
          <cell r="W22">
            <v>11</v>
          </cell>
          <cell r="X22">
            <v>11</v>
          </cell>
          <cell r="AA22">
            <v>11</v>
          </cell>
          <cell r="AB22">
            <v>11</v>
          </cell>
          <cell r="AE22">
            <v>11</v>
          </cell>
          <cell r="AF22">
            <v>11</v>
          </cell>
          <cell r="AH22">
            <v>176</v>
          </cell>
        </row>
        <row r="23">
          <cell r="A23" t="str">
            <v>Даминов Альберт</v>
          </cell>
          <cell r="B23" t="str">
            <v>Кладовщик-комплектовщик</v>
          </cell>
          <cell r="C23">
            <v>11</v>
          </cell>
          <cell r="D23">
            <v>11</v>
          </cell>
          <cell r="G23">
            <v>11</v>
          </cell>
          <cell r="H23">
            <v>11</v>
          </cell>
          <cell r="K23" t="str">
            <v>П</v>
          </cell>
          <cell r="L23">
            <v>11</v>
          </cell>
          <cell r="O23">
            <v>11</v>
          </cell>
          <cell r="P23">
            <v>11</v>
          </cell>
          <cell r="S23">
            <v>11</v>
          </cell>
          <cell r="T23">
            <v>11</v>
          </cell>
          <cell r="W23">
            <v>11</v>
          </cell>
          <cell r="X23">
            <v>11</v>
          </cell>
          <cell r="AA23">
            <v>11</v>
          </cell>
          <cell r="AB23">
            <v>11</v>
          </cell>
          <cell r="AE23">
            <v>11</v>
          </cell>
          <cell r="AF23">
            <v>11</v>
          </cell>
          <cell r="AG23">
            <v>11</v>
          </cell>
          <cell r="AH23">
            <v>176</v>
          </cell>
        </row>
        <row r="24">
          <cell r="A24" t="str">
            <v>Дустов Анвар</v>
          </cell>
          <cell r="B24" t="str">
            <v>Кладовщик-комплектовщик</v>
          </cell>
          <cell r="C24" t="str">
            <v>Ад</v>
          </cell>
          <cell r="D24" t="str">
            <v>Ад</v>
          </cell>
          <cell r="G24">
            <v>11</v>
          </cell>
          <cell r="H24">
            <v>11</v>
          </cell>
          <cell r="K24">
            <v>11</v>
          </cell>
          <cell r="L24">
            <v>11</v>
          </cell>
          <cell r="O24">
            <v>11</v>
          </cell>
          <cell r="P24">
            <v>11</v>
          </cell>
          <cell r="S24">
            <v>11</v>
          </cell>
          <cell r="T24">
            <v>11</v>
          </cell>
          <cell r="W24">
            <v>11</v>
          </cell>
          <cell r="X24">
            <v>11</v>
          </cell>
          <cell r="AA24" t="str">
            <v>Ад</v>
          </cell>
          <cell r="AB24">
            <v>11</v>
          </cell>
          <cell r="AE24">
            <v>11</v>
          </cell>
          <cell r="AF24">
            <v>11</v>
          </cell>
          <cell r="AH24">
            <v>143</v>
          </cell>
        </row>
        <row r="25">
          <cell r="A25" t="str">
            <v>Зайнуллин Адель</v>
          </cell>
          <cell r="B25" t="str">
            <v>Кладовщик-комплектовщик</v>
          </cell>
          <cell r="C25">
            <v>11</v>
          </cell>
          <cell r="D25" t="str">
            <v>НН</v>
          </cell>
          <cell r="AH25">
            <v>11</v>
          </cell>
        </row>
        <row r="26">
          <cell r="A26" t="str">
            <v>Масюк Олег</v>
          </cell>
          <cell r="B26" t="str">
            <v>Кладовщик-комплектовщик</v>
          </cell>
          <cell r="C26">
            <v>11</v>
          </cell>
          <cell r="D26">
            <v>11</v>
          </cell>
          <cell r="G26">
            <v>11</v>
          </cell>
          <cell r="H26">
            <v>11</v>
          </cell>
          <cell r="K26" t="str">
            <v>П</v>
          </cell>
          <cell r="L26">
            <v>11</v>
          </cell>
          <cell r="O26">
            <v>11</v>
          </cell>
          <cell r="P26" t="str">
            <v>П</v>
          </cell>
          <cell r="S26">
            <v>11</v>
          </cell>
          <cell r="T26">
            <v>11</v>
          </cell>
          <cell r="W26">
            <v>11</v>
          </cell>
          <cell r="X26">
            <v>11</v>
          </cell>
          <cell r="Y26">
            <v>11</v>
          </cell>
          <cell r="AA26">
            <v>11</v>
          </cell>
          <cell r="AB26">
            <v>11</v>
          </cell>
          <cell r="AE26">
            <v>11</v>
          </cell>
          <cell r="AF26">
            <v>11</v>
          </cell>
          <cell r="AG26">
            <v>11</v>
          </cell>
          <cell r="AH26">
            <v>176</v>
          </cell>
        </row>
        <row r="27">
          <cell r="A27" t="str">
            <v>Насибуллина  Гулия</v>
          </cell>
          <cell r="B27" t="str">
            <v>Кладовщик-комплектовщик</v>
          </cell>
          <cell r="C27">
            <v>11</v>
          </cell>
          <cell r="D27">
            <v>11</v>
          </cell>
          <cell r="G27">
            <v>5</v>
          </cell>
          <cell r="H27" t="str">
            <v>Б</v>
          </cell>
          <cell r="I27" t="str">
            <v>Б</v>
          </cell>
          <cell r="J27" t="str">
            <v>Б</v>
          </cell>
          <cell r="K27" t="str">
            <v>Б</v>
          </cell>
          <cell r="L27" t="str">
            <v>Б</v>
          </cell>
          <cell r="O27">
            <v>11</v>
          </cell>
          <cell r="P27">
            <v>11</v>
          </cell>
          <cell r="S27">
            <v>11</v>
          </cell>
          <cell r="T27">
            <v>11</v>
          </cell>
          <cell r="W27">
            <v>11</v>
          </cell>
          <cell r="X27">
            <v>11</v>
          </cell>
          <cell r="AA27">
            <v>11</v>
          </cell>
          <cell r="AB27">
            <v>11</v>
          </cell>
          <cell r="AE27">
            <v>11</v>
          </cell>
          <cell r="AF27">
            <v>11</v>
          </cell>
          <cell r="AH27">
            <v>137</v>
          </cell>
        </row>
        <row r="28">
          <cell r="A28" t="str">
            <v>Фролов Дмитрий</v>
          </cell>
          <cell r="B28" t="str">
            <v>Кладовщик-комплектовщик</v>
          </cell>
          <cell r="C28" t="str">
            <v>Б</v>
          </cell>
          <cell r="D28" t="str">
            <v>Б</v>
          </cell>
          <cell r="E28" t="str">
            <v>Б</v>
          </cell>
          <cell r="F28" t="str">
            <v>Б</v>
          </cell>
          <cell r="G28">
            <v>11</v>
          </cell>
          <cell r="H28">
            <v>11</v>
          </cell>
          <cell r="K28">
            <v>11</v>
          </cell>
          <cell r="L28">
            <v>11</v>
          </cell>
          <cell r="O28">
            <v>11</v>
          </cell>
          <cell r="P28">
            <v>11</v>
          </cell>
          <cell r="S28">
            <v>11</v>
          </cell>
          <cell r="T28">
            <v>11</v>
          </cell>
          <cell r="W28">
            <v>11</v>
          </cell>
          <cell r="X28">
            <v>11</v>
          </cell>
          <cell r="AA28">
            <v>11</v>
          </cell>
          <cell r="AB28">
            <v>11</v>
          </cell>
          <cell r="AE28">
            <v>11</v>
          </cell>
          <cell r="AF28">
            <v>11</v>
          </cell>
          <cell r="AH28">
            <v>154</v>
          </cell>
        </row>
        <row r="29">
          <cell r="A29" t="str">
            <v>Щепин Андрей</v>
          </cell>
          <cell r="B29" t="str">
            <v>Кладовщик-комплектовщик</v>
          </cell>
          <cell r="C29">
            <v>11</v>
          </cell>
          <cell r="D29">
            <v>11</v>
          </cell>
          <cell r="G29">
            <v>11</v>
          </cell>
          <cell r="H29">
            <v>11</v>
          </cell>
          <cell r="K29">
            <v>11</v>
          </cell>
          <cell r="L29">
            <v>11</v>
          </cell>
          <cell r="O29">
            <v>11</v>
          </cell>
          <cell r="P29">
            <v>11</v>
          </cell>
          <cell r="S29">
            <v>11</v>
          </cell>
          <cell r="T29">
            <v>11</v>
          </cell>
          <cell r="W29">
            <v>11</v>
          </cell>
          <cell r="X29">
            <v>11</v>
          </cell>
          <cell r="AA29">
            <v>11</v>
          </cell>
          <cell r="AB29">
            <v>11</v>
          </cell>
          <cell r="AC29">
            <v>11</v>
          </cell>
          <cell r="AE29">
            <v>11</v>
          </cell>
          <cell r="AF29">
            <v>11</v>
          </cell>
          <cell r="AH29">
            <v>187</v>
          </cell>
        </row>
        <row r="30">
          <cell r="A30" t="str">
            <v>Якупова Гульнара</v>
          </cell>
          <cell r="B30" t="str">
            <v>Кладовщик-комплектовщик</v>
          </cell>
          <cell r="C30">
            <v>11</v>
          </cell>
          <cell r="D30">
            <v>11</v>
          </cell>
          <cell r="G30">
            <v>11</v>
          </cell>
          <cell r="H30">
            <v>11</v>
          </cell>
          <cell r="K30">
            <v>11</v>
          </cell>
          <cell r="L30">
            <v>11</v>
          </cell>
          <cell r="O30">
            <v>11</v>
          </cell>
          <cell r="P30">
            <v>11</v>
          </cell>
          <cell r="S30">
            <v>11</v>
          </cell>
          <cell r="T30">
            <v>11</v>
          </cell>
          <cell r="W30">
            <v>11</v>
          </cell>
          <cell r="X30">
            <v>11</v>
          </cell>
          <cell r="AA30">
            <v>11</v>
          </cell>
          <cell r="AB30">
            <v>11</v>
          </cell>
          <cell r="AE30">
            <v>11</v>
          </cell>
          <cell r="AF30">
            <v>11</v>
          </cell>
          <cell r="AH30">
            <v>176</v>
          </cell>
        </row>
        <row r="31">
          <cell r="A31" t="str">
            <v>Водители</v>
          </cell>
          <cell r="AH31">
            <v>0</v>
          </cell>
        </row>
        <row r="32">
          <cell r="A32" t="str">
            <v>Ершов Евгений</v>
          </cell>
          <cell r="B32" t="str">
            <v>Водитель-экспедитор</v>
          </cell>
          <cell r="C32" t="str">
            <v>В</v>
          </cell>
          <cell r="D32">
            <v>8</v>
          </cell>
          <cell r="E32">
            <v>8</v>
          </cell>
          <cell r="F32">
            <v>8</v>
          </cell>
          <cell r="G32">
            <v>8</v>
          </cell>
          <cell r="H32">
            <v>5</v>
          </cell>
          <cell r="J32" t="str">
            <v>В</v>
          </cell>
          <cell r="K32" t="str">
            <v>В</v>
          </cell>
          <cell r="L32">
            <v>8</v>
          </cell>
          <cell r="M32">
            <v>8</v>
          </cell>
          <cell r="N32">
            <v>8</v>
          </cell>
          <cell r="O32">
            <v>5</v>
          </cell>
          <cell r="Q32">
            <v>8</v>
          </cell>
          <cell r="R32">
            <v>8</v>
          </cell>
          <cell r="S32">
            <v>8</v>
          </cell>
          <cell r="T32">
            <v>8</v>
          </cell>
          <cell r="U32">
            <v>8</v>
          </cell>
          <cell r="V32">
            <v>5</v>
          </cell>
          <cell r="X32">
            <v>8</v>
          </cell>
          <cell r="Y32">
            <v>8</v>
          </cell>
          <cell r="Z32">
            <v>8</v>
          </cell>
          <cell r="AA32">
            <v>8</v>
          </cell>
          <cell r="AB32">
            <v>8</v>
          </cell>
          <cell r="AC32">
            <v>5</v>
          </cell>
          <cell r="AE32">
            <v>8</v>
          </cell>
          <cell r="AF32">
            <v>8</v>
          </cell>
          <cell r="AG32">
            <v>8</v>
          </cell>
          <cell r="AH32">
            <v>180</v>
          </cell>
        </row>
        <row r="33">
          <cell r="A33" t="str">
            <v>Хазбиулин Игорь</v>
          </cell>
          <cell r="B33" t="str">
            <v>Водитель-экспедитор</v>
          </cell>
          <cell r="C33" t="str">
            <v>В</v>
          </cell>
          <cell r="D33">
            <v>8</v>
          </cell>
          <cell r="E33">
            <v>8</v>
          </cell>
          <cell r="F33">
            <v>8</v>
          </cell>
          <cell r="G33">
            <v>8</v>
          </cell>
          <cell r="H33">
            <v>5</v>
          </cell>
          <cell r="J33" t="str">
            <v>В</v>
          </cell>
          <cell r="K33" t="str">
            <v>В</v>
          </cell>
          <cell r="L33">
            <v>8</v>
          </cell>
          <cell r="M33">
            <v>8</v>
          </cell>
          <cell r="N33">
            <v>8</v>
          </cell>
          <cell r="O33">
            <v>5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5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5</v>
          </cell>
          <cell r="AE33">
            <v>8</v>
          </cell>
          <cell r="AF33">
            <v>8</v>
          </cell>
          <cell r="AG33">
            <v>8</v>
          </cell>
          <cell r="AH33">
            <v>188</v>
          </cell>
        </row>
        <row r="34">
          <cell r="A34" t="str">
            <v>Максимов Евгений</v>
          </cell>
          <cell r="B34" t="str">
            <v>Водитель-экспедитор</v>
          </cell>
          <cell r="C34" t="str">
            <v>В</v>
          </cell>
          <cell r="D34">
            <v>8</v>
          </cell>
          <cell r="E34" t="str">
            <v>АД/Б</v>
          </cell>
          <cell r="F34">
            <v>8</v>
          </cell>
          <cell r="G34">
            <v>8</v>
          </cell>
          <cell r="H34">
            <v>5</v>
          </cell>
          <cell r="J34" t="str">
            <v>В</v>
          </cell>
          <cell r="K34" t="str">
            <v>В</v>
          </cell>
          <cell r="L34">
            <v>8</v>
          </cell>
          <cell r="M34">
            <v>8</v>
          </cell>
          <cell r="N34">
            <v>8</v>
          </cell>
          <cell r="O34">
            <v>5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5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 t="str">
            <v>Ад</v>
          </cell>
          <cell r="AE34" t="str">
            <v>Ад</v>
          </cell>
          <cell r="AF34">
            <v>8</v>
          </cell>
          <cell r="AG34">
            <v>8</v>
          </cell>
          <cell r="AH34">
            <v>159</v>
          </cell>
        </row>
        <row r="35">
          <cell r="A35" t="str">
            <v>Осипов Евгений</v>
          </cell>
          <cell r="B35" t="str">
            <v>Водитель-экспедитор</v>
          </cell>
          <cell r="C35" t="str">
            <v>В</v>
          </cell>
          <cell r="D35">
            <v>8</v>
          </cell>
          <cell r="E35">
            <v>8</v>
          </cell>
          <cell r="F35">
            <v>8</v>
          </cell>
          <cell r="G35">
            <v>8</v>
          </cell>
          <cell r="H35">
            <v>5</v>
          </cell>
          <cell r="J35" t="str">
            <v>В</v>
          </cell>
          <cell r="K35" t="str">
            <v>В</v>
          </cell>
          <cell r="L35">
            <v>8</v>
          </cell>
          <cell r="M35">
            <v>8</v>
          </cell>
          <cell r="N35">
            <v>8</v>
          </cell>
          <cell r="O35">
            <v>5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5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5</v>
          </cell>
          <cell r="AE35">
            <v>8</v>
          </cell>
          <cell r="AF35">
            <v>8</v>
          </cell>
          <cell r="AG35">
            <v>8</v>
          </cell>
          <cell r="AH35">
            <v>180</v>
          </cell>
        </row>
        <row r="36">
          <cell r="A36" t="str">
            <v>Филиппов Дмитрий</v>
          </cell>
          <cell r="B36" t="str">
            <v>Водитель-экспедитор</v>
          </cell>
          <cell r="C36" t="str">
            <v>В</v>
          </cell>
          <cell r="D36">
            <v>8</v>
          </cell>
          <cell r="E36">
            <v>8</v>
          </cell>
          <cell r="F36">
            <v>8</v>
          </cell>
          <cell r="G36">
            <v>8</v>
          </cell>
          <cell r="H36">
            <v>5</v>
          </cell>
          <cell r="J36" t="str">
            <v>В</v>
          </cell>
          <cell r="K36" t="str">
            <v>В</v>
          </cell>
          <cell r="L36">
            <v>8</v>
          </cell>
          <cell r="M36">
            <v>8</v>
          </cell>
          <cell r="N36">
            <v>8</v>
          </cell>
          <cell r="O36">
            <v>5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5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5</v>
          </cell>
          <cell r="AE36">
            <v>8</v>
          </cell>
          <cell r="AF36">
            <v>8</v>
          </cell>
          <cell r="AG36">
            <v>8</v>
          </cell>
          <cell r="AH36">
            <v>180</v>
          </cell>
        </row>
        <row r="37">
          <cell r="A37" t="str">
            <v>Хайбуллин Ильгам</v>
          </cell>
          <cell r="B37" t="str">
            <v>Водитель-экспедитор</v>
          </cell>
          <cell r="C37" t="str">
            <v>В</v>
          </cell>
          <cell r="D37">
            <v>8</v>
          </cell>
          <cell r="E37">
            <v>8</v>
          </cell>
          <cell r="F37">
            <v>8</v>
          </cell>
          <cell r="G37">
            <v>8</v>
          </cell>
          <cell r="H37">
            <v>5</v>
          </cell>
          <cell r="J37" t="str">
            <v>В</v>
          </cell>
          <cell r="K37" t="str">
            <v>В</v>
          </cell>
          <cell r="L37">
            <v>8</v>
          </cell>
          <cell r="M37">
            <v>8</v>
          </cell>
          <cell r="N37">
            <v>8</v>
          </cell>
          <cell r="O37">
            <v>5</v>
          </cell>
          <cell r="Q37">
            <v>8</v>
          </cell>
          <cell r="R37">
            <v>8</v>
          </cell>
          <cell r="S37">
            <v>8</v>
          </cell>
          <cell r="T37">
            <v>8</v>
          </cell>
          <cell r="U37">
            <v>8</v>
          </cell>
          <cell r="V37">
            <v>5</v>
          </cell>
          <cell r="X37">
            <v>8</v>
          </cell>
          <cell r="Y37">
            <v>8</v>
          </cell>
          <cell r="Z37">
            <v>8</v>
          </cell>
          <cell r="AA37">
            <v>8</v>
          </cell>
          <cell r="AB37" t="str">
            <v>Ад</v>
          </cell>
          <cell r="AC37" t="str">
            <v>Ад</v>
          </cell>
          <cell r="AE37">
            <v>8</v>
          </cell>
          <cell r="AF37">
            <v>8</v>
          </cell>
          <cell r="AG37">
            <v>8</v>
          </cell>
          <cell r="AH37">
            <v>167</v>
          </cell>
        </row>
        <row r="38">
          <cell r="A38" t="str">
            <v>Шагивалиев Ильфат</v>
          </cell>
          <cell r="B38" t="str">
            <v>Грузчик</v>
          </cell>
          <cell r="C38" t="str">
            <v>В</v>
          </cell>
          <cell r="D38">
            <v>8</v>
          </cell>
          <cell r="E38">
            <v>8</v>
          </cell>
          <cell r="F38">
            <v>8</v>
          </cell>
          <cell r="G38">
            <v>8</v>
          </cell>
          <cell r="H38">
            <v>5</v>
          </cell>
          <cell r="J38" t="str">
            <v>В</v>
          </cell>
          <cell r="K38" t="str">
            <v>В</v>
          </cell>
          <cell r="L38" t="str">
            <v>АД/Б</v>
          </cell>
          <cell r="M38">
            <v>8</v>
          </cell>
          <cell r="N38">
            <v>8</v>
          </cell>
          <cell r="O38">
            <v>5</v>
          </cell>
          <cell r="Q38">
            <v>8</v>
          </cell>
          <cell r="R38">
            <v>8</v>
          </cell>
          <cell r="S38">
            <v>8</v>
          </cell>
          <cell r="T38">
            <v>8</v>
          </cell>
          <cell r="U38">
            <v>8</v>
          </cell>
          <cell r="V38">
            <v>5</v>
          </cell>
          <cell r="X38">
            <v>8</v>
          </cell>
          <cell r="Y38">
            <v>8</v>
          </cell>
          <cell r="Z38">
            <v>8</v>
          </cell>
          <cell r="AA38">
            <v>8</v>
          </cell>
          <cell r="AB38">
            <v>8</v>
          </cell>
          <cell r="AC38">
            <v>5</v>
          </cell>
          <cell r="AE38">
            <v>3</v>
          </cell>
          <cell r="AF38">
            <v>8</v>
          </cell>
          <cell r="AG38">
            <v>8</v>
          </cell>
          <cell r="AH38">
            <v>167</v>
          </cell>
        </row>
        <row r="39">
          <cell r="A39" t="str">
            <v>затраты на водителей</v>
          </cell>
          <cell r="D39">
            <v>6000</v>
          </cell>
        </row>
        <row r="40">
          <cell r="A40" t="str">
            <v>Наемные</v>
          </cell>
          <cell r="E40">
            <v>4650</v>
          </cell>
          <cell r="M40">
            <v>7125</v>
          </cell>
          <cell r="N40">
            <v>5050</v>
          </cell>
        </row>
      </sheetData>
      <sheetData sheetId="9" refreshError="1"/>
      <sheetData sheetId="10">
        <row r="2">
          <cell r="A2" t="str">
            <v>Офис</v>
          </cell>
          <cell r="B2" t="str">
            <v>Должность</v>
          </cell>
          <cell r="C2">
            <v>45108</v>
          </cell>
          <cell r="D2">
            <v>45109</v>
          </cell>
          <cell r="E2">
            <v>45110</v>
          </cell>
          <cell r="F2">
            <v>45111</v>
          </cell>
          <cell r="G2">
            <v>45112</v>
          </cell>
          <cell r="H2">
            <v>45113</v>
          </cell>
          <cell r="I2">
            <v>45114</v>
          </cell>
          <cell r="J2">
            <v>45115</v>
          </cell>
          <cell r="K2">
            <v>45116</v>
          </cell>
          <cell r="L2">
            <v>45117</v>
          </cell>
          <cell r="M2">
            <v>45118</v>
          </cell>
          <cell r="N2">
            <v>45119</v>
          </cell>
          <cell r="O2">
            <v>45120</v>
          </cell>
          <cell r="P2">
            <v>45121</v>
          </cell>
          <cell r="Q2">
            <v>45122</v>
          </cell>
          <cell r="R2">
            <v>45123</v>
          </cell>
          <cell r="S2">
            <v>45124</v>
          </cell>
          <cell r="T2">
            <v>45125</v>
          </cell>
          <cell r="U2">
            <v>45126</v>
          </cell>
          <cell r="V2">
            <v>45127</v>
          </cell>
          <cell r="W2">
            <v>45128</v>
          </cell>
          <cell r="X2">
            <v>45129</v>
          </cell>
          <cell r="Y2">
            <v>45130</v>
          </cell>
          <cell r="Z2">
            <v>45131</v>
          </cell>
          <cell r="AA2">
            <v>45132</v>
          </cell>
          <cell r="AB2">
            <v>45133</v>
          </cell>
          <cell r="AC2">
            <v>45134</v>
          </cell>
          <cell r="AD2">
            <v>45135</v>
          </cell>
          <cell r="AE2">
            <v>45136</v>
          </cell>
          <cell r="AF2">
            <v>45137</v>
          </cell>
          <cell r="AG2">
            <v>45138</v>
          </cell>
          <cell r="AH2" t="str">
            <v>Итого</v>
          </cell>
        </row>
        <row r="3">
          <cell r="A3" t="str">
            <v>Лавров Дмитрий</v>
          </cell>
          <cell r="B3" t="str">
            <v>Упр.склада</v>
          </cell>
          <cell r="C3" t="str">
            <v>В</v>
          </cell>
          <cell r="E3">
            <v>8</v>
          </cell>
          <cell r="F3">
            <v>8</v>
          </cell>
          <cell r="G3">
            <v>8</v>
          </cell>
          <cell r="H3">
            <v>8</v>
          </cell>
          <cell r="I3">
            <v>8</v>
          </cell>
          <cell r="J3">
            <v>5</v>
          </cell>
          <cell r="K3">
            <v>5</v>
          </cell>
          <cell r="L3">
            <v>8</v>
          </cell>
          <cell r="M3">
            <v>8</v>
          </cell>
          <cell r="N3">
            <v>8</v>
          </cell>
          <cell r="O3">
            <v>8</v>
          </cell>
          <cell r="P3">
            <v>8</v>
          </cell>
          <cell r="Q3" t="str">
            <v>В</v>
          </cell>
          <cell r="S3">
            <v>8</v>
          </cell>
          <cell r="T3">
            <v>8</v>
          </cell>
          <cell r="U3">
            <v>8</v>
          </cell>
          <cell r="V3">
            <v>8</v>
          </cell>
          <cell r="W3">
            <v>8</v>
          </cell>
          <cell r="X3">
            <v>5</v>
          </cell>
          <cell r="Z3">
            <v>8</v>
          </cell>
          <cell r="AA3">
            <v>8</v>
          </cell>
          <cell r="AB3">
            <v>8</v>
          </cell>
          <cell r="AC3">
            <v>8</v>
          </cell>
          <cell r="AD3">
            <v>8</v>
          </cell>
          <cell r="AE3" t="str">
            <v>В</v>
          </cell>
          <cell r="AG3">
            <v>8</v>
          </cell>
          <cell r="AH3">
            <v>183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>
            <v>7</v>
          </cell>
          <cell r="E4">
            <v>11</v>
          </cell>
          <cell r="F4">
            <v>11</v>
          </cell>
          <cell r="G4">
            <v>11</v>
          </cell>
          <cell r="H4">
            <v>10</v>
          </cell>
          <cell r="I4">
            <v>10</v>
          </cell>
          <cell r="J4">
            <v>7</v>
          </cell>
          <cell r="L4">
            <v>10</v>
          </cell>
          <cell r="M4">
            <v>9</v>
          </cell>
          <cell r="N4">
            <v>10</v>
          </cell>
          <cell r="O4">
            <v>10</v>
          </cell>
          <cell r="P4">
            <v>9</v>
          </cell>
          <cell r="Q4">
            <v>6</v>
          </cell>
          <cell r="S4" t="str">
            <v>От</v>
          </cell>
          <cell r="T4" t="str">
            <v>От</v>
          </cell>
          <cell r="U4" t="str">
            <v>От</v>
          </cell>
          <cell r="V4" t="str">
            <v>От</v>
          </cell>
          <cell r="W4" t="str">
            <v>От</v>
          </cell>
          <cell r="X4" t="str">
            <v>От</v>
          </cell>
          <cell r="Y4" t="str">
            <v>От</v>
          </cell>
          <cell r="Z4" t="str">
            <v>От</v>
          </cell>
          <cell r="AA4" t="str">
            <v>От</v>
          </cell>
          <cell r="AB4" t="str">
            <v>От</v>
          </cell>
          <cell r="AC4" t="str">
            <v>От</v>
          </cell>
          <cell r="AD4" t="str">
            <v>От</v>
          </cell>
          <cell r="AE4" t="str">
            <v>От</v>
          </cell>
          <cell r="AF4" t="str">
            <v>От</v>
          </cell>
          <cell r="AG4">
            <v>8</v>
          </cell>
          <cell r="AH4">
            <v>129</v>
          </cell>
        </row>
        <row r="5">
          <cell r="A5" t="str">
            <v>Порохова Марина</v>
          </cell>
          <cell r="B5" t="str">
            <v>Менеджер WMS</v>
          </cell>
          <cell r="C5" t="str">
            <v>В</v>
          </cell>
          <cell r="E5" t="str">
            <v>От</v>
          </cell>
          <cell r="F5" t="str">
            <v>От</v>
          </cell>
          <cell r="G5" t="str">
            <v>От</v>
          </cell>
          <cell r="H5" t="str">
            <v>От</v>
          </cell>
          <cell r="I5" t="str">
            <v>От</v>
          </cell>
          <cell r="J5" t="str">
            <v>От</v>
          </cell>
          <cell r="K5" t="str">
            <v>От</v>
          </cell>
          <cell r="L5" t="str">
            <v>От</v>
          </cell>
          <cell r="M5" t="str">
            <v>От</v>
          </cell>
          <cell r="N5" t="str">
            <v>От</v>
          </cell>
          <cell r="O5" t="str">
            <v>От</v>
          </cell>
          <cell r="P5" t="str">
            <v>От</v>
          </cell>
          <cell r="Q5" t="str">
            <v>От</v>
          </cell>
          <cell r="R5" t="str">
            <v>От</v>
          </cell>
          <cell r="S5">
            <v>11</v>
          </cell>
          <cell r="T5">
            <v>11</v>
          </cell>
          <cell r="U5">
            <v>11</v>
          </cell>
          <cell r="V5">
            <v>8</v>
          </cell>
          <cell r="W5">
            <v>11</v>
          </cell>
          <cell r="X5">
            <v>7</v>
          </cell>
          <cell r="Z5">
            <v>11</v>
          </cell>
          <cell r="AA5">
            <v>11</v>
          </cell>
          <cell r="AB5">
            <v>11</v>
          </cell>
          <cell r="AC5">
            <v>11</v>
          </cell>
          <cell r="AD5">
            <v>11</v>
          </cell>
          <cell r="AE5">
            <v>7</v>
          </cell>
          <cell r="AG5">
            <v>10</v>
          </cell>
          <cell r="AH5">
            <v>131</v>
          </cell>
        </row>
        <row r="6">
          <cell r="A6" t="str">
            <v>Зуева Елизавета</v>
          </cell>
          <cell r="B6" t="str">
            <v>Логист</v>
          </cell>
          <cell r="C6">
            <v>5</v>
          </cell>
          <cell r="E6">
            <v>8</v>
          </cell>
          <cell r="F6">
            <v>8</v>
          </cell>
          <cell r="G6">
            <v>8</v>
          </cell>
          <cell r="H6">
            <v>8</v>
          </cell>
          <cell r="I6">
            <v>8</v>
          </cell>
          <cell r="J6" t="str">
            <v>В</v>
          </cell>
          <cell r="L6">
            <v>8</v>
          </cell>
          <cell r="M6">
            <v>8</v>
          </cell>
          <cell r="N6">
            <v>8</v>
          </cell>
          <cell r="O6">
            <v>8</v>
          </cell>
          <cell r="P6">
            <v>8</v>
          </cell>
          <cell r="Q6">
            <v>5</v>
          </cell>
          <cell r="S6">
            <v>8</v>
          </cell>
          <cell r="T6">
            <v>8</v>
          </cell>
          <cell r="U6">
            <v>8</v>
          </cell>
          <cell r="V6">
            <v>8</v>
          </cell>
          <cell r="W6">
            <v>8</v>
          </cell>
          <cell r="X6" t="str">
            <v>В</v>
          </cell>
          <cell r="Z6">
            <v>8</v>
          </cell>
          <cell r="AA6">
            <v>8</v>
          </cell>
          <cell r="AB6">
            <v>8</v>
          </cell>
          <cell r="AC6">
            <v>8</v>
          </cell>
          <cell r="AD6">
            <v>8</v>
          </cell>
          <cell r="AE6">
            <v>5</v>
          </cell>
          <cell r="AG6">
            <v>8</v>
          </cell>
          <cell r="AH6">
            <v>183</v>
          </cell>
        </row>
        <row r="7">
          <cell r="A7" t="str">
            <v>Оганесян Мариам</v>
          </cell>
          <cell r="B7" t="str">
            <v>Уборщик помещений</v>
          </cell>
          <cell r="E7">
            <v>4</v>
          </cell>
          <cell r="F7">
            <v>4</v>
          </cell>
          <cell r="G7">
            <v>4</v>
          </cell>
          <cell r="H7">
            <v>4</v>
          </cell>
          <cell r="I7">
            <v>4</v>
          </cell>
          <cell r="L7">
            <v>4</v>
          </cell>
          <cell r="M7">
            <v>4</v>
          </cell>
          <cell r="N7">
            <v>4</v>
          </cell>
          <cell r="O7">
            <v>4</v>
          </cell>
          <cell r="P7">
            <v>4</v>
          </cell>
          <cell r="S7">
            <v>4</v>
          </cell>
          <cell r="T7">
            <v>4</v>
          </cell>
          <cell r="U7">
            <v>4</v>
          </cell>
          <cell r="V7">
            <v>4</v>
          </cell>
          <cell r="W7">
            <v>4</v>
          </cell>
          <cell r="Z7">
            <v>4</v>
          </cell>
          <cell r="AA7">
            <v>4</v>
          </cell>
          <cell r="AB7">
            <v>4</v>
          </cell>
          <cell r="AC7">
            <v>4</v>
          </cell>
          <cell r="AD7">
            <v>4</v>
          </cell>
          <cell r="AG7">
            <v>4</v>
          </cell>
          <cell r="AH7">
            <v>84</v>
          </cell>
        </row>
        <row r="8">
          <cell r="A8" t="str">
            <v>Смена 1</v>
          </cell>
        </row>
        <row r="9">
          <cell r="A9" t="str">
            <v>Раскита Александр</v>
          </cell>
          <cell r="B9" t="str">
            <v>Зам.упр.склада</v>
          </cell>
          <cell r="D9">
            <v>11</v>
          </cell>
          <cell r="E9" t="str">
            <v>От</v>
          </cell>
          <cell r="F9" t="str">
            <v>От</v>
          </cell>
          <cell r="G9" t="str">
            <v>От</v>
          </cell>
          <cell r="H9" t="str">
            <v>От</v>
          </cell>
          <cell r="I9" t="str">
            <v>От</v>
          </cell>
          <cell r="J9" t="str">
            <v>От</v>
          </cell>
          <cell r="K9" t="str">
            <v>От</v>
          </cell>
          <cell r="L9" t="str">
            <v>От</v>
          </cell>
          <cell r="M9" t="str">
            <v>От</v>
          </cell>
          <cell r="N9" t="str">
            <v>От</v>
          </cell>
          <cell r="O9" t="str">
            <v>От</v>
          </cell>
          <cell r="P9" t="str">
            <v>От</v>
          </cell>
          <cell r="Q9" t="str">
            <v>От</v>
          </cell>
          <cell r="R9" t="str">
            <v>От</v>
          </cell>
          <cell r="T9">
            <v>11</v>
          </cell>
          <cell r="U9">
            <v>11</v>
          </cell>
          <cell r="X9">
            <v>11</v>
          </cell>
          <cell r="Y9">
            <v>11</v>
          </cell>
          <cell r="AB9">
            <v>11</v>
          </cell>
          <cell r="AC9">
            <v>11</v>
          </cell>
          <cell r="AF9">
            <v>11</v>
          </cell>
          <cell r="AG9">
            <v>11</v>
          </cell>
          <cell r="AH9">
            <v>99</v>
          </cell>
        </row>
        <row r="10">
          <cell r="A10" t="str">
            <v>Авдеев Алексей</v>
          </cell>
          <cell r="B10" t="str">
            <v>Кладовщик-комплектовщик</v>
          </cell>
          <cell r="D10">
            <v>11</v>
          </cell>
          <cell r="E10">
            <v>11</v>
          </cell>
          <cell r="H10">
            <v>11</v>
          </cell>
          <cell r="I10">
            <v>11</v>
          </cell>
          <cell r="L10">
            <v>11</v>
          </cell>
          <cell r="M10">
            <v>11</v>
          </cell>
          <cell r="P10">
            <v>8</v>
          </cell>
          <cell r="Q10">
            <v>11</v>
          </cell>
          <cell r="T10">
            <v>11</v>
          </cell>
          <cell r="U10">
            <v>11</v>
          </cell>
          <cell r="X10">
            <v>11</v>
          </cell>
          <cell r="Y10" t="str">
            <v>Б</v>
          </cell>
          <cell r="Z10" t="str">
            <v>Б</v>
          </cell>
          <cell r="AA10" t="str">
            <v>Б</v>
          </cell>
          <cell r="AB10" t="str">
            <v>Б</v>
          </cell>
          <cell r="AC10" t="str">
            <v>Б</v>
          </cell>
          <cell r="AD10" t="str">
            <v>Б</v>
          </cell>
          <cell r="AE10" t="str">
            <v>Б</v>
          </cell>
          <cell r="AF10" t="str">
            <v>Б</v>
          </cell>
          <cell r="AG10" t="str">
            <v>Б</v>
          </cell>
          <cell r="AH10">
            <v>118</v>
          </cell>
        </row>
        <row r="11">
          <cell r="A11" t="str">
            <v>Гильметдинов Марсель</v>
          </cell>
          <cell r="B11" t="str">
            <v>Кладовщик-комплектовщик</v>
          </cell>
          <cell r="P11">
            <v>11</v>
          </cell>
          <cell r="Q11">
            <v>11</v>
          </cell>
          <cell r="T11">
            <v>11</v>
          </cell>
          <cell r="U11">
            <v>11</v>
          </cell>
          <cell r="X11">
            <v>11</v>
          </cell>
          <cell r="Y11">
            <v>11</v>
          </cell>
          <cell r="AB11">
            <v>11</v>
          </cell>
          <cell r="AC11">
            <v>11</v>
          </cell>
          <cell r="AF11">
            <v>11</v>
          </cell>
          <cell r="AG11">
            <v>11</v>
          </cell>
          <cell r="AH11">
            <v>110</v>
          </cell>
        </row>
        <row r="12">
          <cell r="A12" t="str">
            <v>Данилов Дмитрий</v>
          </cell>
          <cell r="B12" t="str">
            <v>Кладовщик-комплектовщик</v>
          </cell>
          <cell r="C12" t="str">
            <v>От</v>
          </cell>
          <cell r="D12" t="str">
            <v>От</v>
          </cell>
          <cell r="E12" t="str">
            <v>От</v>
          </cell>
          <cell r="F12" t="str">
            <v>От</v>
          </cell>
          <cell r="G12" t="str">
            <v>От</v>
          </cell>
          <cell r="H12" t="str">
            <v>От</v>
          </cell>
          <cell r="I12" t="str">
            <v>От</v>
          </cell>
          <cell r="J12" t="str">
            <v>От</v>
          </cell>
          <cell r="K12" t="str">
            <v>От</v>
          </cell>
          <cell r="L12">
            <v>11</v>
          </cell>
          <cell r="M12">
            <v>11</v>
          </cell>
          <cell r="P12">
            <v>11</v>
          </cell>
          <cell r="Q12">
            <v>11</v>
          </cell>
          <cell r="T12">
            <v>11</v>
          </cell>
          <cell r="U12">
            <v>11</v>
          </cell>
          <cell r="X12">
            <v>11</v>
          </cell>
          <cell r="Y12">
            <v>11</v>
          </cell>
          <cell r="AB12">
            <v>11</v>
          </cell>
          <cell r="AC12">
            <v>11</v>
          </cell>
          <cell r="AF12">
            <v>11</v>
          </cell>
          <cell r="AG12">
            <v>11</v>
          </cell>
          <cell r="AH12">
            <v>132</v>
          </cell>
        </row>
        <row r="13">
          <cell r="A13" t="str">
            <v>Камаров Азат</v>
          </cell>
          <cell r="B13" t="str">
            <v>Кладовщик-комплектовщик</v>
          </cell>
          <cell r="D13">
            <v>11</v>
          </cell>
          <cell r="E13">
            <v>11</v>
          </cell>
          <cell r="H13">
            <v>11</v>
          </cell>
          <cell r="I13">
            <v>11</v>
          </cell>
          <cell r="L13">
            <v>11</v>
          </cell>
          <cell r="M13">
            <v>11</v>
          </cell>
          <cell r="P13">
            <v>11</v>
          </cell>
          <cell r="Q13">
            <v>11</v>
          </cell>
          <cell r="T13" t="str">
            <v>ПР</v>
          </cell>
          <cell r="U13" t="str">
            <v>ПР</v>
          </cell>
          <cell r="X13">
            <v>11</v>
          </cell>
          <cell r="Y13">
            <v>11</v>
          </cell>
          <cell r="AB13">
            <v>11</v>
          </cell>
          <cell r="AC13">
            <v>11</v>
          </cell>
          <cell r="AF13">
            <v>11</v>
          </cell>
          <cell r="AG13">
            <v>11</v>
          </cell>
          <cell r="AH13">
            <v>154</v>
          </cell>
        </row>
        <row r="14">
          <cell r="A14" t="str">
            <v>Коптелов Владимир</v>
          </cell>
          <cell r="B14" t="str">
            <v>Кладовщик-комплектовщик</v>
          </cell>
          <cell r="D14">
            <v>11</v>
          </cell>
          <cell r="E14">
            <v>11</v>
          </cell>
          <cell r="H14">
            <v>11</v>
          </cell>
          <cell r="I14">
            <v>11</v>
          </cell>
          <cell r="L14">
            <v>11</v>
          </cell>
          <cell r="M14">
            <v>11</v>
          </cell>
          <cell r="O14">
            <v>11</v>
          </cell>
          <cell r="P14">
            <v>11</v>
          </cell>
          <cell r="Q14">
            <v>11</v>
          </cell>
          <cell r="T14">
            <v>11</v>
          </cell>
          <cell r="U14">
            <v>11</v>
          </cell>
          <cell r="X14">
            <v>11</v>
          </cell>
          <cell r="Y14">
            <v>11</v>
          </cell>
          <cell r="AB14">
            <v>11</v>
          </cell>
          <cell r="AC14">
            <v>11</v>
          </cell>
          <cell r="AF14" t="str">
            <v>П</v>
          </cell>
          <cell r="AG14">
            <v>11</v>
          </cell>
          <cell r="AH14">
            <v>176</v>
          </cell>
        </row>
        <row r="15">
          <cell r="A15" t="str">
            <v>Оглоблин Дмитрий</v>
          </cell>
          <cell r="B15" t="str">
            <v>Кладовщик-комплектовщик</v>
          </cell>
          <cell r="D15">
            <v>11</v>
          </cell>
          <cell r="E15" t="str">
            <v>От</v>
          </cell>
          <cell r="F15" t="str">
            <v>От</v>
          </cell>
          <cell r="G15" t="str">
            <v>От</v>
          </cell>
          <cell r="H15" t="str">
            <v>От</v>
          </cell>
          <cell r="I15" t="str">
            <v>От</v>
          </cell>
          <cell r="J15" t="str">
            <v>От</v>
          </cell>
          <cell r="K15" t="str">
            <v>От</v>
          </cell>
          <cell r="L15" t="str">
            <v>От</v>
          </cell>
          <cell r="M15" t="str">
            <v>От</v>
          </cell>
          <cell r="N15" t="str">
            <v>От</v>
          </cell>
          <cell r="O15" t="str">
            <v>От</v>
          </cell>
          <cell r="P15" t="str">
            <v>От</v>
          </cell>
          <cell r="Q15" t="str">
            <v>От</v>
          </cell>
          <cell r="R15" t="str">
            <v>От</v>
          </cell>
          <cell r="T15">
            <v>11</v>
          </cell>
          <cell r="U15">
            <v>11</v>
          </cell>
          <cell r="X15">
            <v>11</v>
          </cell>
          <cell r="Y15">
            <v>11</v>
          </cell>
          <cell r="AB15">
            <v>11</v>
          </cell>
          <cell r="AC15">
            <v>11</v>
          </cell>
          <cell r="AF15">
            <v>11</v>
          </cell>
          <cell r="AG15">
            <v>11</v>
          </cell>
          <cell r="AH15">
            <v>99</v>
          </cell>
        </row>
        <row r="16">
          <cell r="A16" t="str">
            <v>Пряхин Павел</v>
          </cell>
          <cell r="B16" t="str">
            <v>Кладовщик-комплектовщик</v>
          </cell>
          <cell r="D16">
            <v>11</v>
          </cell>
          <cell r="E16" t="str">
            <v>ПР</v>
          </cell>
          <cell r="H16">
            <v>11</v>
          </cell>
          <cell r="I16">
            <v>11</v>
          </cell>
          <cell r="L16">
            <v>11</v>
          </cell>
          <cell r="M16">
            <v>11</v>
          </cell>
          <cell r="P16">
            <v>11</v>
          </cell>
          <cell r="Q16">
            <v>11</v>
          </cell>
          <cell r="S16" t="str">
            <v>От</v>
          </cell>
          <cell r="T16" t="str">
            <v>От</v>
          </cell>
          <cell r="U16" t="str">
            <v>От</v>
          </cell>
          <cell r="V16" t="str">
            <v>От</v>
          </cell>
          <cell r="W16" t="str">
            <v>От</v>
          </cell>
          <cell r="X16" t="str">
            <v>От</v>
          </cell>
          <cell r="Y16" t="str">
            <v>От</v>
          </cell>
          <cell r="Z16" t="str">
            <v>От</v>
          </cell>
          <cell r="AA16" t="str">
            <v>От</v>
          </cell>
          <cell r="AB16" t="str">
            <v>От</v>
          </cell>
          <cell r="AC16" t="str">
            <v>От</v>
          </cell>
          <cell r="AD16" t="str">
            <v>От</v>
          </cell>
          <cell r="AE16" t="str">
            <v>От</v>
          </cell>
          <cell r="AF16" t="str">
            <v>От</v>
          </cell>
          <cell r="AG16" t="str">
            <v>ПР</v>
          </cell>
          <cell r="AH16">
            <v>77</v>
          </cell>
        </row>
        <row r="17">
          <cell r="A17" t="str">
            <v>Салахетдинов Ринат</v>
          </cell>
          <cell r="B17" t="str">
            <v>Кладовщик-комплектовщик</v>
          </cell>
          <cell r="D17" t="str">
            <v>Ад/Б</v>
          </cell>
          <cell r="E17" t="str">
            <v>Ад/Б</v>
          </cell>
          <cell r="H17">
            <v>11</v>
          </cell>
          <cell r="I17">
            <v>11</v>
          </cell>
          <cell r="L17">
            <v>11</v>
          </cell>
          <cell r="M17">
            <v>11</v>
          </cell>
          <cell r="O17">
            <v>11</v>
          </cell>
          <cell r="P17">
            <v>11</v>
          </cell>
          <cell r="Q17">
            <v>11</v>
          </cell>
          <cell r="S17">
            <v>11</v>
          </cell>
          <cell r="T17">
            <v>11</v>
          </cell>
          <cell r="U17">
            <v>11</v>
          </cell>
          <cell r="V17">
            <v>6</v>
          </cell>
          <cell r="X17">
            <v>8</v>
          </cell>
          <cell r="Y17">
            <v>11</v>
          </cell>
          <cell r="AA17">
            <v>6</v>
          </cell>
          <cell r="AB17">
            <v>11</v>
          </cell>
          <cell r="AC17">
            <v>11</v>
          </cell>
          <cell r="AF17">
            <v>11</v>
          </cell>
          <cell r="AG17">
            <v>11</v>
          </cell>
          <cell r="AH17">
            <v>185</v>
          </cell>
        </row>
        <row r="18">
          <cell r="A18" t="str">
            <v>Самигуллина Рушания</v>
          </cell>
          <cell r="B18" t="str">
            <v>Кладовщик-комплектовщик</v>
          </cell>
          <cell r="D18">
            <v>11</v>
          </cell>
          <cell r="E18">
            <v>11</v>
          </cell>
          <cell r="H18">
            <v>11</v>
          </cell>
          <cell r="I18">
            <v>11</v>
          </cell>
          <cell r="L18">
            <v>11</v>
          </cell>
          <cell r="M18">
            <v>11</v>
          </cell>
          <cell r="P18">
            <v>11</v>
          </cell>
          <cell r="Q18">
            <v>11</v>
          </cell>
          <cell r="T18">
            <v>11</v>
          </cell>
          <cell r="U18">
            <v>11</v>
          </cell>
          <cell r="X18">
            <v>11</v>
          </cell>
          <cell r="Y18">
            <v>11</v>
          </cell>
          <cell r="AB18">
            <v>11</v>
          </cell>
          <cell r="AC18">
            <v>11</v>
          </cell>
          <cell r="AF18">
            <v>11</v>
          </cell>
          <cell r="AG18">
            <v>11</v>
          </cell>
          <cell r="AH18">
            <v>176</v>
          </cell>
        </row>
        <row r="19">
          <cell r="A19" t="str">
            <v>Фимин Никита</v>
          </cell>
          <cell r="B19" t="str">
            <v>Кладовщик-комплектовщик</v>
          </cell>
          <cell r="D19">
            <v>11</v>
          </cell>
          <cell r="E19">
            <v>11</v>
          </cell>
          <cell r="H19">
            <v>11</v>
          </cell>
          <cell r="I19">
            <v>11</v>
          </cell>
          <cell r="L19">
            <v>11</v>
          </cell>
          <cell r="M19">
            <v>11</v>
          </cell>
          <cell r="P19">
            <v>11</v>
          </cell>
          <cell r="Q19">
            <v>11</v>
          </cell>
          <cell r="S19" t="str">
            <v>От</v>
          </cell>
          <cell r="T19" t="str">
            <v>От</v>
          </cell>
          <cell r="U19" t="str">
            <v>От</v>
          </cell>
          <cell r="V19" t="str">
            <v>От</v>
          </cell>
          <cell r="W19" t="str">
            <v>От</v>
          </cell>
          <cell r="X19" t="str">
            <v>От</v>
          </cell>
          <cell r="Y19" t="str">
            <v>От</v>
          </cell>
          <cell r="Z19" t="str">
            <v>От</v>
          </cell>
          <cell r="AA19" t="str">
            <v>От</v>
          </cell>
          <cell r="AB19" t="str">
            <v>От</v>
          </cell>
          <cell r="AC19" t="str">
            <v>От</v>
          </cell>
          <cell r="AD19" t="str">
            <v>От</v>
          </cell>
          <cell r="AE19" t="str">
            <v>От</v>
          </cell>
          <cell r="AF19" t="str">
            <v>От</v>
          </cell>
          <cell r="AG19">
            <v>11</v>
          </cell>
          <cell r="AH19">
            <v>99</v>
          </cell>
        </row>
        <row r="20">
          <cell r="A20" t="str">
            <v>Халилов Артур</v>
          </cell>
          <cell r="B20" t="str">
            <v>Старший кладовщик</v>
          </cell>
          <cell r="C20" t="str">
            <v>От</v>
          </cell>
          <cell r="D20" t="str">
            <v>От</v>
          </cell>
          <cell r="E20" t="str">
            <v>От</v>
          </cell>
          <cell r="H20">
            <v>11</v>
          </cell>
          <cell r="I20">
            <v>11</v>
          </cell>
          <cell r="L20">
            <v>11</v>
          </cell>
          <cell r="M20">
            <v>11</v>
          </cell>
          <cell r="P20">
            <v>11</v>
          </cell>
          <cell r="Q20">
            <v>11</v>
          </cell>
          <cell r="T20">
            <v>11</v>
          </cell>
          <cell r="U20">
            <v>11</v>
          </cell>
          <cell r="X20">
            <v>11</v>
          </cell>
          <cell r="Y20">
            <v>11</v>
          </cell>
          <cell r="AB20">
            <v>11</v>
          </cell>
          <cell r="AC20">
            <v>11</v>
          </cell>
          <cell r="AF20">
            <v>11</v>
          </cell>
          <cell r="AG20">
            <v>11</v>
          </cell>
          <cell r="AH20">
            <v>154</v>
          </cell>
        </row>
        <row r="21">
          <cell r="A21" t="str">
            <v>Шорников Феликс</v>
          </cell>
          <cell r="B21" t="str">
            <v>Кладовщик-комплектовщик</v>
          </cell>
          <cell r="H21">
            <v>11</v>
          </cell>
          <cell r="I21">
            <v>11</v>
          </cell>
          <cell r="L21">
            <v>11</v>
          </cell>
          <cell r="M21">
            <v>11</v>
          </cell>
          <cell r="P21">
            <v>11</v>
          </cell>
          <cell r="Q21">
            <v>11</v>
          </cell>
          <cell r="T21">
            <v>11</v>
          </cell>
          <cell r="U21" t="str">
            <v>Ад/Б</v>
          </cell>
          <cell r="X21">
            <v>11</v>
          </cell>
          <cell r="Y21">
            <v>5</v>
          </cell>
          <cell r="Z21" t="str">
            <v>Уволен</v>
          </cell>
          <cell r="AH21">
            <v>93</v>
          </cell>
        </row>
        <row r="22">
          <cell r="A22" t="str">
            <v>Смена 2</v>
          </cell>
        </row>
        <row r="23">
          <cell r="A23" t="str">
            <v>Каримуллин Салават</v>
          </cell>
          <cell r="B23" t="str">
            <v>Зам.упр.склада</v>
          </cell>
          <cell r="C23" t="str">
            <v>От</v>
          </cell>
          <cell r="D23" t="str">
            <v>От</v>
          </cell>
          <cell r="E23" t="str">
            <v>От</v>
          </cell>
          <cell r="F23">
            <v>11</v>
          </cell>
          <cell r="G23">
            <v>11</v>
          </cell>
          <cell r="I23">
            <v>11</v>
          </cell>
          <cell r="J23">
            <v>11</v>
          </cell>
          <cell r="K23">
            <v>11</v>
          </cell>
          <cell r="M23">
            <v>10</v>
          </cell>
          <cell r="N23">
            <v>11</v>
          </cell>
          <cell r="O23">
            <v>11</v>
          </cell>
          <cell r="Q23">
            <v>9</v>
          </cell>
          <cell r="R23">
            <v>11</v>
          </cell>
          <cell r="S23">
            <v>11</v>
          </cell>
          <cell r="V23">
            <v>11</v>
          </cell>
          <cell r="W23">
            <v>11</v>
          </cell>
          <cell r="Z23">
            <v>11</v>
          </cell>
          <cell r="AA23">
            <v>11</v>
          </cell>
          <cell r="AC23">
            <v>6</v>
          </cell>
          <cell r="AD23">
            <v>11</v>
          </cell>
          <cell r="AE23">
            <v>11</v>
          </cell>
          <cell r="AH23">
            <v>190</v>
          </cell>
        </row>
        <row r="24">
          <cell r="A24" t="str">
            <v>Ахмедзянов Данил</v>
          </cell>
          <cell r="B24" t="str">
            <v>Кладовщик-комплектовщик</v>
          </cell>
          <cell r="J24">
            <v>11</v>
          </cell>
          <cell r="K24">
            <v>11</v>
          </cell>
          <cell r="N24">
            <v>11</v>
          </cell>
          <cell r="O24">
            <v>11</v>
          </cell>
          <cell r="R24" t="str">
            <v>ПР</v>
          </cell>
          <cell r="S24">
            <v>11</v>
          </cell>
          <cell r="V24">
            <v>11</v>
          </cell>
          <cell r="W24">
            <v>11</v>
          </cell>
          <cell r="Z24" t="str">
            <v>ПР</v>
          </cell>
          <cell r="AA24" t="str">
            <v>ПР</v>
          </cell>
          <cell r="AD24" t="str">
            <v>ПР</v>
          </cell>
          <cell r="AE24" t="str">
            <v>ПР</v>
          </cell>
          <cell r="AH24">
            <v>77</v>
          </cell>
        </row>
        <row r="25">
          <cell r="A25" t="str">
            <v>Ахметзянов Камиль</v>
          </cell>
          <cell r="B25" t="str">
            <v>Кладовщик-комплектовщик</v>
          </cell>
          <cell r="C25">
            <v>11</v>
          </cell>
          <cell r="F25">
            <v>11</v>
          </cell>
          <cell r="G25">
            <v>11</v>
          </cell>
          <cell r="H25">
            <v>6</v>
          </cell>
          <cell r="J25">
            <v>11</v>
          </cell>
          <cell r="K25">
            <v>11</v>
          </cell>
          <cell r="N25">
            <v>11</v>
          </cell>
          <cell r="O25">
            <v>11</v>
          </cell>
          <cell r="R25">
            <v>11</v>
          </cell>
          <cell r="S25">
            <v>11</v>
          </cell>
          <cell r="T25">
            <v>6</v>
          </cell>
          <cell r="V25">
            <v>11</v>
          </cell>
          <cell r="W25">
            <v>11</v>
          </cell>
          <cell r="Z25">
            <v>11</v>
          </cell>
          <cell r="AA25">
            <v>11</v>
          </cell>
          <cell r="AD25">
            <v>11</v>
          </cell>
          <cell r="AE25">
            <v>11</v>
          </cell>
          <cell r="AH25">
            <v>177</v>
          </cell>
        </row>
        <row r="26">
          <cell r="A26" t="str">
            <v>Билалов Зульфат</v>
          </cell>
          <cell r="B26" t="str">
            <v>Старший кладовщик</v>
          </cell>
          <cell r="C26">
            <v>11</v>
          </cell>
          <cell r="E26">
            <v>6</v>
          </cell>
          <cell r="F26">
            <v>11</v>
          </cell>
          <cell r="G26">
            <v>11</v>
          </cell>
          <cell r="H26">
            <v>6</v>
          </cell>
          <cell r="J26">
            <v>11</v>
          </cell>
          <cell r="K26">
            <v>11</v>
          </cell>
          <cell r="L26">
            <v>6</v>
          </cell>
          <cell r="N26">
            <v>11</v>
          </cell>
          <cell r="O26">
            <v>11</v>
          </cell>
          <cell r="R26">
            <v>11</v>
          </cell>
          <cell r="S26">
            <v>11</v>
          </cell>
          <cell r="V26">
            <v>11</v>
          </cell>
          <cell r="W26">
            <v>11</v>
          </cell>
          <cell r="Z26" t="str">
            <v>ПР</v>
          </cell>
          <cell r="AA26">
            <v>11</v>
          </cell>
          <cell r="AB26">
            <v>6</v>
          </cell>
          <cell r="AD26">
            <v>11</v>
          </cell>
          <cell r="AE26">
            <v>11</v>
          </cell>
          <cell r="AH26">
            <v>178</v>
          </cell>
        </row>
        <row r="27">
          <cell r="A27" t="str">
            <v>Даминов Альберт</v>
          </cell>
          <cell r="B27" t="str">
            <v>Кладовщик-комплектовщик</v>
          </cell>
          <cell r="C27">
            <v>11</v>
          </cell>
          <cell r="F27">
            <v>11</v>
          </cell>
          <cell r="G27">
            <v>11</v>
          </cell>
          <cell r="J27">
            <v>11</v>
          </cell>
          <cell r="K27">
            <v>11</v>
          </cell>
          <cell r="L27">
            <v>6</v>
          </cell>
          <cell r="N27">
            <v>11</v>
          </cell>
          <cell r="O27">
            <v>11</v>
          </cell>
          <cell r="R27">
            <v>9</v>
          </cell>
          <cell r="S27" t="str">
            <v>ПР</v>
          </cell>
          <cell r="V27">
            <v>11</v>
          </cell>
          <cell r="W27">
            <v>11</v>
          </cell>
          <cell r="Z27">
            <v>11</v>
          </cell>
          <cell r="AA27">
            <v>11</v>
          </cell>
          <cell r="AB27">
            <v>7</v>
          </cell>
          <cell r="AD27">
            <v>11</v>
          </cell>
          <cell r="AE27">
            <v>11</v>
          </cell>
          <cell r="AH27">
            <v>165</v>
          </cell>
        </row>
        <row r="28">
          <cell r="A28" t="str">
            <v>Лагутин Виталий</v>
          </cell>
          <cell r="B28" t="str">
            <v>Кладовщик-комплектовщик</v>
          </cell>
          <cell r="Z28">
            <v>11</v>
          </cell>
          <cell r="AA28">
            <v>11</v>
          </cell>
          <cell r="AD28">
            <v>11</v>
          </cell>
          <cell r="AE28">
            <v>11</v>
          </cell>
          <cell r="AH28">
            <v>44</v>
          </cell>
        </row>
        <row r="29">
          <cell r="A29" t="str">
            <v>Дустов Анвар</v>
          </cell>
          <cell r="B29" t="str">
            <v>Кладовщик-комплектовщик</v>
          </cell>
          <cell r="C29">
            <v>11</v>
          </cell>
          <cell r="F29" t="str">
            <v>Ад/Б</v>
          </cell>
          <cell r="G29" t="str">
            <v>Ад/Б</v>
          </cell>
          <cell r="H29" t="str">
            <v>Отс</v>
          </cell>
          <cell r="I29" t="str">
            <v>Отс</v>
          </cell>
          <cell r="J29" t="str">
            <v>Отс</v>
          </cell>
          <cell r="K29" t="str">
            <v>Отс</v>
          </cell>
          <cell r="L29" t="str">
            <v>Отс</v>
          </cell>
          <cell r="M29" t="str">
            <v>Отс</v>
          </cell>
          <cell r="N29" t="str">
            <v>Отс</v>
          </cell>
          <cell r="O29" t="str">
            <v>Отс</v>
          </cell>
          <cell r="P29" t="str">
            <v>Отс</v>
          </cell>
          <cell r="Q29" t="str">
            <v>Отс</v>
          </cell>
          <cell r="R29" t="str">
            <v>Отс</v>
          </cell>
          <cell r="S29" t="str">
            <v>Отс</v>
          </cell>
          <cell r="T29" t="str">
            <v>Отс</v>
          </cell>
          <cell r="U29" t="str">
            <v>Отс</v>
          </cell>
          <cell r="V29" t="str">
            <v>Отс</v>
          </cell>
          <cell r="W29" t="str">
            <v>Отс</v>
          </cell>
          <cell r="X29" t="str">
            <v>Отс</v>
          </cell>
          <cell r="Y29" t="str">
            <v>Отс</v>
          </cell>
          <cell r="Z29" t="str">
            <v>Отс</v>
          </cell>
          <cell r="AA29" t="str">
            <v>Отс</v>
          </cell>
          <cell r="AB29" t="str">
            <v>Отс</v>
          </cell>
          <cell r="AC29" t="str">
            <v>Отс</v>
          </cell>
          <cell r="AD29" t="str">
            <v>Отс</v>
          </cell>
          <cell r="AE29" t="str">
            <v>Отс</v>
          </cell>
          <cell r="AF29" t="str">
            <v>Отс</v>
          </cell>
          <cell r="AG29" t="str">
            <v>Отс</v>
          </cell>
          <cell r="AH29">
            <v>11</v>
          </cell>
        </row>
        <row r="30">
          <cell r="A30" t="str">
            <v>Масюк Олег</v>
          </cell>
          <cell r="B30" t="str">
            <v>Кладовщик-комплектовщик</v>
          </cell>
          <cell r="C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6</v>
          </cell>
          <cell r="J30">
            <v>11</v>
          </cell>
          <cell r="K30">
            <v>11</v>
          </cell>
          <cell r="L30">
            <v>6</v>
          </cell>
          <cell r="N30">
            <v>11</v>
          </cell>
          <cell r="O30">
            <v>11</v>
          </cell>
          <cell r="R30">
            <v>9</v>
          </cell>
          <cell r="S30" t="str">
            <v>РР</v>
          </cell>
          <cell r="V30">
            <v>11</v>
          </cell>
          <cell r="W30">
            <v>11</v>
          </cell>
          <cell r="Z30">
            <v>11</v>
          </cell>
          <cell r="AA30">
            <v>11</v>
          </cell>
          <cell r="AD30">
            <v>11</v>
          </cell>
          <cell r="AE30">
            <v>11</v>
          </cell>
          <cell r="AH30">
            <v>186</v>
          </cell>
        </row>
        <row r="31">
          <cell r="A31" t="str">
            <v>Насибуллина  Гулия</v>
          </cell>
          <cell r="B31" t="str">
            <v>Кладовщик-комплектовщик</v>
          </cell>
          <cell r="C31">
            <v>11</v>
          </cell>
          <cell r="F31">
            <v>8</v>
          </cell>
          <cell r="G31">
            <v>11</v>
          </cell>
          <cell r="J31">
            <v>11</v>
          </cell>
          <cell r="K31">
            <v>11</v>
          </cell>
          <cell r="N31">
            <v>11</v>
          </cell>
          <cell r="O31">
            <v>11</v>
          </cell>
          <cell r="R31">
            <v>11</v>
          </cell>
          <cell r="S31" t="str">
            <v>Б</v>
          </cell>
          <cell r="U31" t="str">
            <v>Б</v>
          </cell>
          <cell r="V31" t="str">
            <v>Б</v>
          </cell>
          <cell r="W31" t="str">
            <v>Б</v>
          </cell>
          <cell r="X31" t="str">
            <v>Б</v>
          </cell>
          <cell r="Y31" t="str">
            <v>Б</v>
          </cell>
          <cell r="Z31" t="str">
            <v>Б</v>
          </cell>
          <cell r="AA31">
            <v>11</v>
          </cell>
          <cell r="AB31">
            <v>6</v>
          </cell>
          <cell r="AD31">
            <v>11</v>
          </cell>
          <cell r="AE31">
            <v>11</v>
          </cell>
          <cell r="AH31">
            <v>124</v>
          </cell>
        </row>
        <row r="32">
          <cell r="A32" t="str">
            <v>Фролов Дмитрий</v>
          </cell>
          <cell r="B32" t="str">
            <v>Кладовщик-комплектовщик</v>
          </cell>
          <cell r="C32">
            <v>11</v>
          </cell>
          <cell r="F32">
            <v>11</v>
          </cell>
          <cell r="G32">
            <v>11</v>
          </cell>
          <cell r="J32">
            <v>11</v>
          </cell>
          <cell r="K32">
            <v>11</v>
          </cell>
          <cell r="N32">
            <v>11</v>
          </cell>
          <cell r="O32">
            <v>11</v>
          </cell>
          <cell r="R32">
            <v>11</v>
          </cell>
          <cell r="S32">
            <v>11</v>
          </cell>
          <cell r="V32">
            <v>11</v>
          </cell>
          <cell r="W32">
            <v>11</v>
          </cell>
          <cell r="Z32">
            <v>11</v>
          </cell>
          <cell r="AA32">
            <v>11</v>
          </cell>
          <cell r="AD32">
            <v>11</v>
          </cell>
          <cell r="AE32">
            <v>11</v>
          </cell>
          <cell r="AH32">
            <v>165</v>
          </cell>
        </row>
        <row r="33">
          <cell r="A33" t="str">
            <v>Щепин Андрей</v>
          </cell>
          <cell r="B33" t="str">
            <v>Кладовщик-комплектовщик</v>
          </cell>
          <cell r="C33">
            <v>11</v>
          </cell>
          <cell r="F33">
            <v>11</v>
          </cell>
          <cell r="G33">
            <v>11</v>
          </cell>
          <cell r="J33">
            <v>11</v>
          </cell>
          <cell r="K33">
            <v>11</v>
          </cell>
          <cell r="N33">
            <v>11</v>
          </cell>
          <cell r="O33">
            <v>11</v>
          </cell>
          <cell r="P33">
            <v>11</v>
          </cell>
          <cell r="R33">
            <v>11</v>
          </cell>
          <cell r="S33">
            <v>11</v>
          </cell>
          <cell r="T33">
            <v>6</v>
          </cell>
          <cell r="U33">
            <v>6</v>
          </cell>
          <cell r="V33">
            <v>11</v>
          </cell>
          <cell r="W33">
            <v>11</v>
          </cell>
          <cell r="Z33">
            <v>11</v>
          </cell>
          <cell r="AA33">
            <v>11</v>
          </cell>
          <cell r="AC33" t="str">
            <v>От</v>
          </cell>
          <cell r="AD33" t="str">
            <v>От</v>
          </cell>
          <cell r="AE33" t="str">
            <v>От</v>
          </cell>
          <cell r="AF33" t="str">
            <v>От</v>
          </cell>
          <cell r="AG33" t="str">
            <v>От</v>
          </cell>
          <cell r="AH33">
            <v>166</v>
          </cell>
        </row>
        <row r="34">
          <cell r="A34" t="str">
            <v>Ясавиев Тимур</v>
          </cell>
          <cell r="B34" t="str">
            <v>Кладовщик-комплектовщик</v>
          </cell>
          <cell r="V34">
            <v>10</v>
          </cell>
          <cell r="W34">
            <v>11</v>
          </cell>
          <cell r="Z34" t="str">
            <v>ПР</v>
          </cell>
          <cell r="AA34" t="str">
            <v>ПР</v>
          </cell>
          <cell r="AD34" t="str">
            <v>ПР</v>
          </cell>
          <cell r="AE34" t="str">
            <v>ПР</v>
          </cell>
          <cell r="AH34">
            <v>21</v>
          </cell>
        </row>
        <row r="35">
          <cell r="A35" t="str">
            <v>Якупова Гульнара</v>
          </cell>
          <cell r="B35" t="str">
            <v>Кладовщик-комплектовщик</v>
          </cell>
          <cell r="C35">
            <v>11</v>
          </cell>
          <cell r="E35" t="str">
            <v>От</v>
          </cell>
          <cell r="F35" t="str">
            <v>От</v>
          </cell>
          <cell r="G35" t="str">
            <v>От</v>
          </cell>
          <cell r="H35" t="str">
            <v>От</v>
          </cell>
          <cell r="I35" t="str">
            <v>От</v>
          </cell>
          <cell r="J35" t="str">
            <v>От</v>
          </cell>
          <cell r="K35">
            <v>11</v>
          </cell>
          <cell r="L35" t="str">
            <v>От</v>
          </cell>
          <cell r="M35" t="str">
            <v>От</v>
          </cell>
          <cell r="N35" t="str">
            <v>От</v>
          </cell>
          <cell r="O35" t="str">
            <v>От</v>
          </cell>
          <cell r="P35" t="str">
            <v>От</v>
          </cell>
          <cell r="Q35" t="str">
            <v>От</v>
          </cell>
          <cell r="R35" t="str">
            <v>От</v>
          </cell>
          <cell r="S35">
            <v>11</v>
          </cell>
          <cell r="V35">
            <v>11</v>
          </cell>
          <cell r="W35">
            <v>11</v>
          </cell>
          <cell r="Z35">
            <v>11</v>
          </cell>
          <cell r="AA35">
            <v>11</v>
          </cell>
          <cell r="AD35">
            <v>11</v>
          </cell>
          <cell r="AE35">
            <v>11</v>
          </cell>
          <cell r="AH35">
            <v>99</v>
          </cell>
        </row>
        <row r="36">
          <cell r="A36" t="str">
            <v>Водители</v>
          </cell>
          <cell r="AH36">
            <v>0</v>
          </cell>
        </row>
        <row r="37">
          <cell r="A37" t="str">
            <v>Ершов Евгений</v>
          </cell>
          <cell r="B37" t="str">
            <v>Водитель-экспедитор</v>
          </cell>
          <cell r="C37">
            <v>5</v>
          </cell>
          <cell r="E37">
            <v>8</v>
          </cell>
          <cell r="F37">
            <v>8</v>
          </cell>
          <cell r="G37">
            <v>8</v>
          </cell>
          <cell r="H37">
            <v>8</v>
          </cell>
          <cell r="I37">
            <v>8</v>
          </cell>
          <cell r="J37">
            <v>8</v>
          </cell>
          <cell r="L37">
            <v>8</v>
          </cell>
          <cell r="M37">
            <v>8</v>
          </cell>
          <cell r="N37">
            <v>8</v>
          </cell>
          <cell r="O37">
            <v>8</v>
          </cell>
          <cell r="P37">
            <v>8</v>
          </cell>
          <cell r="Q37" t="str">
            <v>В</v>
          </cell>
          <cell r="S37">
            <v>8</v>
          </cell>
          <cell r="T37">
            <v>8</v>
          </cell>
          <cell r="U37">
            <v>8</v>
          </cell>
          <cell r="V37">
            <v>8</v>
          </cell>
          <cell r="W37">
            <v>8</v>
          </cell>
          <cell r="X37">
            <v>5</v>
          </cell>
          <cell r="Z37">
            <v>8</v>
          </cell>
          <cell r="AA37">
            <v>8</v>
          </cell>
          <cell r="AB37">
            <v>8</v>
          </cell>
          <cell r="AC37">
            <v>8</v>
          </cell>
          <cell r="AD37">
            <v>8</v>
          </cell>
          <cell r="AE37">
            <v>5</v>
          </cell>
          <cell r="AG37">
            <v>8</v>
          </cell>
          <cell r="AH37">
            <v>191</v>
          </cell>
        </row>
        <row r="38">
          <cell r="A38" t="str">
            <v>Хазбиулин Игорь</v>
          </cell>
          <cell r="B38" t="str">
            <v>Водитель-экспедитор</v>
          </cell>
          <cell r="C38">
            <v>5</v>
          </cell>
          <cell r="E38">
            <v>8</v>
          </cell>
          <cell r="F38">
            <v>8</v>
          </cell>
          <cell r="G38">
            <v>8</v>
          </cell>
          <cell r="H38">
            <v>8</v>
          </cell>
          <cell r="I38">
            <v>8</v>
          </cell>
          <cell r="J38">
            <v>8</v>
          </cell>
          <cell r="K38">
            <v>16</v>
          </cell>
          <cell r="L38">
            <v>8</v>
          </cell>
          <cell r="M38">
            <v>8</v>
          </cell>
          <cell r="N38">
            <v>8</v>
          </cell>
          <cell r="O38">
            <v>8</v>
          </cell>
          <cell r="P38">
            <v>8</v>
          </cell>
          <cell r="Q38">
            <v>5</v>
          </cell>
          <cell r="S38">
            <v>8</v>
          </cell>
          <cell r="T38">
            <v>8</v>
          </cell>
          <cell r="U38">
            <v>8</v>
          </cell>
          <cell r="V38">
            <v>8</v>
          </cell>
          <cell r="W38">
            <v>8</v>
          </cell>
          <cell r="X38">
            <v>5</v>
          </cell>
          <cell r="Z38">
            <v>8</v>
          </cell>
          <cell r="AA38">
            <v>8</v>
          </cell>
          <cell r="AB38">
            <v>8</v>
          </cell>
          <cell r="AC38">
            <v>8</v>
          </cell>
          <cell r="AD38">
            <v>8</v>
          </cell>
          <cell r="AE38">
            <v>5</v>
          </cell>
          <cell r="AG38">
            <v>8</v>
          </cell>
          <cell r="AH38">
            <v>212</v>
          </cell>
        </row>
        <row r="39">
          <cell r="A39" t="str">
            <v>Максимов Евгений</v>
          </cell>
          <cell r="B39" t="str">
            <v>Водитель-экспедитор</v>
          </cell>
          <cell r="C39" t="str">
            <v>От</v>
          </cell>
          <cell r="D39" t="str">
            <v>От</v>
          </cell>
          <cell r="E39" t="str">
            <v>От</v>
          </cell>
          <cell r="F39" t="str">
            <v>От</v>
          </cell>
          <cell r="G39" t="str">
            <v>От</v>
          </cell>
          <cell r="H39" t="str">
            <v>От</v>
          </cell>
          <cell r="I39" t="str">
            <v>От</v>
          </cell>
          <cell r="J39" t="str">
            <v>От</v>
          </cell>
          <cell r="K39" t="str">
            <v>От</v>
          </cell>
          <cell r="L39" t="str">
            <v>От</v>
          </cell>
          <cell r="M39">
            <v>8</v>
          </cell>
          <cell r="N39">
            <v>8</v>
          </cell>
          <cell r="O39">
            <v>8</v>
          </cell>
          <cell r="P39">
            <v>8</v>
          </cell>
          <cell r="Q39">
            <v>5</v>
          </cell>
          <cell r="S39">
            <v>8</v>
          </cell>
          <cell r="T39">
            <v>8</v>
          </cell>
          <cell r="U39">
            <v>8</v>
          </cell>
          <cell r="V39">
            <v>8</v>
          </cell>
          <cell r="W39">
            <v>8</v>
          </cell>
          <cell r="X39">
            <v>5</v>
          </cell>
          <cell r="Z39">
            <v>8</v>
          </cell>
          <cell r="AA39">
            <v>8</v>
          </cell>
          <cell r="AB39">
            <v>8</v>
          </cell>
          <cell r="AC39">
            <v>8</v>
          </cell>
          <cell r="AD39">
            <v>8</v>
          </cell>
          <cell r="AE39">
            <v>5</v>
          </cell>
          <cell r="AG39">
            <v>8</v>
          </cell>
          <cell r="AH39">
            <v>135</v>
          </cell>
        </row>
        <row r="40">
          <cell r="A40" t="str">
            <v>Осипов Евгений</v>
          </cell>
          <cell r="B40" t="str">
            <v>Водитель-экспедитор</v>
          </cell>
          <cell r="C40">
            <v>5</v>
          </cell>
          <cell r="E40">
            <v>8</v>
          </cell>
          <cell r="F40">
            <v>8</v>
          </cell>
          <cell r="G40">
            <v>8</v>
          </cell>
          <cell r="H40">
            <v>8</v>
          </cell>
          <cell r="I40">
            <v>8</v>
          </cell>
          <cell r="J40">
            <v>8</v>
          </cell>
          <cell r="L40">
            <v>8</v>
          </cell>
          <cell r="M40">
            <v>8</v>
          </cell>
          <cell r="N40">
            <v>8</v>
          </cell>
          <cell r="O40">
            <v>8</v>
          </cell>
          <cell r="P40">
            <v>8</v>
          </cell>
          <cell r="Q40">
            <v>5</v>
          </cell>
          <cell r="S40" t="str">
            <v>От</v>
          </cell>
          <cell r="T40" t="str">
            <v>От</v>
          </cell>
          <cell r="U40" t="str">
            <v>От</v>
          </cell>
          <cell r="V40" t="str">
            <v>От</v>
          </cell>
          <cell r="W40" t="str">
            <v>От</v>
          </cell>
          <cell r="X40" t="str">
            <v>От</v>
          </cell>
          <cell r="Y40" t="str">
            <v>От</v>
          </cell>
          <cell r="Z40" t="str">
            <v>От</v>
          </cell>
          <cell r="AA40" t="str">
            <v>От</v>
          </cell>
          <cell r="AB40" t="str">
            <v>От</v>
          </cell>
          <cell r="AC40" t="str">
            <v>От</v>
          </cell>
          <cell r="AD40" t="str">
            <v>От</v>
          </cell>
          <cell r="AE40" t="str">
            <v>От</v>
          </cell>
          <cell r="AF40" t="str">
            <v>От</v>
          </cell>
          <cell r="AG40">
            <v>8</v>
          </cell>
          <cell r="AH40">
            <v>106</v>
          </cell>
        </row>
        <row r="41">
          <cell r="A41" t="str">
            <v>Филиппов Дмитрий</v>
          </cell>
          <cell r="B41" t="str">
            <v>Водитель-экспедитор</v>
          </cell>
          <cell r="C41">
            <v>5</v>
          </cell>
          <cell r="E41">
            <v>8</v>
          </cell>
          <cell r="F41">
            <v>8</v>
          </cell>
          <cell r="G41">
            <v>8</v>
          </cell>
          <cell r="H41">
            <v>8</v>
          </cell>
          <cell r="I41">
            <v>8</v>
          </cell>
          <cell r="J41">
            <v>8</v>
          </cell>
          <cell r="L41">
            <v>8</v>
          </cell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5</v>
          </cell>
          <cell r="S41">
            <v>8</v>
          </cell>
          <cell r="T41">
            <v>8</v>
          </cell>
          <cell r="U41">
            <v>8</v>
          </cell>
          <cell r="V41">
            <v>8</v>
          </cell>
          <cell r="W41">
            <v>8</v>
          </cell>
          <cell r="X41">
            <v>5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5</v>
          </cell>
          <cell r="AG41">
            <v>8</v>
          </cell>
          <cell r="AH41">
            <v>196</v>
          </cell>
        </row>
        <row r="42">
          <cell r="A42" t="str">
            <v>Хайбуллин Ильгам</v>
          </cell>
          <cell r="B42" t="str">
            <v>Водитель-экспедитор</v>
          </cell>
          <cell r="C42">
            <v>5</v>
          </cell>
          <cell r="E42" t="str">
            <v>Ад</v>
          </cell>
          <cell r="F42" t="str">
            <v>Ад</v>
          </cell>
          <cell r="G42" t="str">
            <v>Уволен</v>
          </cell>
          <cell r="AH42">
            <v>5</v>
          </cell>
        </row>
        <row r="43">
          <cell r="A43" t="str">
            <v>Шагивалиев Ильфат</v>
          </cell>
          <cell r="B43" t="str">
            <v>Грузчик</v>
          </cell>
          <cell r="C43" t="str">
            <v>В</v>
          </cell>
          <cell r="E43" t="str">
            <v>От</v>
          </cell>
          <cell r="F43" t="str">
            <v>От</v>
          </cell>
          <cell r="G43" t="str">
            <v>От</v>
          </cell>
          <cell r="H43" t="str">
            <v>От</v>
          </cell>
          <cell r="I43" t="str">
            <v>От</v>
          </cell>
          <cell r="J43" t="str">
            <v>От</v>
          </cell>
          <cell r="K43" t="str">
            <v>От</v>
          </cell>
          <cell r="L43" t="str">
            <v>От</v>
          </cell>
          <cell r="M43" t="str">
            <v>От</v>
          </cell>
          <cell r="N43" t="str">
            <v>От</v>
          </cell>
          <cell r="O43" t="str">
            <v>От</v>
          </cell>
          <cell r="P43" t="str">
            <v>От</v>
          </cell>
          <cell r="Q43" t="str">
            <v>От</v>
          </cell>
          <cell r="R43" t="str">
            <v>От</v>
          </cell>
          <cell r="S43">
            <v>8</v>
          </cell>
          <cell r="T43">
            <v>8</v>
          </cell>
          <cell r="U43">
            <v>8</v>
          </cell>
          <cell r="V43">
            <v>8</v>
          </cell>
          <cell r="W43">
            <v>8</v>
          </cell>
          <cell r="X43">
            <v>5</v>
          </cell>
          <cell r="Z43">
            <v>8</v>
          </cell>
          <cell r="AA43">
            <v>8</v>
          </cell>
          <cell r="AB43">
            <v>8</v>
          </cell>
          <cell r="AC43">
            <v>8</v>
          </cell>
          <cell r="AD43">
            <v>8</v>
          </cell>
          <cell r="AE43">
            <v>5</v>
          </cell>
          <cell r="AG43">
            <v>8</v>
          </cell>
          <cell r="AH43">
            <v>98</v>
          </cell>
        </row>
        <row r="44">
          <cell r="A44" t="str">
            <v>Марушкин Антон</v>
          </cell>
          <cell r="B44" t="str">
            <v>Грузчик</v>
          </cell>
          <cell r="P44">
            <v>8</v>
          </cell>
          <cell r="S44">
            <v>8</v>
          </cell>
          <cell r="T44" t="str">
            <v>Уволен</v>
          </cell>
          <cell r="AH44">
            <v>16</v>
          </cell>
        </row>
        <row r="45">
          <cell r="A45" t="str">
            <v>Усенов Рустам</v>
          </cell>
          <cell r="B45" t="str">
            <v>Грузчик</v>
          </cell>
          <cell r="W45">
            <v>8</v>
          </cell>
          <cell r="X45">
            <v>8</v>
          </cell>
          <cell r="Z45">
            <v>8</v>
          </cell>
          <cell r="AA45">
            <v>8</v>
          </cell>
          <cell r="AB45">
            <v>8</v>
          </cell>
          <cell r="AC45">
            <v>8</v>
          </cell>
          <cell r="AD45">
            <v>8</v>
          </cell>
          <cell r="AE45">
            <v>5</v>
          </cell>
          <cell r="AG45">
            <v>8</v>
          </cell>
          <cell r="AH45">
            <v>69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ЗП"/>
      <sheetName val="Аванс"/>
      <sheetName val="НАЛ_Аванс"/>
    </sheetNames>
    <sheetDataSet>
      <sheetData sheetId="0">
        <row r="1">
          <cell r="A1" t="str">
            <v>Авдеев Алексей</v>
          </cell>
          <cell r="B1">
            <v>6407.67</v>
          </cell>
        </row>
        <row r="2">
          <cell r="A2" t="str">
            <v>Ахметзянов Камиль</v>
          </cell>
          <cell r="B2">
            <v>12816.34</v>
          </cell>
        </row>
        <row r="3">
          <cell r="A3" t="str">
            <v>Билалов Зульфат</v>
          </cell>
          <cell r="B3">
            <v>12816.34</v>
          </cell>
        </row>
        <row r="4">
          <cell r="A4" t="str">
            <v>Даминов Альберт</v>
          </cell>
          <cell r="B4">
            <v>12816.34</v>
          </cell>
        </row>
        <row r="5">
          <cell r="A5" t="str">
            <v>Данилов Дмитрий</v>
          </cell>
          <cell r="B5">
            <v>11862.33</v>
          </cell>
        </row>
        <row r="6">
          <cell r="A6" t="str">
            <v>Коптелов Владимир</v>
          </cell>
          <cell r="B6">
            <v>7544.69</v>
          </cell>
        </row>
        <row r="7">
          <cell r="A7" t="str">
            <v>Масюк Олег</v>
          </cell>
          <cell r="B7">
            <v>12816.34</v>
          </cell>
        </row>
        <row r="8">
          <cell r="A8" t="str">
            <v>Насибуллина Гулия</v>
          </cell>
          <cell r="B8">
            <v>5453.66</v>
          </cell>
        </row>
        <row r="9">
          <cell r="A9" t="str">
            <v>Оглоблин Дмитрий</v>
          </cell>
          <cell r="B9">
            <v>12816.34</v>
          </cell>
        </row>
        <row r="10">
          <cell r="A10" t="str">
            <v>Пряхин Павел</v>
          </cell>
          <cell r="B10">
            <v>12816.34</v>
          </cell>
        </row>
        <row r="11">
          <cell r="A11" t="str">
            <v>Салахетдинов Ринат</v>
          </cell>
          <cell r="B11">
            <v>12816.34</v>
          </cell>
        </row>
        <row r="12">
          <cell r="A12" t="str">
            <v>Самигуллина Раушания</v>
          </cell>
          <cell r="B12">
            <v>6408.67</v>
          </cell>
        </row>
        <row r="13">
          <cell r="A13" t="str">
            <v>Фролов Дмитрий</v>
          </cell>
          <cell r="B13">
            <v>12816.34</v>
          </cell>
        </row>
        <row r="14">
          <cell r="A14" t="str">
            <v>Халилов Артур</v>
          </cell>
          <cell r="B14">
            <v>12816.34</v>
          </cell>
        </row>
        <row r="15">
          <cell r="A15" t="str">
            <v>Щепин Андрей</v>
          </cell>
          <cell r="B15">
            <v>12816.34</v>
          </cell>
        </row>
        <row r="16">
          <cell r="A16" t="str">
            <v>Якупова Гульнара</v>
          </cell>
          <cell r="B16">
            <v>12816.34</v>
          </cell>
        </row>
        <row r="17">
          <cell r="A17" t="str">
            <v>Лавров Дмитрий</v>
          </cell>
          <cell r="B17">
            <v>11974.71</v>
          </cell>
        </row>
        <row r="18">
          <cell r="A18" t="str">
            <v>Порохова Марина</v>
          </cell>
          <cell r="B18">
            <v>13572</v>
          </cell>
        </row>
        <row r="19">
          <cell r="A19" t="str">
            <v>Иютин Анатолий</v>
          </cell>
          <cell r="B19">
            <v>13572</v>
          </cell>
        </row>
        <row r="20">
          <cell r="A20" t="str">
            <v>Каримуллин Салават</v>
          </cell>
          <cell r="B20">
            <v>13487.99</v>
          </cell>
        </row>
        <row r="21">
          <cell r="A21" t="str">
            <v>Раскита Александр</v>
          </cell>
          <cell r="B21">
            <v>13487.99</v>
          </cell>
        </row>
        <row r="22">
          <cell r="A22" t="str">
            <v>Ершов Евгений</v>
          </cell>
          <cell r="B22">
            <v>8111.97</v>
          </cell>
        </row>
        <row r="23">
          <cell r="A23" t="str">
            <v>Максимов Евгений</v>
          </cell>
          <cell r="B23">
            <v>13487.99</v>
          </cell>
        </row>
        <row r="24">
          <cell r="A24" t="str">
            <v>Осипов Евгений</v>
          </cell>
          <cell r="B24">
            <v>13487.99</v>
          </cell>
        </row>
        <row r="25">
          <cell r="A25" t="str">
            <v>Сафиуллин Руслан</v>
          </cell>
          <cell r="B25">
            <v>13487.99</v>
          </cell>
        </row>
        <row r="26">
          <cell r="A26" t="str">
            <v>Филиппов Дмитрий</v>
          </cell>
          <cell r="B26">
            <v>13487.99</v>
          </cell>
        </row>
        <row r="27">
          <cell r="A27" t="str">
            <v>Хайбуллин Ильгам</v>
          </cell>
          <cell r="B27">
            <v>13487.99</v>
          </cell>
        </row>
        <row r="28">
          <cell r="A28" t="str">
            <v>Бабашкина Людмила</v>
          </cell>
          <cell r="B28">
            <v>12282.65</v>
          </cell>
        </row>
      </sheetData>
      <sheetData sheetId="1">
        <row r="1">
          <cell r="A1" t="str">
            <v>Авдеев Алексей</v>
          </cell>
          <cell r="B1">
            <v>5635.66</v>
          </cell>
        </row>
        <row r="2">
          <cell r="A2" t="str">
            <v>Ахметзянов Камиль</v>
          </cell>
          <cell r="B2">
            <v>5453.66</v>
          </cell>
        </row>
        <row r="3">
          <cell r="A3" t="str">
            <v>Билалов Зульфат</v>
          </cell>
          <cell r="B3">
            <v>5453.66</v>
          </cell>
        </row>
        <row r="4">
          <cell r="A4" t="str">
            <v>Даминов Альберт</v>
          </cell>
          <cell r="B4">
            <v>5453.66</v>
          </cell>
        </row>
        <row r="5">
          <cell r="A5" t="str">
            <v>Данилов Дмитрий</v>
          </cell>
          <cell r="B5">
            <v>5453.66</v>
          </cell>
        </row>
        <row r="6">
          <cell r="A6" t="str">
            <v>Масюк Олег</v>
          </cell>
          <cell r="B6">
            <v>5453.66</v>
          </cell>
        </row>
        <row r="7">
          <cell r="A7" t="str">
            <v>Оглоблин Дмитрий</v>
          </cell>
          <cell r="B7">
            <v>5453.66</v>
          </cell>
        </row>
        <row r="8">
          <cell r="A8" t="str">
            <v>Пряхин Павел</v>
          </cell>
          <cell r="B8">
            <v>5453.66</v>
          </cell>
        </row>
        <row r="9">
          <cell r="A9" t="str">
            <v>Салахетдинов Ринат</v>
          </cell>
          <cell r="B9">
            <v>5635.66</v>
          </cell>
        </row>
        <row r="10">
          <cell r="A10" t="str">
            <v>Самигуллина Раушания</v>
          </cell>
          <cell r="B10">
            <v>4681.6400000000003</v>
          </cell>
        </row>
        <row r="11">
          <cell r="A11" t="str">
            <v>Фролов Дмитрий</v>
          </cell>
          <cell r="B11">
            <v>5453.66</v>
          </cell>
        </row>
        <row r="12">
          <cell r="A12" t="str">
            <v>Халилов Артур</v>
          </cell>
          <cell r="B12">
            <v>5635.66</v>
          </cell>
        </row>
        <row r="13">
          <cell r="A13" t="str">
            <v>Щепин Андрей</v>
          </cell>
          <cell r="B13">
            <v>5453.66</v>
          </cell>
        </row>
        <row r="14">
          <cell r="A14" t="str">
            <v>Якупова Гульнара</v>
          </cell>
          <cell r="B14">
            <v>5635.66</v>
          </cell>
        </row>
        <row r="15">
          <cell r="A15" t="str">
            <v>Лавров Дмитрий</v>
          </cell>
          <cell r="B15">
            <v>6351.35</v>
          </cell>
        </row>
        <row r="16">
          <cell r="A16" t="str">
            <v>Порохова Марина</v>
          </cell>
          <cell r="B16">
            <v>5655</v>
          </cell>
        </row>
        <row r="17">
          <cell r="A17" t="str">
            <v>Иютин Анатолий</v>
          </cell>
          <cell r="B17">
            <v>5655</v>
          </cell>
        </row>
        <row r="18">
          <cell r="A18" t="str">
            <v>Каримуллин Салават</v>
          </cell>
          <cell r="B18">
            <v>6103.01</v>
          </cell>
        </row>
        <row r="19">
          <cell r="A19" t="str">
            <v>Раскита Александр</v>
          </cell>
          <cell r="B19">
            <v>5921.01</v>
          </cell>
        </row>
        <row r="20">
          <cell r="A20" t="str">
            <v>Максимов Евгений</v>
          </cell>
          <cell r="B20">
            <v>6493.01</v>
          </cell>
        </row>
        <row r="21">
          <cell r="A21" t="str">
            <v>Осипов Евгений</v>
          </cell>
          <cell r="B21">
            <v>5921.01</v>
          </cell>
        </row>
        <row r="22">
          <cell r="A22" t="str">
            <v>Филиппов Дмитрий</v>
          </cell>
          <cell r="B22">
            <v>5739.01</v>
          </cell>
        </row>
        <row r="23">
          <cell r="A23" t="str">
            <v>Хайбуллин Ильгам</v>
          </cell>
          <cell r="B23">
            <v>5739.01</v>
          </cell>
        </row>
        <row r="24">
          <cell r="A24" t="str">
            <v>Шагивалиев Ильфат</v>
          </cell>
          <cell r="B24">
            <v>2254.2600000000002</v>
          </cell>
        </row>
        <row r="25">
          <cell r="A25" t="str">
            <v>Бабашкина Людмила</v>
          </cell>
          <cell r="B25">
            <v>5117.3500000000004</v>
          </cell>
        </row>
      </sheetData>
      <sheetData sheetId="2">
        <row r="1">
          <cell r="A1" t="str">
            <v>Авдеев Алексей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. ааванс"/>
      <sheetName val="ЗП+Аванс"/>
    </sheetNames>
    <sheetDataSet>
      <sheetData sheetId="0" refreshError="1"/>
      <sheetData sheetId="1" refreshError="1">
        <row r="2">
          <cell r="A2" t="str">
            <v>Шагивалиев Ильфат</v>
          </cell>
          <cell r="B2">
            <v>4457.6000000000004</v>
          </cell>
          <cell r="C2">
            <v>2923.2</v>
          </cell>
        </row>
        <row r="3">
          <cell r="A3" t="str">
            <v>Авдеев Алексей</v>
          </cell>
          <cell r="B3">
            <v>8497.6200000000008</v>
          </cell>
          <cell r="C3">
            <v>7308</v>
          </cell>
        </row>
        <row r="4">
          <cell r="A4" t="str">
            <v>Ахметзянов Камиль</v>
          </cell>
          <cell r="B4">
            <v>10962</v>
          </cell>
          <cell r="C4">
            <v>7308</v>
          </cell>
        </row>
        <row r="5">
          <cell r="A5" t="str">
            <v>Билалов Зульфат</v>
          </cell>
          <cell r="B5">
            <v>8315.6200000000008</v>
          </cell>
          <cell r="C5">
            <v>4914.28</v>
          </cell>
        </row>
        <row r="6">
          <cell r="A6" t="str">
            <v>Даминов Альберт</v>
          </cell>
          <cell r="B6">
            <v>10962</v>
          </cell>
          <cell r="C6">
            <v>7308</v>
          </cell>
        </row>
        <row r="7">
          <cell r="A7" t="str">
            <v>Данилов Дмитрий</v>
          </cell>
          <cell r="B7">
            <v>8315.6200000000008</v>
          </cell>
          <cell r="C7">
            <v>7308</v>
          </cell>
        </row>
        <row r="8">
          <cell r="A8" t="str">
            <v>Коптелов Владимир</v>
          </cell>
          <cell r="B8">
            <v>11144</v>
          </cell>
          <cell r="C8">
            <v>7308</v>
          </cell>
        </row>
        <row r="9">
          <cell r="A9" t="str">
            <v>Масюк Олег</v>
          </cell>
          <cell r="B9">
            <v>5040.1000000000004</v>
          </cell>
          <cell r="C9">
            <v>7308</v>
          </cell>
        </row>
        <row r="10">
          <cell r="A10" t="str">
            <v xml:space="preserve">Насибуллина  Гулия </v>
          </cell>
          <cell r="B10">
            <v>10962</v>
          </cell>
          <cell r="C10">
            <v>4032.48</v>
          </cell>
        </row>
        <row r="11">
          <cell r="A11" t="str">
            <v>Оглоблин Дмитрий</v>
          </cell>
          <cell r="B11">
            <v>10962</v>
          </cell>
          <cell r="C11">
            <v>7308</v>
          </cell>
        </row>
        <row r="12">
          <cell r="A12" t="str">
            <v>Пряхин Павел</v>
          </cell>
          <cell r="B12">
            <v>10962</v>
          </cell>
          <cell r="C12">
            <v>7308</v>
          </cell>
        </row>
        <row r="13">
          <cell r="A13" t="str">
            <v>Салахетдинов Ринат</v>
          </cell>
          <cell r="B13">
            <v>11144</v>
          </cell>
          <cell r="C13">
            <v>7308</v>
          </cell>
        </row>
        <row r="14">
          <cell r="A14" t="str">
            <v>Самигуллина Рушания</v>
          </cell>
          <cell r="B14">
            <v>11144</v>
          </cell>
          <cell r="C14">
            <v>7308</v>
          </cell>
        </row>
        <row r="15">
          <cell r="A15" t="str">
            <v>Фролов Дмитрий</v>
          </cell>
          <cell r="B15">
            <v>10962</v>
          </cell>
          <cell r="C15">
            <v>4788.45</v>
          </cell>
        </row>
        <row r="16">
          <cell r="A16" t="str">
            <v>Халилов Артур</v>
          </cell>
          <cell r="B16">
            <v>11144</v>
          </cell>
          <cell r="C16">
            <v>7308</v>
          </cell>
        </row>
        <row r="17">
          <cell r="A17" t="str">
            <v xml:space="preserve">Щепин Андрей </v>
          </cell>
          <cell r="B17">
            <v>3275.52</v>
          </cell>
          <cell r="C17">
            <v>7308</v>
          </cell>
        </row>
        <row r="18">
          <cell r="A18" t="str">
            <v>Якупова Гульнара</v>
          </cell>
          <cell r="B18">
            <v>11144</v>
          </cell>
          <cell r="C18">
            <v>7308</v>
          </cell>
        </row>
        <row r="19">
          <cell r="A19" t="str">
            <v>Лавров Дмитрий</v>
          </cell>
          <cell r="B19">
            <v>9475.73</v>
          </cell>
          <cell r="C19">
            <v>7830</v>
          </cell>
        </row>
        <row r="20">
          <cell r="A20" t="str">
            <v>Порохова Марина</v>
          </cell>
          <cell r="B20">
            <v>11832</v>
          </cell>
          <cell r="C20">
            <v>7395</v>
          </cell>
        </row>
        <row r="21">
          <cell r="A21" t="str">
            <v>Иютин Анатолий</v>
          </cell>
          <cell r="B21">
            <v>5377.82</v>
          </cell>
          <cell r="C21"/>
        </row>
        <row r="22">
          <cell r="A22" t="str">
            <v>Каримуллин Салават</v>
          </cell>
          <cell r="B22">
            <v>9381.14</v>
          </cell>
          <cell r="C22">
            <v>7690</v>
          </cell>
        </row>
        <row r="23">
          <cell r="A23" t="str">
            <v>Раскита Александр</v>
          </cell>
          <cell r="B23">
            <v>11718</v>
          </cell>
          <cell r="C23">
            <v>7691</v>
          </cell>
        </row>
        <row r="24">
          <cell r="A24" t="str">
            <v>Ершов Евгений</v>
          </cell>
          <cell r="B24">
            <v>11900</v>
          </cell>
          <cell r="C24">
            <v>8460</v>
          </cell>
        </row>
        <row r="25">
          <cell r="A25" t="str">
            <v>Максимов Евгений</v>
          </cell>
          <cell r="B25">
            <v>9505.31</v>
          </cell>
          <cell r="C25">
            <v>6417.83</v>
          </cell>
        </row>
        <row r="26">
          <cell r="A26" t="str">
            <v>Осипов Евгений</v>
          </cell>
          <cell r="B26">
            <v>11718</v>
          </cell>
          <cell r="C26">
            <v>8460</v>
          </cell>
        </row>
        <row r="27">
          <cell r="A27" t="str">
            <v>Сафиуллин Руслан</v>
          </cell>
          <cell r="B27">
            <v>11536</v>
          </cell>
          <cell r="C27">
            <v>461.4</v>
          </cell>
        </row>
        <row r="28">
          <cell r="A28" t="str">
            <v>Филиппов Дмитрий</v>
          </cell>
          <cell r="B28">
            <v>11536</v>
          </cell>
          <cell r="C28">
            <v>8460</v>
          </cell>
        </row>
        <row r="29">
          <cell r="A29" t="str">
            <v>Хайбуллин Ильгам</v>
          </cell>
          <cell r="B29">
            <v>11536</v>
          </cell>
          <cell r="C29">
            <v>8460</v>
          </cell>
        </row>
        <row r="30">
          <cell r="A30" t="str">
            <v>Бабашкина Людмила</v>
          </cell>
          <cell r="B30">
            <v>10633.22</v>
          </cell>
          <cell r="C30">
            <v>6766.78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анс Нал"/>
      <sheetName val="Белый Аваанс"/>
      <sheetName val="Белая ЗП"/>
    </sheetNames>
    <sheetDataSet>
      <sheetData sheetId="0">
        <row r="1">
          <cell r="A1"/>
          <cell r="B1"/>
        </row>
        <row r="2">
          <cell r="A2">
            <v>1</v>
          </cell>
          <cell r="B2" t="str">
            <v>Авдеев Алексей</v>
          </cell>
        </row>
        <row r="3">
          <cell r="A3">
            <v>2</v>
          </cell>
          <cell r="B3" t="str">
            <v>Ахметзянов Камиль</v>
          </cell>
        </row>
        <row r="4">
          <cell r="A4">
            <v>3</v>
          </cell>
          <cell r="B4" t="str">
            <v>Бабашкина Людмила</v>
          </cell>
        </row>
        <row r="5">
          <cell r="A5">
            <v>4</v>
          </cell>
          <cell r="B5" t="str">
            <v>Билалов Зульфат</v>
          </cell>
        </row>
        <row r="6">
          <cell r="A6">
            <v>5</v>
          </cell>
          <cell r="B6" t="str">
            <v>Бояров Александр</v>
          </cell>
        </row>
        <row r="7">
          <cell r="A7">
            <v>6</v>
          </cell>
          <cell r="B7" t="str">
            <v>Данилов Дмитрий</v>
          </cell>
        </row>
        <row r="8">
          <cell r="A8">
            <v>7</v>
          </cell>
          <cell r="B8" t="str">
            <v>Даминов Альберт</v>
          </cell>
        </row>
        <row r="9">
          <cell r="A9">
            <v>8</v>
          </cell>
          <cell r="B9" t="str">
            <v>Дустов Анвар</v>
          </cell>
        </row>
        <row r="10">
          <cell r="A10">
            <v>9</v>
          </cell>
          <cell r="B10" t="str">
            <v>Ершов Евгений</v>
          </cell>
        </row>
        <row r="11">
          <cell r="A11">
            <v>10</v>
          </cell>
          <cell r="B11" t="str">
            <v>Зуева Елизавета</v>
          </cell>
        </row>
        <row r="12">
          <cell r="A12">
            <v>11</v>
          </cell>
          <cell r="B12" t="str">
            <v>Камаров Азат</v>
          </cell>
        </row>
        <row r="13">
          <cell r="A13">
            <v>12</v>
          </cell>
          <cell r="B13" t="str">
            <v>Каримуллин Салават</v>
          </cell>
        </row>
        <row r="14">
          <cell r="A14">
            <v>13</v>
          </cell>
          <cell r="B14" t="str">
            <v>Коптелов Владимир</v>
          </cell>
        </row>
        <row r="15">
          <cell r="A15">
            <v>14</v>
          </cell>
          <cell r="B15" t="str">
            <v>Лавров Дмитрий</v>
          </cell>
        </row>
        <row r="16">
          <cell r="A16">
            <v>15</v>
          </cell>
          <cell r="B16" t="str">
            <v>Максимов Евгений</v>
          </cell>
        </row>
        <row r="17">
          <cell r="A17">
            <v>16</v>
          </cell>
          <cell r="B17" t="str">
            <v>Масюк Олег</v>
          </cell>
        </row>
        <row r="18">
          <cell r="A18">
            <v>17</v>
          </cell>
          <cell r="B18" t="str">
            <v>Оглоблин Дмитрий</v>
          </cell>
        </row>
        <row r="19">
          <cell r="A19">
            <v>18</v>
          </cell>
          <cell r="B19" t="str">
            <v>Осипов Евгений</v>
          </cell>
        </row>
        <row r="20">
          <cell r="A20">
            <v>19</v>
          </cell>
          <cell r="B20" t="str">
            <v>Порохова Марина</v>
          </cell>
        </row>
        <row r="21">
          <cell r="A21">
            <v>20</v>
          </cell>
          <cell r="B21" t="str">
            <v>Пряхин Павел</v>
          </cell>
        </row>
        <row r="22">
          <cell r="A22">
            <v>21</v>
          </cell>
          <cell r="B22" t="str">
            <v>Раскита Александр</v>
          </cell>
        </row>
        <row r="23">
          <cell r="A23">
            <v>22</v>
          </cell>
          <cell r="B23" t="str">
            <v>Самигуллина Рушания</v>
          </cell>
        </row>
        <row r="24">
          <cell r="A24">
            <v>23</v>
          </cell>
          <cell r="B24" t="str">
            <v>Салахетдинов Ринат</v>
          </cell>
        </row>
        <row r="25">
          <cell r="A25">
            <v>24</v>
          </cell>
          <cell r="B25" t="str">
            <v>Фролов Дмитрий</v>
          </cell>
        </row>
        <row r="26">
          <cell r="A26">
            <v>25</v>
          </cell>
          <cell r="B26" t="str">
            <v>Фимин Никита</v>
          </cell>
        </row>
        <row r="27">
          <cell r="A27">
            <v>26</v>
          </cell>
          <cell r="B27" t="str">
            <v>Филиппов Дмитрий</v>
          </cell>
        </row>
        <row r="28">
          <cell r="A28">
            <v>27</v>
          </cell>
          <cell r="B28" t="str">
            <v>Хазибуллин  Игорь</v>
          </cell>
        </row>
        <row r="29">
          <cell r="A29">
            <v>28</v>
          </cell>
          <cell r="B29" t="str">
            <v>Хайбуллин Ильгам</v>
          </cell>
        </row>
        <row r="30">
          <cell r="A30">
            <v>29</v>
          </cell>
          <cell r="B30" t="str">
            <v>Халилов Артур</v>
          </cell>
        </row>
        <row r="31">
          <cell r="A31">
            <v>30</v>
          </cell>
          <cell r="B31" t="str">
            <v>Шагивалиев Ильфат</v>
          </cell>
        </row>
      </sheetData>
      <sheetData sheetId="1">
        <row r="1">
          <cell r="A1" t="str">
            <v>Шагивалиев Ильфат Махмутович на карту  3 956,57 (Удержать исп лист 5934,86)</v>
          </cell>
          <cell r="B1">
            <v>3956.57</v>
          </cell>
        </row>
      </sheetData>
      <sheetData sheetId="2">
        <row r="1">
          <cell r="A1" t="str">
            <v>держать исп лист Шагивалиев 5245,54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"/>
      <sheetName val="Лист1"/>
      <sheetName val="Таблица"/>
    </sheetNames>
    <sheetDataSet>
      <sheetData sheetId="0">
        <row r="11">
          <cell r="I11">
            <v>2869.3880421793629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анс"/>
      <sheetName val="Аванс НАл"/>
      <sheetName val="ЗП"/>
    </sheetNames>
    <sheetDataSet>
      <sheetData sheetId="0">
        <row r="1">
          <cell r="C1" t="str">
            <v>Шагивалиев Ильфат</v>
          </cell>
          <cell r="F1">
            <v>607.67000000000007</v>
          </cell>
        </row>
        <row r="2">
          <cell r="C2" t="str">
            <v>Удержать исп</v>
          </cell>
          <cell r="D2">
            <v>364.6</v>
          </cell>
        </row>
        <row r="3">
          <cell r="C3" t="str">
            <v>Авдеев Алексей</v>
          </cell>
          <cell r="F3">
            <v>10318.469999999999</v>
          </cell>
        </row>
        <row r="4">
          <cell r="C4" t="str">
            <v>Ахметзянов Камиль</v>
          </cell>
          <cell r="F4">
            <v>10318.469999999999</v>
          </cell>
        </row>
        <row r="5">
          <cell r="C5" t="str">
            <v>Даминов Альберт</v>
          </cell>
          <cell r="F5">
            <v>10318.469999999999</v>
          </cell>
        </row>
        <row r="6">
          <cell r="C6" t="str">
            <v>Данилов Дмитрий</v>
          </cell>
          <cell r="F6">
            <v>4005.65</v>
          </cell>
        </row>
        <row r="7">
          <cell r="C7" t="str">
            <v>Коптелов Владимир</v>
          </cell>
          <cell r="F7">
            <v>10318.469999999999</v>
          </cell>
        </row>
        <row r="8">
          <cell r="C8" t="str">
            <v>Масюк Олег</v>
          </cell>
          <cell r="F8">
            <v>10319.469999999999</v>
          </cell>
        </row>
        <row r="9">
          <cell r="C9" t="str">
            <v>Насибуллина  Гулия</v>
          </cell>
          <cell r="F9">
            <v>10318.469999999999</v>
          </cell>
        </row>
        <row r="10">
          <cell r="C10" t="str">
            <v>Оглоблин Дмитрий</v>
          </cell>
          <cell r="F10">
            <v>606.66999999999996</v>
          </cell>
        </row>
        <row r="11">
          <cell r="C11" t="str">
            <v>Пряхин Павел</v>
          </cell>
          <cell r="F11">
            <v>10318.469999999999</v>
          </cell>
        </row>
        <row r="12">
          <cell r="C12" t="str">
            <v>Салахетдинов Ринат</v>
          </cell>
          <cell r="F12">
            <v>10318.469999999999</v>
          </cell>
        </row>
        <row r="13">
          <cell r="C13" t="str">
            <v>Самигуллина Раушания</v>
          </cell>
          <cell r="F13">
            <v>10318.469999999999</v>
          </cell>
        </row>
        <row r="14">
          <cell r="C14" t="str">
            <v>Фролов Дмитрий</v>
          </cell>
          <cell r="F14">
            <v>10318.469999999999</v>
          </cell>
        </row>
        <row r="15">
          <cell r="C15" t="str">
            <v>Щепин Андрей</v>
          </cell>
          <cell r="F15">
            <v>10318.469999999999</v>
          </cell>
        </row>
        <row r="16">
          <cell r="C16" t="str">
            <v>Якупова Гульнара</v>
          </cell>
          <cell r="F16">
            <v>606.66999999999996</v>
          </cell>
        </row>
        <row r="17">
          <cell r="C17" t="str">
            <v>Лавров Дмитрий</v>
          </cell>
          <cell r="F17">
            <v>10564.86</v>
          </cell>
        </row>
        <row r="18">
          <cell r="C18" t="str">
            <v>Зуева Елизавета</v>
          </cell>
          <cell r="F18">
            <v>5179.38</v>
          </cell>
        </row>
        <row r="19">
          <cell r="C19" t="str">
            <v>Каримуллин Салават</v>
          </cell>
          <cell r="F19">
            <v>9231.4699999999993</v>
          </cell>
        </row>
        <row r="20">
          <cell r="C20" t="str">
            <v>Раскита Александр</v>
          </cell>
          <cell r="F20">
            <v>631.74</v>
          </cell>
        </row>
        <row r="21">
          <cell r="C21" t="str">
            <v>Билалов Зульфат</v>
          </cell>
          <cell r="F21">
            <v>10533.56</v>
          </cell>
        </row>
        <row r="22">
          <cell r="C22" t="str">
            <v>Халилов Артур</v>
          </cell>
          <cell r="F22">
            <v>9046.26</v>
          </cell>
        </row>
        <row r="23">
          <cell r="C23" t="str">
            <v>удержать исп</v>
          </cell>
          <cell r="D23">
            <v>4523.13</v>
          </cell>
        </row>
        <row r="24">
          <cell r="C24" t="str">
            <v>Ершов Евгений</v>
          </cell>
          <cell r="F24">
            <v>11177.84</v>
          </cell>
        </row>
        <row r="25">
          <cell r="C25" t="str">
            <v>Максимов Евгений</v>
          </cell>
          <cell r="F25">
            <v>4339.37</v>
          </cell>
        </row>
        <row r="26">
          <cell r="C26" t="str">
            <v>Осипов Евгений</v>
          </cell>
          <cell r="F26">
            <v>11177.84</v>
          </cell>
        </row>
        <row r="27">
          <cell r="C27" t="str">
            <v>Филиппов Дмитрий</v>
          </cell>
          <cell r="F27">
            <v>11177.84</v>
          </cell>
        </row>
        <row r="28">
          <cell r="C28" t="str">
            <v>Хазбиулин Игорь</v>
          </cell>
          <cell r="F28">
            <v>11178.84</v>
          </cell>
        </row>
        <row r="29">
          <cell r="C29" t="str">
            <v>удержать исп</v>
          </cell>
          <cell r="D29">
            <v>3224.66</v>
          </cell>
        </row>
        <row r="30">
          <cell r="C30" t="str">
            <v>Бабашкина Людмила</v>
          </cell>
          <cell r="F30">
            <v>8285.81</v>
          </cell>
        </row>
      </sheetData>
      <sheetData sheetId="1">
        <row r="1">
          <cell r="B1" t="str">
            <v>Авдеев Алексей</v>
          </cell>
        </row>
        <row r="2">
          <cell r="B2" t="str">
            <v>Ахметзянов Камиль</v>
          </cell>
        </row>
        <row r="3">
          <cell r="B3" t="str">
            <v>Бабашкина Людмила</v>
          </cell>
        </row>
        <row r="4">
          <cell r="B4" t="str">
            <v>Билалов Зульфат</v>
          </cell>
        </row>
        <row r="5">
          <cell r="B5" t="str">
            <v>Данилов Дмитрий</v>
          </cell>
        </row>
        <row r="6">
          <cell r="B6" t="str">
            <v>Даминов Альберт</v>
          </cell>
        </row>
        <row r="7">
          <cell r="B7" t="str">
            <v>Дустов Анвар</v>
          </cell>
        </row>
        <row r="8">
          <cell r="B8" t="str">
            <v>Ершов Евгений</v>
          </cell>
        </row>
        <row r="9">
          <cell r="B9" t="str">
            <v>Зуева Елизавета</v>
          </cell>
          <cell r="C9">
            <v>5000</v>
          </cell>
        </row>
        <row r="10">
          <cell r="B10" t="str">
            <v>Камаров Азат</v>
          </cell>
          <cell r="C10">
            <v>10000</v>
          </cell>
        </row>
        <row r="11">
          <cell r="B11" t="str">
            <v>Каримуллин Салават</v>
          </cell>
        </row>
        <row r="12">
          <cell r="B12" t="str">
            <v>Коптелов Владимир</v>
          </cell>
        </row>
        <row r="13">
          <cell r="B13" t="str">
            <v>Лавров Дмитрий</v>
          </cell>
          <cell r="C13">
            <v>5000</v>
          </cell>
        </row>
        <row r="14">
          <cell r="B14" t="str">
            <v>Максимов Евгений</v>
          </cell>
        </row>
        <row r="15">
          <cell r="B15" t="str">
            <v>Масюк Олег</v>
          </cell>
        </row>
        <row r="16">
          <cell r="B16" t="str">
            <v>Оглоблин Дмитрий</v>
          </cell>
        </row>
        <row r="17">
          <cell r="B17" t="str">
            <v>Осипов Евгений</v>
          </cell>
        </row>
        <row r="18">
          <cell r="B18" t="str">
            <v>Порохова Марина</v>
          </cell>
        </row>
        <row r="19">
          <cell r="B19" t="str">
            <v>Пряхин Павел</v>
          </cell>
        </row>
        <row r="20">
          <cell r="B20" t="str">
            <v>Раскита Александр</v>
          </cell>
        </row>
        <row r="21">
          <cell r="B21" t="str">
            <v>Самигуллина Рушания</v>
          </cell>
        </row>
        <row r="22">
          <cell r="B22" t="str">
            <v>Салахетдинов Ринат</v>
          </cell>
        </row>
        <row r="23">
          <cell r="B23" t="str">
            <v>Фролов Дмитрий</v>
          </cell>
        </row>
        <row r="24">
          <cell r="B24" t="str">
            <v>Фимин Никита</v>
          </cell>
          <cell r="C24">
            <v>10000</v>
          </cell>
        </row>
        <row r="25">
          <cell r="B25" t="str">
            <v>Филиппов Дмитрий</v>
          </cell>
          <cell r="C25">
            <v>9000</v>
          </cell>
        </row>
        <row r="26">
          <cell r="B26" t="str">
            <v>Хазибуллин  Игорь</v>
          </cell>
        </row>
        <row r="27">
          <cell r="B27" t="str">
            <v>Хайбуллин Ильгам</v>
          </cell>
        </row>
        <row r="28">
          <cell r="B28" t="str">
            <v>Халилов Артур</v>
          </cell>
        </row>
        <row r="29">
          <cell r="B29" t="str">
            <v>Шагивалиев Ильфат</v>
          </cell>
          <cell r="C29">
            <v>10000</v>
          </cell>
        </row>
        <row r="30">
          <cell r="B30" t="str">
            <v>Щепин Андрей</v>
          </cell>
        </row>
        <row r="31">
          <cell r="B31" t="str">
            <v>Якупова Гульнара</v>
          </cell>
        </row>
        <row r="32">
          <cell r="B32" t="str">
            <v>Оганесян Мариам</v>
          </cell>
          <cell r="C32">
            <v>10000</v>
          </cell>
        </row>
        <row r="33">
          <cell r="B33" t="str">
            <v>Шорников</v>
          </cell>
          <cell r="C33">
            <v>5000</v>
          </cell>
        </row>
        <row r="34">
          <cell r="B34" t="str">
            <v>Ахмедзянов данил</v>
          </cell>
          <cell r="C34">
            <v>4000</v>
          </cell>
        </row>
      </sheetData>
      <sheetData sheetId="2">
        <row r="1">
          <cell r="C1" t="str">
            <v>Шагивалиев Ильфат</v>
          </cell>
          <cell r="F1">
            <v>10742.54</v>
          </cell>
        </row>
        <row r="2">
          <cell r="C2" t="str">
            <v>УДЕРЖАТЬ ИСП</v>
          </cell>
          <cell r="D2">
            <v>6445.52</v>
          </cell>
        </row>
        <row r="3">
          <cell r="C3" t="str">
            <v>Авдеев Алексей</v>
          </cell>
          <cell r="F3">
            <v>5038.3900000000003</v>
          </cell>
        </row>
        <row r="4">
          <cell r="C4" t="str">
            <v>Ахметзянов Камиль</v>
          </cell>
          <cell r="F4">
            <v>10561.53</v>
          </cell>
        </row>
        <row r="5">
          <cell r="C5" t="str">
            <v>Даминов Альберт</v>
          </cell>
          <cell r="F5">
            <v>10561.53</v>
          </cell>
        </row>
        <row r="6">
          <cell r="C6" t="str">
            <v>Данилов Дмитрий</v>
          </cell>
          <cell r="F6">
            <v>10561.54</v>
          </cell>
        </row>
        <row r="7">
          <cell r="C7" t="str">
            <v>Коптелов Владимир</v>
          </cell>
          <cell r="F7">
            <v>10743.53</v>
          </cell>
        </row>
        <row r="8">
          <cell r="C8" t="str">
            <v>Масюк Олег</v>
          </cell>
          <cell r="F8">
            <v>10742.53</v>
          </cell>
        </row>
        <row r="9">
          <cell r="C9" t="str">
            <v>Насибуллина Гулия</v>
          </cell>
          <cell r="F9">
            <v>4855.3900000000003</v>
          </cell>
        </row>
        <row r="10">
          <cell r="C10" t="str">
            <v>Оглоблин Дмитрий</v>
          </cell>
          <cell r="F10">
            <v>10561.54</v>
          </cell>
        </row>
        <row r="11">
          <cell r="C11" t="str">
            <v>Пряхин Павел</v>
          </cell>
          <cell r="F11">
            <v>849.74</v>
          </cell>
        </row>
        <row r="12">
          <cell r="C12" t="str">
            <v>Салахетдинов Ринат</v>
          </cell>
          <cell r="F12">
            <v>10743.53</v>
          </cell>
        </row>
        <row r="13">
          <cell r="C13" t="str">
            <v>Самигуллина Раушания</v>
          </cell>
          <cell r="F13">
            <v>10743.53</v>
          </cell>
        </row>
        <row r="14">
          <cell r="C14" t="str">
            <v>Фролов Дмитрий</v>
          </cell>
          <cell r="F14">
            <v>10561.53</v>
          </cell>
        </row>
        <row r="15">
          <cell r="C15" t="str">
            <v>Щепин Андрей</v>
          </cell>
          <cell r="F15">
            <v>8255.3700000000008</v>
          </cell>
        </row>
        <row r="16">
          <cell r="C16" t="str">
            <v>Якупова Гульнара</v>
          </cell>
          <cell r="F16">
            <v>10743.54</v>
          </cell>
        </row>
        <row r="17">
          <cell r="C17" t="str">
            <v>Лавров Дмитрий</v>
          </cell>
          <cell r="F17">
            <v>11984.14</v>
          </cell>
        </row>
        <row r="18">
          <cell r="C18" t="str">
            <v>Порохова Марина</v>
          </cell>
          <cell r="F18">
            <v>11393.24</v>
          </cell>
        </row>
        <row r="19">
          <cell r="C19" t="str">
            <v>Зуева Елизавета</v>
          </cell>
          <cell r="F19">
            <v>6059.62</v>
          </cell>
        </row>
        <row r="20">
          <cell r="C20" t="str">
            <v>Каримуллин Салават</v>
          </cell>
          <cell r="F20">
            <v>11365.34</v>
          </cell>
        </row>
        <row r="21">
          <cell r="C21" t="str">
            <v>Раскита Александр</v>
          </cell>
          <cell r="F21">
            <v>11183.35</v>
          </cell>
        </row>
        <row r="22">
          <cell r="C22" t="str">
            <v>Билалов Зульфат</v>
          </cell>
          <cell r="F22">
            <v>10781.44</v>
          </cell>
        </row>
        <row r="23">
          <cell r="C23" t="str">
            <v>Халилов Артур</v>
          </cell>
          <cell r="F23">
            <v>10963.44</v>
          </cell>
        </row>
        <row r="24">
          <cell r="C24" t="str">
            <v>УДЕРЖАТЬ ИСП</v>
          </cell>
          <cell r="D24">
            <v>5481.72</v>
          </cell>
        </row>
        <row r="25">
          <cell r="C25" t="str">
            <v xml:space="preserve"> </v>
          </cell>
        </row>
        <row r="26">
          <cell r="C26" t="str">
            <v>Ершов Евгений</v>
          </cell>
          <cell r="F26">
            <v>11624.16</v>
          </cell>
        </row>
        <row r="27">
          <cell r="C27" t="str">
            <v>Максимов Евгений</v>
          </cell>
          <cell r="F27">
            <v>12196.16</v>
          </cell>
        </row>
        <row r="28">
          <cell r="C28" t="str">
            <v>Осипов Евгений</v>
          </cell>
          <cell r="F28">
            <v>1103.1300000000001</v>
          </cell>
        </row>
        <row r="29">
          <cell r="C29" t="str">
            <v>Филиппов Дмитрий</v>
          </cell>
          <cell r="F29">
            <v>11442.16</v>
          </cell>
        </row>
        <row r="30">
          <cell r="C30" t="str">
            <v>Хазбиулин Игорь</v>
          </cell>
          <cell r="F30">
            <v>11805.16</v>
          </cell>
        </row>
        <row r="31">
          <cell r="C31" t="str">
            <v>УДЕРЖАТЬ ИСП</v>
          </cell>
          <cell r="D31">
            <v>3405.34</v>
          </cell>
        </row>
        <row r="32">
          <cell r="C32" t="str">
            <v xml:space="preserve"> </v>
          </cell>
        </row>
        <row r="33">
          <cell r="C33" t="str">
            <v>Хайбуллин Ильгам</v>
          </cell>
          <cell r="F33">
            <v>656.81</v>
          </cell>
        </row>
        <row r="34">
          <cell r="C34" t="str">
            <v>Бабашкина Людмила</v>
          </cell>
          <cell r="F34">
            <v>828.38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"/>
      <sheetName val="Октябрь"/>
      <sheetName val="Ноябрь"/>
      <sheetName val="Декабрь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Офис</v>
          </cell>
          <cell r="B2" t="str">
            <v>Должность</v>
          </cell>
          <cell r="C2">
            <v>45139</v>
          </cell>
          <cell r="D2">
            <v>45140</v>
          </cell>
          <cell r="E2">
            <v>45141</v>
          </cell>
          <cell r="F2">
            <v>45142</v>
          </cell>
          <cell r="G2">
            <v>45143</v>
          </cell>
          <cell r="H2">
            <v>45144</v>
          </cell>
          <cell r="I2">
            <v>45145</v>
          </cell>
          <cell r="J2">
            <v>45146</v>
          </cell>
          <cell r="K2">
            <v>45147</v>
          </cell>
          <cell r="L2">
            <v>45148</v>
          </cell>
          <cell r="M2">
            <v>45149</v>
          </cell>
          <cell r="N2">
            <v>45150</v>
          </cell>
          <cell r="O2">
            <v>45151</v>
          </cell>
          <cell r="P2">
            <v>45152</v>
          </cell>
          <cell r="Q2">
            <v>45153</v>
          </cell>
          <cell r="R2">
            <v>45154</v>
          </cell>
          <cell r="S2">
            <v>45155</v>
          </cell>
          <cell r="T2">
            <v>45156</v>
          </cell>
          <cell r="U2">
            <v>45157</v>
          </cell>
          <cell r="V2">
            <v>45158</v>
          </cell>
          <cell r="W2">
            <v>45159</v>
          </cell>
          <cell r="X2">
            <v>45160</v>
          </cell>
          <cell r="Y2">
            <v>45161</v>
          </cell>
          <cell r="Z2">
            <v>45162</v>
          </cell>
          <cell r="AA2">
            <v>45163</v>
          </cell>
          <cell r="AB2">
            <v>45164</v>
          </cell>
          <cell r="AC2">
            <v>45165</v>
          </cell>
          <cell r="AD2">
            <v>45166</v>
          </cell>
          <cell r="AE2">
            <v>45167</v>
          </cell>
          <cell r="AF2">
            <v>45168</v>
          </cell>
          <cell r="AG2">
            <v>45169</v>
          </cell>
          <cell r="AH2" t="str">
            <v>Итого</v>
          </cell>
        </row>
        <row r="3">
          <cell r="A3" t="str">
            <v>Лавров Дмитрий</v>
          </cell>
          <cell r="B3" t="str">
            <v>Упр.склада</v>
          </cell>
          <cell r="C3">
            <v>8</v>
          </cell>
          <cell r="D3">
            <v>8</v>
          </cell>
          <cell r="E3" t="str">
            <v>Ад/4</v>
          </cell>
          <cell r="F3">
            <v>8</v>
          </cell>
          <cell r="G3">
            <v>5</v>
          </cell>
          <cell r="I3">
            <v>8</v>
          </cell>
          <cell r="J3">
            <v>8</v>
          </cell>
          <cell r="K3">
            <v>8</v>
          </cell>
          <cell r="L3">
            <v>8</v>
          </cell>
          <cell r="M3">
            <v>8</v>
          </cell>
          <cell r="N3" t="str">
            <v>В</v>
          </cell>
          <cell r="P3">
            <v>8</v>
          </cell>
          <cell r="Q3" t="str">
            <v>Ад/4</v>
          </cell>
          <cell r="R3">
            <v>8</v>
          </cell>
          <cell r="S3">
            <v>8</v>
          </cell>
          <cell r="T3">
            <v>8</v>
          </cell>
          <cell r="U3">
            <v>5</v>
          </cell>
          <cell r="W3" t="str">
            <v>От</v>
          </cell>
          <cell r="X3" t="str">
            <v>От</v>
          </cell>
          <cell r="Y3" t="str">
            <v>От</v>
          </cell>
          <cell r="Z3" t="str">
            <v>От</v>
          </cell>
          <cell r="AA3" t="str">
            <v>От</v>
          </cell>
          <cell r="AB3" t="str">
            <v>От</v>
          </cell>
          <cell r="AC3" t="str">
            <v>От</v>
          </cell>
          <cell r="AD3" t="str">
            <v>От</v>
          </cell>
          <cell r="AE3" t="str">
            <v>От</v>
          </cell>
          <cell r="AF3" t="str">
            <v>От</v>
          </cell>
          <cell r="AG3" t="str">
            <v>От</v>
          </cell>
          <cell r="AH3">
            <v>114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>
            <v>8</v>
          </cell>
          <cell r="D4">
            <v>8</v>
          </cell>
          <cell r="E4">
            <v>8</v>
          </cell>
          <cell r="F4">
            <v>8</v>
          </cell>
          <cell r="G4" t="str">
            <v>В</v>
          </cell>
          <cell r="I4">
            <v>8</v>
          </cell>
          <cell r="J4">
            <v>8</v>
          </cell>
          <cell r="K4">
            <v>8</v>
          </cell>
          <cell r="L4">
            <v>8</v>
          </cell>
          <cell r="M4">
            <v>8</v>
          </cell>
          <cell r="N4">
            <v>5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>
            <v>8</v>
          </cell>
          <cell r="U4" t="str">
            <v>В</v>
          </cell>
          <cell r="W4">
            <v>8</v>
          </cell>
          <cell r="X4">
            <v>8</v>
          </cell>
          <cell r="Y4">
            <v>8</v>
          </cell>
          <cell r="Z4">
            <v>8</v>
          </cell>
          <cell r="AH4">
            <v>149</v>
          </cell>
        </row>
        <row r="5">
          <cell r="A5" t="str">
            <v>Порохова Марина</v>
          </cell>
          <cell r="B5" t="str">
            <v>Менеджер WMS</v>
          </cell>
          <cell r="C5">
            <v>8</v>
          </cell>
          <cell r="D5">
            <v>8</v>
          </cell>
          <cell r="E5">
            <v>8</v>
          </cell>
          <cell r="F5">
            <v>8</v>
          </cell>
          <cell r="G5">
            <v>6</v>
          </cell>
          <cell r="I5">
            <v>8</v>
          </cell>
          <cell r="J5">
            <v>9</v>
          </cell>
          <cell r="K5">
            <v>8</v>
          </cell>
          <cell r="L5">
            <v>8</v>
          </cell>
          <cell r="M5">
            <v>8</v>
          </cell>
          <cell r="N5" t="str">
            <v>В</v>
          </cell>
          <cell r="P5">
            <v>9</v>
          </cell>
          <cell r="Q5">
            <v>8</v>
          </cell>
          <cell r="R5">
            <v>8</v>
          </cell>
          <cell r="S5">
            <v>8</v>
          </cell>
          <cell r="T5">
            <v>8</v>
          </cell>
          <cell r="U5">
            <v>6</v>
          </cell>
          <cell r="W5">
            <v>8</v>
          </cell>
          <cell r="X5">
            <v>8</v>
          </cell>
          <cell r="Y5">
            <v>8</v>
          </cell>
          <cell r="Z5">
            <v>8</v>
          </cell>
          <cell r="AH5">
            <v>158</v>
          </cell>
        </row>
        <row r="6">
          <cell r="A6" t="str">
            <v>Зуева Елизавета</v>
          </cell>
          <cell r="B6" t="str">
            <v>Логист</v>
          </cell>
          <cell r="C6">
            <v>8</v>
          </cell>
          <cell r="D6">
            <v>8</v>
          </cell>
          <cell r="E6">
            <v>8</v>
          </cell>
          <cell r="F6">
            <v>8</v>
          </cell>
          <cell r="G6" t="str">
            <v>В</v>
          </cell>
          <cell r="I6">
            <v>8</v>
          </cell>
          <cell r="J6">
            <v>8</v>
          </cell>
          <cell r="K6">
            <v>8</v>
          </cell>
          <cell r="L6">
            <v>8</v>
          </cell>
          <cell r="M6">
            <v>8</v>
          </cell>
          <cell r="N6">
            <v>5</v>
          </cell>
          <cell r="P6" t="str">
            <v>Ад</v>
          </cell>
          <cell r="Q6">
            <v>8</v>
          </cell>
          <cell r="R6">
            <v>8</v>
          </cell>
          <cell r="S6">
            <v>8</v>
          </cell>
          <cell r="T6">
            <v>8</v>
          </cell>
          <cell r="U6" t="str">
            <v>В</v>
          </cell>
          <cell r="W6">
            <v>8</v>
          </cell>
          <cell r="X6">
            <v>8</v>
          </cell>
          <cell r="Y6">
            <v>8</v>
          </cell>
          <cell r="Z6">
            <v>8</v>
          </cell>
          <cell r="AH6">
            <v>141</v>
          </cell>
        </row>
        <row r="7">
          <cell r="A7" t="str">
            <v>Оганесян Мариам</v>
          </cell>
          <cell r="B7" t="str">
            <v>Уборщик помещений</v>
          </cell>
          <cell r="C7">
            <v>4</v>
          </cell>
          <cell r="D7">
            <v>4</v>
          </cell>
          <cell r="E7">
            <v>4</v>
          </cell>
          <cell r="F7">
            <v>4</v>
          </cell>
          <cell r="I7">
            <v>4</v>
          </cell>
          <cell r="J7">
            <v>4</v>
          </cell>
          <cell r="K7">
            <v>4</v>
          </cell>
          <cell r="L7">
            <v>4</v>
          </cell>
          <cell r="M7">
            <v>4</v>
          </cell>
          <cell r="P7">
            <v>4</v>
          </cell>
          <cell r="Q7">
            <v>4</v>
          </cell>
          <cell r="R7">
            <v>4</v>
          </cell>
          <cell r="S7">
            <v>4</v>
          </cell>
          <cell r="T7">
            <v>4</v>
          </cell>
          <cell r="W7">
            <v>4</v>
          </cell>
          <cell r="X7">
            <v>4</v>
          </cell>
          <cell r="Y7" t="str">
            <v>Ад</v>
          </cell>
          <cell r="Z7">
            <v>4</v>
          </cell>
          <cell r="AH7">
            <v>68</v>
          </cell>
        </row>
        <row r="8">
          <cell r="A8" t="str">
            <v>Смена 1</v>
          </cell>
          <cell r="AH8">
            <v>0</v>
          </cell>
        </row>
        <row r="9">
          <cell r="A9" t="str">
            <v>Раскита Александр</v>
          </cell>
          <cell r="B9" t="str">
            <v>Зам.упр.склада</v>
          </cell>
          <cell r="E9">
            <v>11</v>
          </cell>
          <cell r="F9">
            <v>11</v>
          </cell>
          <cell r="I9">
            <v>11</v>
          </cell>
          <cell r="J9">
            <v>11</v>
          </cell>
          <cell r="M9">
            <v>11</v>
          </cell>
          <cell r="N9">
            <v>11</v>
          </cell>
          <cell r="O9">
            <v>11</v>
          </cell>
          <cell r="Q9">
            <v>11</v>
          </cell>
          <cell r="R9">
            <v>11</v>
          </cell>
          <cell r="U9">
            <v>11</v>
          </cell>
          <cell r="V9" t="str">
            <v>П</v>
          </cell>
          <cell r="Y9">
            <v>11</v>
          </cell>
          <cell r="Z9">
            <v>11</v>
          </cell>
          <cell r="AC9">
            <v>11</v>
          </cell>
          <cell r="AD9">
            <v>11</v>
          </cell>
          <cell r="AG9">
            <v>11</v>
          </cell>
          <cell r="AH9">
            <v>165</v>
          </cell>
        </row>
        <row r="10">
          <cell r="A10" t="str">
            <v>Авдеев Алексей</v>
          </cell>
          <cell r="B10" t="str">
            <v>Кладовщик-комплектовщик</v>
          </cell>
          <cell r="C10" t="str">
            <v>Б</v>
          </cell>
          <cell r="D10" t="str">
            <v>Б</v>
          </cell>
          <cell r="E10" t="str">
            <v>Б</v>
          </cell>
          <cell r="F10" t="str">
            <v>Б</v>
          </cell>
          <cell r="I10">
            <v>11</v>
          </cell>
          <cell r="J10">
            <v>11</v>
          </cell>
          <cell r="M10">
            <v>11</v>
          </cell>
          <cell r="N10">
            <v>11</v>
          </cell>
          <cell r="Q10">
            <v>11</v>
          </cell>
          <cell r="R10">
            <v>11</v>
          </cell>
          <cell r="U10">
            <v>11</v>
          </cell>
          <cell r="V10">
            <v>11</v>
          </cell>
          <cell r="Y10">
            <v>11</v>
          </cell>
          <cell r="Z10">
            <v>11</v>
          </cell>
          <cell r="AC10">
            <v>11</v>
          </cell>
          <cell r="AH10">
            <v>121</v>
          </cell>
        </row>
        <row r="11">
          <cell r="A11" t="str">
            <v>Гильметдинов Марсель</v>
          </cell>
          <cell r="B11" t="str">
            <v>Кладовщик-комплектовщик</v>
          </cell>
          <cell r="E11">
            <v>11</v>
          </cell>
          <cell r="F11">
            <v>11</v>
          </cell>
          <cell r="I11">
            <v>11</v>
          </cell>
          <cell r="J11">
            <v>11</v>
          </cell>
          <cell r="L11">
            <v>6</v>
          </cell>
          <cell r="M11">
            <v>11</v>
          </cell>
          <cell r="N11">
            <v>11</v>
          </cell>
          <cell r="Q11">
            <v>4</v>
          </cell>
          <cell r="R11" t="str">
            <v>Ад/4</v>
          </cell>
          <cell r="U11" t="str">
            <v>Ад/4</v>
          </cell>
          <cell r="V11" t="str">
            <v>Ад/4</v>
          </cell>
          <cell r="Y11" t="str">
            <v>Ад/4</v>
          </cell>
          <cell r="Z11" t="str">
            <v>Ад/4</v>
          </cell>
          <cell r="AC11" t="str">
            <v>Ад/4</v>
          </cell>
          <cell r="AH11">
            <v>76</v>
          </cell>
        </row>
        <row r="12">
          <cell r="A12" t="str">
            <v>Данилов Дмитрий</v>
          </cell>
          <cell r="B12" t="str">
            <v>Кладовщик-комплектовщик</v>
          </cell>
          <cell r="E12">
            <v>11</v>
          </cell>
          <cell r="F12">
            <v>11</v>
          </cell>
          <cell r="I12">
            <v>11</v>
          </cell>
          <cell r="J12">
            <v>11</v>
          </cell>
          <cell r="M12">
            <v>11</v>
          </cell>
          <cell r="N12">
            <v>11</v>
          </cell>
          <cell r="Q12">
            <v>11</v>
          </cell>
          <cell r="R12">
            <v>11</v>
          </cell>
          <cell r="U12">
            <v>11</v>
          </cell>
          <cell r="V12">
            <v>11</v>
          </cell>
          <cell r="Y12">
            <v>11</v>
          </cell>
          <cell r="Z12">
            <v>11</v>
          </cell>
          <cell r="AC12">
            <v>11</v>
          </cell>
          <cell r="AH12">
            <v>143</v>
          </cell>
        </row>
        <row r="13">
          <cell r="A13" t="str">
            <v>Камаров Азат</v>
          </cell>
          <cell r="B13" t="str">
            <v>Кладовщик-комплектовщик</v>
          </cell>
          <cell r="E13">
            <v>11</v>
          </cell>
          <cell r="F13">
            <v>11</v>
          </cell>
          <cell r="I13">
            <v>11</v>
          </cell>
          <cell r="J13">
            <v>11</v>
          </cell>
          <cell r="M13">
            <v>11</v>
          </cell>
          <cell r="N13">
            <v>11</v>
          </cell>
          <cell r="Q13">
            <v>11</v>
          </cell>
          <cell r="R13">
            <v>11</v>
          </cell>
          <cell r="U13">
            <v>11</v>
          </cell>
          <cell r="V13">
            <v>11</v>
          </cell>
          <cell r="Y13">
            <v>11</v>
          </cell>
          <cell r="Z13">
            <v>11</v>
          </cell>
          <cell r="AC13">
            <v>11</v>
          </cell>
          <cell r="AH13">
            <v>143</v>
          </cell>
        </row>
        <row r="14">
          <cell r="A14" t="str">
            <v>Оглоблин Дмитрий</v>
          </cell>
          <cell r="B14" t="str">
            <v>Кладовщик-комплектовщик</v>
          </cell>
          <cell r="E14">
            <v>11</v>
          </cell>
          <cell r="F14">
            <v>11</v>
          </cell>
          <cell r="I14">
            <v>11</v>
          </cell>
          <cell r="J14">
            <v>11</v>
          </cell>
          <cell r="M14">
            <v>11</v>
          </cell>
          <cell r="N14">
            <v>11</v>
          </cell>
          <cell r="Q14">
            <v>11</v>
          </cell>
          <cell r="R14">
            <v>11</v>
          </cell>
          <cell r="S14">
            <v>7</v>
          </cell>
          <cell r="U14">
            <v>11</v>
          </cell>
          <cell r="V14">
            <v>11</v>
          </cell>
          <cell r="Y14">
            <v>11</v>
          </cell>
          <cell r="Z14">
            <v>11</v>
          </cell>
          <cell r="AA14">
            <v>6</v>
          </cell>
          <cell r="AC14">
            <v>11</v>
          </cell>
          <cell r="AH14">
            <v>156</v>
          </cell>
        </row>
        <row r="15">
          <cell r="A15" t="str">
            <v>Пряхин Павел</v>
          </cell>
          <cell r="B15" t="str">
            <v>Кладовщик-комплектовщик</v>
          </cell>
          <cell r="E15">
            <v>11</v>
          </cell>
          <cell r="F15">
            <v>11</v>
          </cell>
          <cell r="I15">
            <v>11</v>
          </cell>
          <cell r="J15">
            <v>11</v>
          </cell>
          <cell r="M15">
            <v>11</v>
          </cell>
          <cell r="N15">
            <v>11</v>
          </cell>
          <cell r="Q15">
            <v>11</v>
          </cell>
          <cell r="R15">
            <v>11</v>
          </cell>
          <cell r="U15">
            <v>11</v>
          </cell>
          <cell r="V15">
            <v>11</v>
          </cell>
          <cell r="Y15">
            <v>11</v>
          </cell>
          <cell r="Z15">
            <v>11</v>
          </cell>
          <cell r="AC15">
            <v>11</v>
          </cell>
          <cell r="AH15">
            <v>143</v>
          </cell>
        </row>
        <row r="16">
          <cell r="A16" t="str">
            <v>Салахетдинов Ринат</v>
          </cell>
          <cell r="B16" t="str">
            <v>Кладовщик-комплектовщик</v>
          </cell>
          <cell r="E16">
            <v>11</v>
          </cell>
          <cell r="F16">
            <v>11</v>
          </cell>
          <cell r="I16" t="str">
            <v>От</v>
          </cell>
          <cell r="J16" t="str">
            <v>От</v>
          </cell>
          <cell r="K16" t="str">
            <v>От</v>
          </cell>
          <cell r="L16" t="str">
            <v>От</v>
          </cell>
          <cell r="M16" t="str">
            <v>От</v>
          </cell>
          <cell r="N16" t="str">
            <v>От</v>
          </cell>
          <cell r="O16" t="str">
            <v>От</v>
          </cell>
          <cell r="P16" t="str">
            <v>От</v>
          </cell>
          <cell r="Q16" t="str">
            <v>От</v>
          </cell>
          <cell r="R16" t="str">
            <v>От</v>
          </cell>
          <cell r="S16" t="str">
            <v>От</v>
          </cell>
          <cell r="T16" t="str">
            <v>От</v>
          </cell>
          <cell r="U16" t="str">
            <v>От</v>
          </cell>
          <cell r="V16" t="str">
            <v>От</v>
          </cell>
          <cell r="Y16">
            <v>11</v>
          </cell>
          <cell r="Z16">
            <v>6</v>
          </cell>
          <cell r="AC16">
            <v>11</v>
          </cell>
          <cell r="AH16">
            <v>50</v>
          </cell>
        </row>
        <row r="17">
          <cell r="A17" t="str">
            <v>Самигуллина Рушания</v>
          </cell>
          <cell r="B17" t="str">
            <v>Кладовщик-комплектовщик</v>
          </cell>
          <cell r="E17" t="str">
            <v>Ад/4</v>
          </cell>
          <cell r="F17">
            <v>11</v>
          </cell>
          <cell r="I17">
            <v>11</v>
          </cell>
          <cell r="J17">
            <v>11</v>
          </cell>
          <cell r="M17">
            <v>11</v>
          </cell>
          <cell r="N17">
            <v>11</v>
          </cell>
          <cell r="Q17">
            <v>11</v>
          </cell>
          <cell r="R17">
            <v>11</v>
          </cell>
          <cell r="U17">
            <v>11</v>
          </cell>
          <cell r="V17">
            <v>11</v>
          </cell>
          <cell r="Y17">
            <v>11</v>
          </cell>
          <cell r="Z17">
            <v>11</v>
          </cell>
          <cell r="AA17">
            <v>6</v>
          </cell>
          <cell r="AC17">
            <v>11</v>
          </cell>
          <cell r="AH17">
            <v>142</v>
          </cell>
        </row>
        <row r="18">
          <cell r="A18" t="str">
            <v>Фимин Никита</v>
          </cell>
          <cell r="B18" t="str">
            <v>Кладовщик-комплектовщик</v>
          </cell>
          <cell r="E18">
            <v>11</v>
          </cell>
          <cell r="F18">
            <v>11</v>
          </cell>
          <cell r="I18" t="str">
            <v>ПР</v>
          </cell>
          <cell r="J18">
            <v>11</v>
          </cell>
          <cell r="M18" t="str">
            <v>ПР</v>
          </cell>
          <cell r="N18">
            <v>11</v>
          </cell>
          <cell r="Q18" t="str">
            <v>ПР</v>
          </cell>
          <cell r="R18" t="str">
            <v>ПР</v>
          </cell>
          <cell r="U18" t="str">
            <v>ПР</v>
          </cell>
          <cell r="V18" t="str">
            <v>ПР</v>
          </cell>
          <cell r="Y18" t="str">
            <v>ПР</v>
          </cell>
          <cell r="Z18" t="str">
            <v>ПР</v>
          </cell>
          <cell r="AC18">
            <v>11</v>
          </cell>
          <cell r="AH18">
            <v>55</v>
          </cell>
        </row>
        <row r="19">
          <cell r="A19" t="str">
            <v>Халилов Артур</v>
          </cell>
          <cell r="B19" t="str">
            <v>Старший кладовщик</v>
          </cell>
          <cell r="E19">
            <v>11</v>
          </cell>
          <cell r="F19" t="str">
            <v>Ад/4</v>
          </cell>
          <cell r="I19">
            <v>11</v>
          </cell>
          <cell r="J19">
            <v>11</v>
          </cell>
          <cell r="M19">
            <v>11</v>
          </cell>
          <cell r="N19">
            <v>11</v>
          </cell>
          <cell r="Q19">
            <v>11</v>
          </cell>
          <cell r="R19">
            <v>11</v>
          </cell>
          <cell r="U19">
            <v>11</v>
          </cell>
          <cell r="V19">
            <v>11</v>
          </cell>
          <cell r="Y19">
            <v>11</v>
          </cell>
          <cell r="Z19">
            <v>11</v>
          </cell>
          <cell r="AC19">
            <v>11</v>
          </cell>
          <cell r="AH19">
            <v>136</v>
          </cell>
        </row>
        <row r="20">
          <cell r="A20" t="str">
            <v>Салахов Наиль</v>
          </cell>
          <cell r="B20" t="str">
            <v>Кладовщик-комплектовщик</v>
          </cell>
          <cell r="E20">
            <v>11</v>
          </cell>
          <cell r="F20">
            <v>11</v>
          </cell>
          <cell r="I20">
            <v>11</v>
          </cell>
          <cell r="J20">
            <v>11</v>
          </cell>
          <cell r="M20">
            <v>11</v>
          </cell>
          <cell r="N20">
            <v>11</v>
          </cell>
          <cell r="Q20">
            <v>11</v>
          </cell>
          <cell r="R20">
            <v>11</v>
          </cell>
          <cell r="U20">
            <v>11</v>
          </cell>
          <cell r="V20">
            <v>11</v>
          </cell>
          <cell r="Y20">
            <v>11</v>
          </cell>
          <cell r="Z20">
            <v>11</v>
          </cell>
          <cell r="AC20">
            <v>11</v>
          </cell>
          <cell r="AH20">
            <v>143</v>
          </cell>
        </row>
        <row r="21">
          <cell r="A21" t="str">
            <v>Коптелов Владимир</v>
          </cell>
          <cell r="B21" t="str">
            <v>Кладовщик-комплектовщик</v>
          </cell>
          <cell r="E21">
            <v>11</v>
          </cell>
          <cell r="F21">
            <v>11</v>
          </cell>
          <cell r="I21">
            <v>11</v>
          </cell>
          <cell r="J21">
            <v>11</v>
          </cell>
          <cell r="K21" t="str">
            <v>Уволен</v>
          </cell>
          <cell r="AH21">
            <v>44</v>
          </cell>
        </row>
        <row r="22">
          <cell r="A22" t="str">
            <v>Смена 2</v>
          </cell>
          <cell r="AH22">
            <v>0</v>
          </cell>
        </row>
        <row r="23">
          <cell r="A23" t="str">
            <v>Каримуллин Салават</v>
          </cell>
          <cell r="B23" t="str">
            <v>Зам.упр.склада</v>
          </cell>
          <cell r="C23">
            <v>11</v>
          </cell>
          <cell r="D23">
            <v>11</v>
          </cell>
          <cell r="E23">
            <v>6</v>
          </cell>
          <cell r="G23">
            <v>11</v>
          </cell>
          <cell r="H23">
            <v>11</v>
          </cell>
          <cell r="K23">
            <v>11</v>
          </cell>
          <cell r="L23">
            <v>11</v>
          </cell>
          <cell r="O23" t="str">
            <v>П</v>
          </cell>
          <cell r="P23">
            <v>11</v>
          </cell>
          <cell r="R23">
            <v>7</v>
          </cell>
          <cell r="S23">
            <v>11</v>
          </cell>
          <cell r="T23">
            <v>11</v>
          </cell>
          <cell r="V23">
            <v>11</v>
          </cell>
          <cell r="W23">
            <v>11</v>
          </cell>
          <cell r="X23">
            <v>11</v>
          </cell>
          <cell r="Z23">
            <v>6</v>
          </cell>
          <cell r="AA23">
            <v>11</v>
          </cell>
          <cell r="AB23">
            <v>11</v>
          </cell>
          <cell r="AE23">
            <v>11</v>
          </cell>
          <cell r="AF23">
            <v>11</v>
          </cell>
          <cell r="AH23">
            <v>195</v>
          </cell>
        </row>
        <row r="24">
          <cell r="A24" t="str">
            <v>Ахметзянов Камиль</v>
          </cell>
          <cell r="B24" t="str">
            <v>Кладовщик-комплектовщик</v>
          </cell>
          <cell r="C24">
            <v>11</v>
          </cell>
          <cell r="D24">
            <v>11</v>
          </cell>
          <cell r="G24">
            <v>11</v>
          </cell>
          <cell r="H24">
            <v>11</v>
          </cell>
          <cell r="K24">
            <v>11</v>
          </cell>
          <cell r="L24">
            <v>11</v>
          </cell>
          <cell r="O24">
            <v>11</v>
          </cell>
          <cell r="P24">
            <v>11</v>
          </cell>
          <cell r="S24">
            <v>11</v>
          </cell>
          <cell r="T24">
            <v>11</v>
          </cell>
          <cell r="U24">
            <v>6</v>
          </cell>
          <cell r="W24">
            <v>11</v>
          </cell>
          <cell r="X24">
            <v>11</v>
          </cell>
          <cell r="AA24">
            <v>11</v>
          </cell>
          <cell r="AB24">
            <v>11</v>
          </cell>
          <cell r="AH24">
            <v>160</v>
          </cell>
        </row>
        <row r="25">
          <cell r="A25" t="str">
            <v>Зайцев Кирилл</v>
          </cell>
          <cell r="B25" t="str">
            <v>Кладовщик-комплектовщик</v>
          </cell>
          <cell r="W25">
            <v>11</v>
          </cell>
          <cell r="X25">
            <v>11</v>
          </cell>
          <cell r="Y25">
            <v>6</v>
          </cell>
          <cell r="AA25">
            <v>11</v>
          </cell>
          <cell r="AB25">
            <v>11</v>
          </cell>
          <cell r="AH25">
            <v>50</v>
          </cell>
        </row>
        <row r="26">
          <cell r="A26" t="str">
            <v>Козин Александр</v>
          </cell>
          <cell r="B26" t="str">
            <v>Кладовщик-комплектовщик</v>
          </cell>
          <cell r="W26">
            <v>11</v>
          </cell>
          <cell r="X26">
            <v>11</v>
          </cell>
          <cell r="Y26">
            <v>6</v>
          </cell>
          <cell r="AA26">
            <v>11</v>
          </cell>
          <cell r="AB26">
            <v>11</v>
          </cell>
          <cell r="AH26">
            <v>50</v>
          </cell>
        </row>
        <row r="27">
          <cell r="A27" t="str">
            <v>Лагутин Виталий</v>
          </cell>
          <cell r="B27" t="str">
            <v>Кладовщик-комплектовщик</v>
          </cell>
          <cell r="C27">
            <v>11</v>
          </cell>
          <cell r="D27">
            <v>11</v>
          </cell>
          <cell r="G27">
            <v>11</v>
          </cell>
          <cell r="H27">
            <v>11</v>
          </cell>
          <cell r="K27">
            <v>11</v>
          </cell>
          <cell r="L27">
            <v>11</v>
          </cell>
          <cell r="O27">
            <v>11</v>
          </cell>
          <cell r="P27">
            <v>11</v>
          </cell>
          <cell r="S27">
            <v>11</v>
          </cell>
          <cell r="T27">
            <v>11</v>
          </cell>
          <cell r="W27">
            <v>11</v>
          </cell>
          <cell r="X27">
            <v>11</v>
          </cell>
          <cell r="AA27">
            <v>11</v>
          </cell>
          <cell r="AB27">
            <v>11</v>
          </cell>
          <cell r="AH27">
            <v>154</v>
          </cell>
        </row>
        <row r="28">
          <cell r="A28" t="str">
            <v>Масюк Олег</v>
          </cell>
          <cell r="B28" t="str">
            <v>Кладовщик-комплектовщик</v>
          </cell>
          <cell r="C28">
            <v>11</v>
          </cell>
          <cell r="D28">
            <v>11</v>
          </cell>
          <cell r="G28">
            <v>11</v>
          </cell>
          <cell r="H28">
            <v>11</v>
          </cell>
          <cell r="K28">
            <v>11</v>
          </cell>
          <cell r="L28">
            <v>11</v>
          </cell>
          <cell r="N28">
            <v>6</v>
          </cell>
          <cell r="O28">
            <v>11</v>
          </cell>
          <cell r="P28">
            <v>8</v>
          </cell>
          <cell r="S28">
            <v>11</v>
          </cell>
          <cell r="T28">
            <v>11</v>
          </cell>
          <cell r="U28">
            <v>6</v>
          </cell>
          <cell r="W28">
            <v>11</v>
          </cell>
          <cell r="X28">
            <v>11</v>
          </cell>
          <cell r="AA28">
            <v>11</v>
          </cell>
          <cell r="AB28">
            <v>11</v>
          </cell>
          <cell r="AH28">
            <v>163</v>
          </cell>
        </row>
        <row r="29">
          <cell r="A29" t="str">
            <v>Насибуллина  Гулия</v>
          </cell>
          <cell r="B29" t="str">
            <v>Кладовщик-комплектовщик</v>
          </cell>
          <cell r="C29">
            <v>11</v>
          </cell>
          <cell r="D29">
            <v>11</v>
          </cell>
          <cell r="G29">
            <v>11</v>
          </cell>
          <cell r="H29">
            <v>11</v>
          </cell>
          <cell r="K29">
            <v>11</v>
          </cell>
          <cell r="L29">
            <v>11</v>
          </cell>
          <cell r="N29">
            <v>6</v>
          </cell>
          <cell r="O29">
            <v>11</v>
          </cell>
          <cell r="P29">
            <v>11</v>
          </cell>
          <cell r="R29">
            <v>6</v>
          </cell>
          <cell r="S29">
            <v>11</v>
          </cell>
          <cell r="T29">
            <v>11</v>
          </cell>
          <cell r="W29" t="str">
            <v>От</v>
          </cell>
          <cell r="X29" t="str">
            <v>От</v>
          </cell>
          <cell r="Y29" t="str">
            <v>От</v>
          </cell>
          <cell r="Z29" t="str">
            <v>От</v>
          </cell>
          <cell r="AA29" t="str">
            <v>От</v>
          </cell>
          <cell r="AB29" t="str">
            <v>От</v>
          </cell>
          <cell r="AC29" t="str">
            <v>От</v>
          </cell>
          <cell r="AD29" t="str">
            <v>От</v>
          </cell>
          <cell r="AE29" t="str">
            <v>От</v>
          </cell>
          <cell r="AF29" t="str">
            <v>От</v>
          </cell>
          <cell r="AG29" t="str">
            <v>От</v>
          </cell>
          <cell r="AH29">
            <v>122</v>
          </cell>
        </row>
        <row r="30">
          <cell r="A30" t="str">
            <v>Фролов Дмитрий</v>
          </cell>
          <cell r="B30" t="str">
            <v>Кладовщик-комплектовщик</v>
          </cell>
          <cell r="C30">
            <v>11</v>
          </cell>
          <cell r="D30">
            <v>11</v>
          </cell>
          <cell r="G30" t="str">
            <v>От</v>
          </cell>
          <cell r="H30" t="str">
            <v>От</v>
          </cell>
          <cell r="I30" t="str">
            <v>От</v>
          </cell>
          <cell r="J30" t="str">
            <v>От</v>
          </cell>
          <cell r="K30" t="str">
            <v>От</v>
          </cell>
          <cell r="L30" t="str">
            <v>От</v>
          </cell>
          <cell r="M30" t="str">
            <v>От</v>
          </cell>
          <cell r="N30" t="str">
            <v>От</v>
          </cell>
          <cell r="O30" t="str">
            <v>От</v>
          </cell>
          <cell r="P30" t="str">
            <v>От</v>
          </cell>
          <cell r="Q30" t="str">
            <v>От</v>
          </cell>
          <cell r="R30" t="str">
            <v>От</v>
          </cell>
          <cell r="S30" t="str">
            <v>От</v>
          </cell>
          <cell r="T30" t="str">
            <v>От</v>
          </cell>
          <cell r="W30">
            <v>11</v>
          </cell>
          <cell r="X30">
            <v>11</v>
          </cell>
          <cell r="AA30">
            <v>11</v>
          </cell>
          <cell r="AB30">
            <v>11</v>
          </cell>
          <cell r="AH30">
            <v>66</v>
          </cell>
        </row>
        <row r="31">
          <cell r="A31" t="str">
            <v>Шарафутдинов Равиль</v>
          </cell>
          <cell r="B31" t="str">
            <v>Кладовщик-комплектовщик</v>
          </cell>
          <cell r="W31">
            <v>11</v>
          </cell>
          <cell r="X31">
            <v>11</v>
          </cell>
          <cell r="AA31">
            <v>11</v>
          </cell>
          <cell r="AB31">
            <v>11</v>
          </cell>
          <cell r="AH31">
            <v>44</v>
          </cell>
        </row>
        <row r="32">
          <cell r="A32" t="str">
            <v>Щепин Андрей</v>
          </cell>
          <cell r="B32" t="str">
            <v>Кладовщик-комплектовщик</v>
          </cell>
          <cell r="C32" t="str">
            <v>От</v>
          </cell>
          <cell r="D32" t="str">
            <v>От</v>
          </cell>
          <cell r="E32" t="str">
            <v>От</v>
          </cell>
          <cell r="F32" t="str">
            <v>От</v>
          </cell>
          <cell r="G32" t="str">
            <v>От</v>
          </cell>
          <cell r="H32" t="str">
            <v>От</v>
          </cell>
          <cell r="I32" t="str">
            <v>От</v>
          </cell>
          <cell r="J32" t="str">
            <v>От</v>
          </cell>
          <cell r="K32" t="str">
            <v>От</v>
          </cell>
          <cell r="L32" t="str">
            <v>От</v>
          </cell>
          <cell r="O32">
            <v>11</v>
          </cell>
          <cell r="P32">
            <v>11</v>
          </cell>
          <cell r="S32">
            <v>11</v>
          </cell>
          <cell r="T32">
            <v>11</v>
          </cell>
          <cell r="W32">
            <v>11</v>
          </cell>
          <cell r="X32">
            <v>11</v>
          </cell>
          <cell r="AA32">
            <v>11</v>
          </cell>
          <cell r="AB32">
            <v>11</v>
          </cell>
          <cell r="AH32">
            <v>88</v>
          </cell>
        </row>
        <row r="33">
          <cell r="A33" t="str">
            <v>Якупова Гульнара</v>
          </cell>
          <cell r="B33" t="str">
            <v>Кладовщик-комплектовщик</v>
          </cell>
          <cell r="C33">
            <v>11</v>
          </cell>
          <cell r="D33">
            <v>11</v>
          </cell>
          <cell r="G33">
            <v>11</v>
          </cell>
          <cell r="H33">
            <v>11</v>
          </cell>
          <cell r="K33">
            <v>11</v>
          </cell>
          <cell r="L33">
            <v>11</v>
          </cell>
          <cell r="O33">
            <v>11</v>
          </cell>
          <cell r="P33">
            <v>11</v>
          </cell>
          <cell r="S33">
            <v>11</v>
          </cell>
          <cell r="T33">
            <v>11</v>
          </cell>
          <cell r="W33">
            <v>11</v>
          </cell>
          <cell r="X33">
            <v>11</v>
          </cell>
          <cell r="AA33">
            <v>11</v>
          </cell>
          <cell r="AB33">
            <v>11</v>
          </cell>
          <cell r="AH33">
            <v>154</v>
          </cell>
        </row>
        <row r="34">
          <cell r="A34" t="str">
            <v xml:space="preserve">Костин Георгий </v>
          </cell>
          <cell r="B34" t="str">
            <v>Кладовщик-комплектовщик</v>
          </cell>
          <cell r="K34">
            <v>11</v>
          </cell>
          <cell r="L34">
            <v>11</v>
          </cell>
          <cell r="P34">
            <v>11</v>
          </cell>
          <cell r="Q34">
            <v>2</v>
          </cell>
          <cell r="R34" t="str">
            <v>Ад/Б</v>
          </cell>
          <cell r="S34" t="str">
            <v>Ад/Б</v>
          </cell>
          <cell r="T34" t="str">
            <v>Ад/Б</v>
          </cell>
          <cell r="W34" t="str">
            <v>Уволен</v>
          </cell>
          <cell r="AH34">
            <v>35</v>
          </cell>
        </row>
        <row r="35">
          <cell r="A35" t="str">
            <v>Ахмедзянов Данил</v>
          </cell>
          <cell r="B35" t="str">
            <v>Кладовщик-комплектовщик</v>
          </cell>
          <cell r="C35">
            <v>11</v>
          </cell>
          <cell r="D35">
            <v>11</v>
          </cell>
          <cell r="G35">
            <v>11</v>
          </cell>
          <cell r="H35">
            <v>11</v>
          </cell>
          <cell r="K35" t="str">
            <v>ПР</v>
          </cell>
          <cell r="L35" t="str">
            <v>ПР</v>
          </cell>
          <cell r="O35">
            <v>11</v>
          </cell>
          <cell r="P35" t="str">
            <v>Уволен</v>
          </cell>
          <cell r="AH35">
            <v>55</v>
          </cell>
        </row>
        <row r="36">
          <cell r="A36" t="str">
            <v>Даминов Альберт</v>
          </cell>
          <cell r="B36" t="str">
            <v>Кладовщик-комплектовщик</v>
          </cell>
          <cell r="C36">
            <v>11</v>
          </cell>
          <cell r="D36">
            <v>11</v>
          </cell>
          <cell r="G36">
            <v>11</v>
          </cell>
          <cell r="H36">
            <v>11</v>
          </cell>
          <cell r="K36" t="str">
            <v>Уволен</v>
          </cell>
          <cell r="AH36">
            <v>44</v>
          </cell>
        </row>
        <row r="37">
          <cell r="A37" t="str">
            <v>Ясавиев Тимур</v>
          </cell>
          <cell r="B37" t="str">
            <v>Кладовщик-комплектовщик</v>
          </cell>
          <cell r="C37">
            <v>5</v>
          </cell>
          <cell r="D37">
            <v>11</v>
          </cell>
          <cell r="G37">
            <v>11</v>
          </cell>
          <cell r="H37">
            <v>5</v>
          </cell>
          <cell r="K37" t="str">
            <v>ПР</v>
          </cell>
          <cell r="L37" t="str">
            <v>ПР</v>
          </cell>
          <cell r="M37" t="str">
            <v>Уволен</v>
          </cell>
          <cell r="AH37">
            <v>32</v>
          </cell>
        </row>
        <row r="38">
          <cell r="A38" t="str">
            <v>Билалов Зульфат</v>
          </cell>
          <cell r="B38" t="str">
            <v>Старший кладовщик</v>
          </cell>
          <cell r="C38">
            <v>11</v>
          </cell>
          <cell r="D38">
            <v>11</v>
          </cell>
          <cell r="G38">
            <v>11</v>
          </cell>
          <cell r="H38">
            <v>11</v>
          </cell>
          <cell r="K38">
            <v>11</v>
          </cell>
          <cell r="L38">
            <v>11</v>
          </cell>
          <cell r="O38">
            <v>11</v>
          </cell>
          <cell r="P38">
            <v>11</v>
          </cell>
          <cell r="S38">
            <v>11</v>
          </cell>
          <cell r="T38">
            <v>11</v>
          </cell>
          <cell r="W38" t="str">
            <v>Б</v>
          </cell>
          <cell r="X38" t="str">
            <v>Б</v>
          </cell>
          <cell r="Y38" t="str">
            <v>Б</v>
          </cell>
          <cell r="Z38" t="str">
            <v>Б</v>
          </cell>
          <cell r="AA38" t="str">
            <v>Б</v>
          </cell>
          <cell r="AB38" t="str">
            <v>Ад</v>
          </cell>
          <cell r="AE38" t="str">
            <v>Ад</v>
          </cell>
          <cell r="AF38" t="str">
            <v>Ад</v>
          </cell>
          <cell r="AH38">
            <v>110</v>
          </cell>
        </row>
        <row r="39">
          <cell r="A39" t="str">
            <v>Водители</v>
          </cell>
          <cell r="AH39">
            <v>0</v>
          </cell>
        </row>
        <row r="40">
          <cell r="A40" t="str">
            <v>Ершов Евгений</v>
          </cell>
          <cell r="B40" t="str">
            <v>Водитель-экспедитор</v>
          </cell>
          <cell r="C40">
            <v>8</v>
          </cell>
          <cell r="D40">
            <v>8</v>
          </cell>
          <cell r="E40">
            <v>8</v>
          </cell>
          <cell r="F40">
            <v>8</v>
          </cell>
          <cell r="I40">
            <v>8</v>
          </cell>
          <cell r="J40">
            <v>8</v>
          </cell>
          <cell r="K40">
            <v>8</v>
          </cell>
          <cell r="L40">
            <v>8</v>
          </cell>
          <cell r="M40">
            <v>8</v>
          </cell>
          <cell r="P40">
            <v>8</v>
          </cell>
          <cell r="Q40">
            <v>8</v>
          </cell>
          <cell r="R40">
            <v>8</v>
          </cell>
          <cell r="S40">
            <v>8</v>
          </cell>
          <cell r="T40">
            <v>8</v>
          </cell>
          <cell r="U40" t="str">
            <v>В</v>
          </cell>
          <cell r="W40" t="str">
            <v>От</v>
          </cell>
          <cell r="X40" t="str">
            <v>От</v>
          </cell>
          <cell r="Y40" t="str">
            <v>От</v>
          </cell>
          <cell r="Z40" t="str">
            <v>От</v>
          </cell>
          <cell r="AA40" t="str">
            <v>От</v>
          </cell>
          <cell r="AB40" t="str">
            <v>От</v>
          </cell>
          <cell r="AD40">
            <v>8</v>
          </cell>
          <cell r="AE40">
            <v>8</v>
          </cell>
          <cell r="AF40">
            <v>8</v>
          </cell>
          <cell r="AG40">
            <v>8</v>
          </cell>
          <cell r="AH40">
            <v>144</v>
          </cell>
        </row>
        <row r="41">
          <cell r="A41" t="str">
            <v>Хазбиулин Игорь</v>
          </cell>
          <cell r="B41" t="str">
            <v>Водитель-экспедитор</v>
          </cell>
          <cell r="C41">
            <v>8</v>
          </cell>
          <cell r="D41">
            <v>8</v>
          </cell>
          <cell r="E41">
            <v>8</v>
          </cell>
          <cell r="F41">
            <v>8</v>
          </cell>
          <cell r="I41">
            <v>8</v>
          </cell>
          <cell r="J41">
            <v>8</v>
          </cell>
          <cell r="K41">
            <v>8</v>
          </cell>
          <cell r="L41">
            <v>8</v>
          </cell>
          <cell r="M41">
            <v>8</v>
          </cell>
          <cell r="P41" t="str">
            <v>ПР</v>
          </cell>
          <cell r="Q41" t="str">
            <v>Б</v>
          </cell>
          <cell r="R41" t="str">
            <v>Б</v>
          </cell>
          <cell r="S41" t="str">
            <v>Б</v>
          </cell>
          <cell r="T41" t="str">
            <v>Б</v>
          </cell>
          <cell r="U41" t="str">
            <v>Б</v>
          </cell>
          <cell r="W41" t="str">
            <v>Б</v>
          </cell>
          <cell r="X41">
            <v>8</v>
          </cell>
          <cell r="Y41">
            <v>8</v>
          </cell>
          <cell r="Z41">
            <v>8</v>
          </cell>
          <cell r="AH41">
            <v>96</v>
          </cell>
        </row>
        <row r="42">
          <cell r="A42" t="str">
            <v>Максимов Евгений</v>
          </cell>
          <cell r="B42" t="str">
            <v>Водитель-экспедитор</v>
          </cell>
          <cell r="C42">
            <v>8</v>
          </cell>
          <cell r="D42">
            <v>8</v>
          </cell>
          <cell r="E42">
            <v>8</v>
          </cell>
          <cell r="F42">
            <v>8</v>
          </cell>
          <cell r="I42">
            <v>8</v>
          </cell>
          <cell r="J42">
            <v>8</v>
          </cell>
          <cell r="K42">
            <v>8</v>
          </cell>
          <cell r="L42">
            <v>8</v>
          </cell>
          <cell r="M42">
            <v>8</v>
          </cell>
          <cell r="N42" t="str">
            <v>В</v>
          </cell>
          <cell r="P42">
            <v>8</v>
          </cell>
          <cell r="Q42">
            <v>8</v>
          </cell>
          <cell r="R42">
            <v>8</v>
          </cell>
          <cell r="S42">
            <v>8</v>
          </cell>
          <cell r="T42">
            <v>8</v>
          </cell>
          <cell r="U42">
            <v>5</v>
          </cell>
          <cell r="W42" t="str">
            <v>ПР</v>
          </cell>
          <cell r="X42" t="str">
            <v>ПР</v>
          </cell>
          <cell r="Y42" t="str">
            <v>ПР</v>
          </cell>
          <cell r="Z42" t="str">
            <v>ПР</v>
          </cell>
          <cell r="AH42">
            <v>117</v>
          </cell>
        </row>
        <row r="43">
          <cell r="A43" t="str">
            <v>Осипов Евгений</v>
          </cell>
          <cell r="B43" t="str">
            <v>Водитель-экспедитор</v>
          </cell>
          <cell r="C43">
            <v>8</v>
          </cell>
          <cell r="D43">
            <v>8</v>
          </cell>
          <cell r="E43">
            <v>8</v>
          </cell>
          <cell r="F43">
            <v>8</v>
          </cell>
          <cell r="I43">
            <v>8</v>
          </cell>
          <cell r="J43">
            <v>8</v>
          </cell>
          <cell r="K43">
            <v>8</v>
          </cell>
          <cell r="L43">
            <v>8</v>
          </cell>
          <cell r="M43">
            <v>8</v>
          </cell>
          <cell r="P43">
            <v>8</v>
          </cell>
          <cell r="Q43">
            <v>8</v>
          </cell>
          <cell r="R43">
            <v>8</v>
          </cell>
          <cell r="S43">
            <v>8</v>
          </cell>
          <cell r="T43">
            <v>8</v>
          </cell>
          <cell r="U43">
            <v>5</v>
          </cell>
          <cell r="W43">
            <v>8</v>
          </cell>
          <cell r="X43">
            <v>8</v>
          </cell>
          <cell r="Y43">
            <v>8</v>
          </cell>
          <cell r="Z43">
            <v>8</v>
          </cell>
          <cell r="AH43">
            <v>149</v>
          </cell>
        </row>
        <row r="44">
          <cell r="A44" t="str">
            <v>Филиппов Дмитрий</v>
          </cell>
          <cell r="B44" t="str">
            <v>Водитель-экспедитор</v>
          </cell>
          <cell r="C44">
            <v>8</v>
          </cell>
          <cell r="D44">
            <v>8</v>
          </cell>
          <cell r="E44">
            <v>8</v>
          </cell>
          <cell r="F44">
            <v>8</v>
          </cell>
          <cell r="I44">
            <v>8</v>
          </cell>
          <cell r="J44">
            <v>8</v>
          </cell>
          <cell r="K44">
            <v>8</v>
          </cell>
          <cell r="L44">
            <v>8</v>
          </cell>
          <cell r="M44">
            <v>8</v>
          </cell>
          <cell r="P44">
            <v>8</v>
          </cell>
          <cell r="Q44">
            <v>8</v>
          </cell>
          <cell r="R44">
            <v>8</v>
          </cell>
          <cell r="S44">
            <v>8</v>
          </cell>
          <cell r="T44">
            <v>8</v>
          </cell>
          <cell r="U44">
            <v>5</v>
          </cell>
          <cell r="W44">
            <v>8</v>
          </cell>
          <cell r="X44">
            <v>8</v>
          </cell>
          <cell r="Y44">
            <v>8</v>
          </cell>
          <cell r="Z44">
            <v>8</v>
          </cell>
          <cell r="AH44">
            <v>149</v>
          </cell>
        </row>
        <row r="45">
          <cell r="A45" t="str">
            <v>Шагивалиев Ильфат</v>
          </cell>
          <cell r="B45" t="str">
            <v>Водитель-экспедитор</v>
          </cell>
          <cell r="C45">
            <v>8</v>
          </cell>
          <cell r="D45">
            <v>8</v>
          </cell>
          <cell r="E45">
            <v>8</v>
          </cell>
          <cell r="F45">
            <v>8</v>
          </cell>
          <cell r="I45">
            <v>8</v>
          </cell>
          <cell r="J45">
            <v>8</v>
          </cell>
          <cell r="K45">
            <v>8</v>
          </cell>
          <cell r="L45">
            <v>8</v>
          </cell>
          <cell r="M45">
            <v>8</v>
          </cell>
          <cell r="P45">
            <v>8</v>
          </cell>
          <cell r="Q45">
            <v>8</v>
          </cell>
          <cell r="R45">
            <v>8</v>
          </cell>
          <cell r="S45">
            <v>8</v>
          </cell>
          <cell r="T45">
            <v>8</v>
          </cell>
          <cell r="U45">
            <v>5</v>
          </cell>
          <cell r="W45" t="str">
            <v>ПР</v>
          </cell>
          <cell r="X45" t="str">
            <v>ПР</v>
          </cell>
          <cell r="Y45" t="str">
            <v>ПР</v>
          </cell>
          <cell r="Z45" t="str">
            <v>ПР</v>
          </cell>
          <cell r="AH45">
            <v>117</v>
          </cell>
        </row>
        <row r="46">
          <cell r="A46" t="str">
            <v>Айрат</v>
          </cell>
          <cell r="B46" t="str">
            <v>Грузчик</v>
          </cell>
          <cell r="C46">
            <v>8</v>
          </cell>
          <cell r="D46">
            <v>8</v>
          </cell>
          <cell r="E46">
            <v>8</v>
          </cell>
          <cell r="F46">
            <v>8</v>
          </cell>
          <cell r="I46">
            <v>8</v>
          </cell>
          <cell r="J46">
            <v>8</v>
          </cell>
          <cell r="K46">
            <v>8</v>
          </cell>
          <cell r="L46">
            <v>8</v>
          </cell>
          <cell r="M46">
            <v>8</v>
          </cell>
          <cell r="P46" t="str">
            <v>ПР</v>
          </cell>
          <cell r="Q46" t="str">
            <v>ПР</v>
          </cell>
          <cell r="R46">
            <v>8</v>
          </cell>
          <cell r="S46">
            <v>8</v>
          </cell>
          <cell r="T46">
            <v>1</v>
          </cell>
          <cell r="U46" t="str">
            <v>ПР</v>
          </cell>
          <cell r="W46">
            <v>8</v>
          </cell>
          <cell r="X46">
            <v>8</v>
          </cell>
          <cell r="Y46">
            <v>8</v>
          </cell>
          <cell r="Z46">
            <v>8</v>
          </cell>
          <cell r="AH46">
            <v>121</v>
          </cell>
        </row>
        <row r="47">
          <cell r="A47" t="str">
            <v>Усенов Рустам</v>
          </cell>
          <cell r="B47" t="str">
            <v>Грузчик</v>
          </cell>
          <cell r="C47">
            <v>8</v>
          </cell>
          <cell r="D47">
            <v>8</v>
          </cell>
          <cell r="E47">
            <v>8</v>
          </cell>
          <cell r="F47">
            <v>8</v>
          </cell>
          <cell r="G47">
            <v>5</v>
          </cell>
          <cell r="I47">
            <v>8</v>
          </cell>
          <cell r="J47">
            <v>8</v>
          </cell>
          <cell r="K47">
            <v>8</v>
          </cell>
          <cell r="L47">
            <v>8</v>
          </cell>
          <cell r="M47">
            <v>8</v>
          </cell>
          <cell r="N47">
            <v>5</v>
          </cell>
          <cell r="P47">
            <v>8</v>
          </cell>
          <cell r="Q47">
            <v>8</v>
          </cell>
          <cell r="R47">
            <v>8</v>
          </cell>
          <cell r="S47">
            <v>8</v>
          </cell>
          <cell r="T47">
            <v>8</v>
          </cell>
          <cell r="U47">
            <v>5</v>
          </cell>
          <cell r="W47">
            <v>8</v>
          </cell>
          <cell r="X47">
            <v>8</v>
          </cell>
          <cell r="Y47">
            <v>8</v>
          </cell>
          <cell r="Z47">
            <v>8</v>
          </cell>
          <cell r="AH47">
            <v>159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6E42-A085-4C37-841B-58A84B794D04}">
  <dimension ref="A1:Q25"/>
  <sheetViews>
    <sheetView zoomScale="80" zoomScaleNormal="80" workbookViewId="0">
      <selection activeCell="L14" sqref="L14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25.839843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162</v>
      </c>
      <c r="D2" s="1">
        <v>152</v>
      </c>
      <c r="E2" s="1">
        <v>152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f>VLOOKUP(B8,[1]Январь!$A$2:$AH$36,34,0)</f>
        <v>112</v>
      </c>
      <c r="D8" s="27">
        <f t="shared" ref="D8:D11" si="0">C8/$C$2</f>
        <v>0.69135802469135799</v>
      </c>
      <c r="E8" s="28">
        <v>1</v>
      </c>
      <c r="F8" s="29">
        <v>60000</v>
      </c>
      <c r="G8" s="30">
        <f t="shared" ref="G8:G13" si="1">F8*D8</f>
        <v>41481.481481481482</v>
      </c>
      <c r="H8" s="31">
        <v>20000</v>
      </c>
      <c r="I8" s="29">
        <f t="shared" ref="I8:I13" si="2">D8*H8*E8</f>
        <v>13827.160493827159</v>
      </c>
      <c r="J8" s="29">
        <v>0</v>
      </c>
      <c r="K8" s="29"/>
      <c r="L8" s="32">
        <f t="shared" ref="L8:L13" si="3">G8+I8+J8</f>
        <v>55308.641975308637</v>
      </c>
      <c r="M8" s="24">
        <f>VLOOKUP(B8,[2]Аванс!$A$1:$B$25,2,0)</f>
        <v>6351.35</v>
      </c>
      <c r="N8">
        <v>5000</v>
      </c>
      <c r="O8" s="24">
        <f>VLOOKUP(B8,'[2] ЗП'!$A$1:$B$28,2,0)</f>
        <v>11974.71</v>
      </c>
      <c r="P8" s="32">
        <f>L8-M8-N8-O8</f>
        <v>31982.58197530864</v>
      </c>
      <c r="Q8">
        <f>L8/C8</f>
        <v>493.82716049382714</v>
      </c>
    </row>
    <row r="9" spans="1:17" ht="15" x14ac:dyDescent="0.55000000000000004">
      <c r="A9" s="19" t="s">
        <v>26</v>
      </c>
      <c r="B9" s="25" t="s">
        <v>27</v>
      </c>
      <c r="C9" s="26">
        <f>VLOOKUP(B9,[1]Январь!$A$2:$AH$36,34,0)</f>
        <v>163</v>
      </c>
      <c r="D9" s="27">
        <f t="shared" si="0"/>
        <v>1.0061728395061729</v>
      </c>
      <c r="E9" s="28">
        <v>1</v>
      </c>
      <c r="F9" s="29">
        <v>35000</v>
      </c>
      <c r="G9" s="30">
        <f t="shared" si="1"/>
        <v>35216.049382716054</v>
      </c>
      <c r="H9" s="31">
        <v>15000</v>
      </c>
      <c r="I9" s="29">
        <f>D9*H9*E9</f>
        <v>15092.592592592593</v>
      </c>
      <c r="J9" s="29">
        <f>5000*D9</f>
        <v>5030.8641975308647</v>
      </c>
      <c r="K9" s="29"/>
      <c r="L9" s="32">
        <f>G9+I9+J9+K9</f>
        <v>55339.506172839509</v>
      </c>
      <c r="M9" s="24">
        <f>VLOOKUP(B9,[2]Аванс!$A$1:$B$25,2,0)</f>
        <v>5655</v>
      </c>
      <c r="N9">
        <v>5000</v>
      </c>
      <c r="O9" s="24">
        <f>VLOOKUP(B9,'[2] ЗП'!$A$1:$B$28,2,0)</f>
        <v>13572</v>
      </c>
      <c r="P9" s="32">
        <f t="shared" ref="P9:P13" si="4">L9-M9-N9-O9</f>
        <v>31112.506172839509</v>
      </c>
      <c r="Q9">
        <f t="shared" ref="Q9:Q13" si="5">L9/C9</f>
        <v>339.50617283950618</v>
      </c>
    </row>
    <row r="10" spans="1:17" ht="15" x14ac:dyDescent="0.55000000000000004">
      <c r="A10" s="19" t="s">
        <v>28</v>
      </c>
      <c r="B10" s="25" t="s">
        <v>29</v>
      </c>
      <c r="C10" s="26">
        <f>VLOOKUP(B10,[1]Январь!$A$2:$AH$36,34,0)</f>
        <v>167</v>
      </c>
      <c r="D10" s="27">
        <f t="shared" si="0"/>
        <v>1.0308641975308641</v>
      </c>
      <c r="E10" s="28">
        <v>1</v>
      </c>
      <c r="F10" s="29">
        <v>40000</v>
      </c>
      <c r="G10" s="30">
        <f t="shared" si="1"/>
        <v>41234.567901234564</v>
      </c>
      <c r="H10" s="31">
        <v>5000</v>
      </c>
      <c r="I10" s="29">
        <f t="shared" si="2"/>
        <v>5154.3209876543206</v>
      </c>
      <c r="J10" s="29">
        <f>5000*D10</f>
        <v>5154.3209876543206</v>
      </c>
      <c r="K10" s="29"/>
      <c r="L10" s="32">
        <f>G10+I10+J10+K10</f>
        <v>51543.209876543202</v>
      </c>
      <c r="M10" s="24">
        <f>VLOOKUP(B10,[2]Аванс!$A$1:$B$25,2,0)</f>
        <v>5117.3500000000004</v>
      </c>
      <c r="N10">
        <v>5000</v>
      </c>
      <c r="O10" s="24">
        <f>VLOOKUP(B10,'[2] ЗП'!$A$1:$B$28,2,0)</f>
        <v>12282.65</v>
      </c>
      <c r="P10" s="32">
        <f t="shared" si="4"/>
        <v>29143.209876543202</v>
      </c>
      <c r="Q10">
        <f t="shared" si="5"/>
        <v>308.64197530864192</v>
      </c>
    </row>
    <row r="11" spans="1:17" ht="15" x14ac:dyDescent="0.55000000000000004">
      <c r="A11" s="19" t="s">
        <v>30</v>
      </c>
      <c r="B11" s="25" t="s">
        <v>31</v>
      </c>
      <c r="C11" s="26">
        <f>VLOOKUP(B11,[1]Январь!$A$2:$AH$36,34,0)</f>
        <v>160</v>
      </c>
      <c r="D11" s="27">
        <f t="shared" si="0"/>
        <v>0.98765432098765427</v>
      </c>
      <c r="E11" s="28">
        <v>1</v>
      </c>
      <c r="F11" s="29">
        <v>40000</v>
      </c>
      <c r="G11" s="30">
        <f t="shared" si="1"/>
        <v>39506.172839506173</v>
      </c>
      <c r="H11" s="31">
        <v>5000</v>
      </c>
      <c r="I11" s="29">
        <f>D11*H11*E11</f>
        <v>4938.2716049382716</v>
      </c>
      <c r="J11" s="29">
        <v>0</v>
      </c>
      <c r="K11" s="29"/>
      <c r="L11" s="32">
        <f t="shared" si="3"/>
        <v>44444.444444444445</v>
      </c>
      <c r="M11" s="24">
        <f>VLOOKUP(B11,[2]Аванс!$A$1:$B$25,2,0)</f>
        <v>5655</v>
      </c>
      <c r="N11">
        <v>5000</v>
      </c>
      <c r="O11" s="24">
        <f>VLOOKUP(B11,'[2] ЗП'!$A$1:$B$28,2,0)</f>
        <v>13572</v>
      </c>
      <c r="P11" s="32">
        <f t="shared" si="4"/>
        <v>20217.444444444445</v>
      </c>
      <c r="Q11">
        <f t="shared" si="5"/>
        <v>277.77777777777777</v>
      </c>
    </row>
    <row r="12" spans="1:17" ht="15" x14ac:dyDescent="0.55000000000000004">
      <c r="A12" s="19" t="s">
        <v>32</v>
      </c>
      <c r="B12" s="25" t="s">
        <v>33</v>
      </c>
      <c r="C12" s="26">
        <f>VLOOKUP(B12,[1]Январь!$A$2:$AH$36,34,0)</f>
        <v>152</v>
      </c>
      <c r="D12" s="27">
        <f>C12/$E$2</f>
        <v>1</v>
      </c>
      <c r="E12" s="28">
        <v>1</v>
      </c>
      <c r="F12" s="29">
        <v>30000</v>
      </c>
      <c r="G12" s="30">
        <f t="shared" si="1"/>
        <v>30000</v>
      </c>
      <c r="H12" s="31">
        <v>25000</v>
      </c>
      <c r="I12" s="29">
        <f t="shared" si="2"/>
        <v>25000</v>
      </c>
      <c r="J12" s="29">
        <f t="shared" ref="J12:J13" si="6">5000*D12</f>
        <v>5000</v>
      </c>
      <c r="K12" s="29"/>
      <c r="L12" s="32">
        <f t="shared" si="3"/>
        <v>60000</v>
      </c>
      <c r="M12" s="24">
        <f>VLOOKUP(B12,[2]Аванс!$A$1:$B$25,2,0)</f>
        <v>6103.01</v>
      </c>
      <c r="N12">
        <v>5000</v>
      </c>
      <c r="O12" s="24">
        <f>VLOOKUP(B12,'[2] ЗП'!$A$1:$B$28,2,0)</f>
        <v>13487.99</v>
      </c>
      <c r="P12" s="32">
        <f t="shared" si="4"/>
        <v>35409</v>
      </c>
      <c r="Q12">
        <f t="shared" si="5"/>
        <v>394.73684210526318</v>
      </c>
    </row>
    <row r="13" spans="1:17" ht="15" x14ac:dyDescent="0.55000000000000004">
      <c r="A13" s="19" t="s">
        <v>32</v>
      </c>
      <c r="B13" s="25" t="s">
        <v>34</v>
      </c>
      <c r="C13" s="26">
        <f>VLOOKUP(B13,[1]Январь!$A$2:$AH$36,34,0)</f>
        <v>151</v>
      </c>
      <c r="D13" s="27">
        <f>C13/$D$2</f>
        <v>0.99342105263157898</v>
      </c>
      <c r="E13" s="28">
        <v>1</v>
      </c>
      <c r="F13" s="29">
        <v>30000</v>
      </c>
      <c r="G13" s="30">
        <f t="shared" si="1"/>
        <v>29802.63157894737</v>
      </c>
      <c r="H13" s="31">
        <v>25000</v>
      </c>
      <c r="I13" s="29">
        <f t="shared" si="2"/>
        <v>24835.526315789473</v>
      </c>
      <c r="J13" s="29">
        <f t="shared" si="6"/>
        <v>4967.105263157895</v>
      </c>
      <c r="K13" s="29"/>
      <c r="L13" s="32">
        <f t="shared" si="3"/>
        <v>59605.263157894733</v>
      </c>
      <c r="M13" s="24">
        <f>VLOOKUP(B13,[2]Аванс!$A$1:$B$25,2,0)</f>
        <v>5921.01</v>
      </c>
      <c r="N13">
        <v>5000</v>
      </c>
      <c r="O13" s="24">
        <f>VLOOKUP(B13,'[2] ЗП'!$A$1:$B$28,2,0)</f>
        <v>13487.99</v>
      </c>
      <c r="P13" s="32">
        <f t="shared" si="4"/>
        <v>35196.263157894733</v>
      </c>
      <c r="Q13">
        <f t="shared" si="5"/>
        <v>394.73684210526312</v>
      </c>
    </row>
    <row r="14" spans="1:17" ht="14.7" thickBot="1" x14ac:dyDescent="0.6">
      <c r="A14" s="33" t="s">
        <v>35</v>
      </c>
      <c r="B14" s="34"/>
      <c r="C14" s="35">
        <f>SUM(C8:C13)</f>
        <v>905</v>
      </c>
      <c r="D14" s="36"/>
      <c r="E14" s="37"/>
      <c r="F14" s="34"/>
      <c r="G14" s="38"/>
      <c r="H14" s="34"/>
      <c r="I14" s="38"/>
      <c r="J14" s="38"/>
      <c r="K14" s="38"/>
      <c r="L14" s="39">
        <f>SUM(L8:L13)</f>
        <v>326241.0656270305</v>
      </c>
      <c r="M14" s="40">
        <f>SUM(M7:M13)</f>
        <v>34802.720000000001</v>
      </c>
      <c r="N14" s="38">
        <f>SUM(N7:N13)</f>
        <v>30000</v>
      </c>
      <c r="O14" s="38">
        <f>SUM(O7:O13)</f>
        <v>78377.34</v>
      </c>
      <c r="P14" s="41">
        <f>SUM(P8:P13)</f>
        <v>183061.00562703051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9" thickBot="1" x14ac:dyDescent="0.6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9" thickBot="1" x14ac:dyDescent="0.7">
      <c r="A18" s="44" t="s">
        <v>38</v>
      </c>
      <c r="B18" s="46" t="s">
        <v>37</v>
      </c>
      <c r="C18" s="1"/>
      <c r="D18" s="1"/>
      <c r="E18" s="1"/>
      <c r="F18" s="1"/>
      <c r="G18" s="1"/>
      <c r="H18" s="47">
        <v>132</v>
      </c>
      <c r="I18" s="47">
        <v>193</v>
      </c>
      <c r="J18" s="47"/>
      <c r="K18" s="47"/>
      <c r="L18" s="1"/>
      <c r="M18" s="1"/>
      <c r="N18" s="49">
        <v>2254.2600000000002</v>
      </c>
      <c r="O18" s="52">
        <v>3381.4</v>
      </c>
      <c r="P18" s="50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>
        <v>79</v>
      </c>
      <c r="I19" s="47">
        <v>165</v>
      </c>
      <c r="J19" s="47"/>
      <c r="K19" s="47"/>
      <c r="L19" s="1"/>
      <c r="M19" s="1"/>
      <c r="N19" s="51">
        <v>5126.54</v>
      </c>
      <c r="O19" s="52">
        <v>7689.8</v>
      </c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>SUM(N18:N19)</f>
        <v>7380.8</v>
      </c>
      <c r="O20" s="1">
        <f>SUM(O18:O19)</f>
        <v>11071.2</v>
      </c>
      <c r="P20" s="1">
        <f>O20+N20</f>
        <v>18452</v>
      </c>
      <c r="Q20" s="1">
        <f>P20/O20</f>
        <v>1.6666666666666665</v>
      </c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4" spans="1:17" ht="14.7" thickBot="1" x14ac:dyDescent="0.6"/>
    <row r="25" spans="1:17" ht="14.7" thickBot="1" x14ac:dyDescent="0.6">
      <c r="I25" s="71" t="s">
        <v>41</v>
      </c>
      <c r="J25" s="71"/>
      <c r="K25" s="71"/>
      <c r="L25" s="72"/>
      <c r="M25" s="48"/>
      <c r="N25" s="73" t="s">
        <v>42</v>
      </c>
      <c r="O25" s="74"/>
      <c r="P25" s="75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"/>
    <protectedRange algorithmName="SHA-512" hashValue="PQZCLfOLu2aqcIFubUpjLGw0lzoVd1r3uuCBPi34LjH9K+OgQF1tj1E0sn50IueqqGkKTELaX8+xXKU9hMTnDw==" saltValue="3r9UjoH3u7kvu1qJ9unN3Q==" spinCount="100000" sqref="G8:G13" name="Диапазон1_1_1_3_1_1_2_6_1_2_1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2825-E01D-4B25-85A0-341D446FB755}">
  <dimension ref="A1:Q25"/>
  <sheetViews>
    <sheetView workbookViewId="0">
      <selection activeCell="P11" sqref="P11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25.839843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154</v>
      </c>
      <c r="D2" s="1">
        <v>154</v>
      </c>
      <c r="E2" s="1">
        <v>143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f>VLOOKUP(B8,[1]Февраль!$A$2:$AE$36,31,0)</f>
        <v>129</v>
      </c>
      <c r="D8" s="27">
        <f t="shared" ref="D8:D11" si="0">C8/$C$2</f>
        <v>0.83766233766233766</v>
      </c>
      <c r="E8" s="28">
        <v>1</v>
      </c>
      <c r="F8" s="29">
        <v>60000</v>
      </c>
      <c r="G8" s="30">
        <f t="shared" ref="G8:G13" si="1">F8*D8</f>
        <v>50259.740259740262</v>
      </c>
      <c r="H8" s="31">
        <v>20000</v>
      </c>
      <c r="I8" s="29">
        <f t="shared" ref="I8:I13" si="2">D8*H8*E8</f>
        <v>16753.246753246753</v>
      </c>
      <c r="J8" s="29">
        <v>0</v>
      </c>
      <c r="K8" s="29"/>
      <c r="L8" s="32">
        <f t="shared" ref="L8" si="3">G8+I8+J8</f>
        <v>67012.987012987011</v>
      </c>
      <c r="M8" s="24">
        <f>VLOOKUP(B8,'[3]ЗП+Аванс'!$A$2:$C$30,2,0)</f>
        <v>9475.73</v>
      </c>
      <c r="N8" s="24"/>
      <c r="O8" s="24">
        <f>VLOOKUP(B8,'[3]ЗП+Аванс'!$A$2:$C$30,3,0)</f>
        <v>7830</v>
      </c>
      <c r="P8" s="32">
        <f>L8-M8-N8-O8</f>
        <v>49707.257012987015</v>
      </c>
      <c r="Q8">
        <f>L8/C8</f>
        <v>519.48051948051943</v>
      </c>
    </row>
    <row r="9" spans="1:17" ht="15" x14ac:dyDescent="0.55000000000000004">
      <c r="A9" s="19" t="s">
        <v>26</v>
      </c>
      <c r="B9" s="25" t="s">
        <v>27</v>
      </c>
      <c r="C9" s="26">
        <f>VLOOKUP(B9,[1]Февраль!$A$2:$AE$36,31,0)</f>
        <v>188</v>
      </c>
      <c r="D9" s="27">
        <f t="shared" si="0"/>
        <v>1.2207792207792207</v>
      </c>
      <c r="E9" s="28">
        <v>1</v>
      </c>
      <c r="F9" s="29">
        <v>35000</v>
      </c>
      <c r="G9" s="30">
        <f t="shared" si="1"/>
        <v>42727.272727272728</v>
      </c>
      <c r="H9" s="31">
        <v>15000</v>
      </c>
      <c r="I9" s="29">
        <f>D9*H9*E9</f>
        <v>18311.688311688311</v>
      </c>
      <c r="J9" s="29">
        <f>5000*D9</f>
        <v>6103.8961038961033</v>
      </c>
      <c r="K9" s="29">
        <f>H9/154*144</f>
        <v>14025.974025974027</v>
      </c>
      <c r="L9" s="32">
        <f>G9+I9+J9+K9</f>
        <v>81168.831168831166</v>
      </c>
      <c r="M9" s="24">
        <f>VLOOKUP(B9,'[3]ЗП+Аванс'!$A$2:$C$30,2,0)</f>
        <v>11832</v>
      </c>
      <c r="O9" s="24">
        <f>VLOOKUP(B9,'[3]ЗП+Аванс'!$A$2:$C$30,3,0)</f>
        <v>7395</v>
      </c>
      <c r="P9" s="32">
        <f t="shared" ref="P9:P13" si="4">L9-M9-N9-O9</f>
        <v>61941.831168831166</v>
      </c>
      <c r="Q9">
        <f t="shared" ref="Q9:Q13" si="5">L9/C9</f>
        <v>431.74910196186789</v>
      </c>
    </row>
    <row r="10" spans="1:17" ht="15" x14ac:dyDescent="0.55000000000000004">
      <c r="A10" s="19" t="s">
        <v>28</v>
      </c>
      <c r="B10" s="25" t="s">
        <v>29</v>
      </c>
      <c r="C10" s="26">
        <f>VLOOKUP(B10,[1]Февраль!$A$2:$AE$36,31,0)</f>
        <v>154</v>
      </c>
      <c r="D10" s="27">
        <f t="shared" si="0"/>
        <v>1</v>
      </c>
      <c r="E10" s="28">
        <v>1</v>
      </c>
      <c r="F10" s="29">
        <v>40000</v>
      </c>
      <c r="G10" s="30">
        <f t="shared" si="1"/>
        <v>40000</v>
      </c>
      <c r="H10" s="31">
        <v>5000</v>
      </c>
      <c r="I10" s="29">
        <f t="shared" si="2"/>
        <v>5000</v>
      </c>
      <c r="J10" s="29">
        <f>5000*D10</f>
        <v>5000</v>
      </c>
      <c r="K10" s="29"/>
      <c r="L10" s="32">
        <f t="shared" ref="L10:L13" si="6">G10+I10+J10+K10</f>
        <v>50000</v>
      </c>
      <c r="M10" s="24">
        <f>VLOOKUP(B10,'[3]ЗП+Аванс'!$A$2:$C$30,2,0)</f>
        <v>10633.22</v>
      </c>
      <c r="O10" s="24">
        <f>VLOOKUP(B10,'[3]ЗП+Аванс'!$A$2:$C$30,3,0)</f>
        <v>6766.78</v>
      </c>
      <c r="P10" s="32">
        <f t="shared" si="4"/>
        <v>32600</v>
      </c>
      <c r="Q10">
        <f t="shared" si="5"/>
        <v>324.6753246753247</v>
      </c>
    </row>
    <row r="11" spans="1:17" ht="15" x14ac:dyDescent="0.55000000000000004">
      <c r="A11" s="19" t="s">
        <v>30</v>
      </c>
      <c r="B11" s="25" t="s">
        <v>31</v>
      </c>
      <c r="C11" s="26">
        <f>VLOOKUP(B11,[1]Февраль!$A$2:$AE$36,31,0)</f>
        <v>25</v>
      </c>
      <c r="D11" s="27">
        <f t="shared" si="0"/>
        <v>0.16233766233766234</v>
      </c>
      <c r="E11" s="28">
        <v>1</v>
      </c>
      <c r="F11" s="29">
        <v>40000</v>
      </c>
      <c r="G11" s="30">
        <f t="shared" si="1"/>
        <v>6493.5064935064938</v>
      </c>
      <c r="H11" s="31">
        <v>0</v>
      </c>
      <c r="I11" s="29">
        <f>D11*H11*E11</f>
        <v>0</v>
      </c>
      <c r="J11" s="29">
        <f>5000*D11</f>
        <v>811.68831168831173</v>
      </c>
      <c r="K11" s="29"/>
      <c r="L11" s="32">
        <f t="shared" si="6"/>
        <v>7305.1948051948057</v>
      </c>
      <c r="M11" s="24">
        <f>VLOOKUP(B11,'[3]ЗП+Аванс'!$A$2:$C$30,2,0)</f>
        <v>5377.82</v>
      </c>
      <c r="N11">
        <v>5000</v>
      </c>
      <c r="O11" s="24">
        <f>VLOOKUP(B11,'[3]ЗП+Аванс'!$A$2:$C$30,3,0)</f>
        <v>0</v>
      </c>
      <c r="P11" s="32">
        <f t="shared" si="4"/>
        <v>-3072.625194805194</v>
      </c>
      <c r="Q11">
        <f t="shared" si="5"/>
        <v>292.20779220779224</v>
      </c>
    </row>
    <row r="12" spans="1:17" ht="15" x14ac:dyDescent="0.55000000000000004">
      <c r="A12" s="19" t="s">
        <v>32</v>
      </c>
      <c r="B12" s="25" t="s">
        <v>33</v>
      </c>
      <c r="C12" s="26">
        <f>VLOOKUP(B12,[1]Февраль!$A$2:$AE$36,31,0)</f>
        <v>121</v>
      </c>
      <c r="D12" s="27">
        <f>C12/$E$2</f>
        <v>0.84615384615384615</v>
      </c>
      <c r="E12" s="28">
        <v>1</v>
      </c>
      <c r="F12" s="29">
        <v>30000</v>
      </c>
      <c r="G12" s="30">
        <f t="shared" si="1"/>
        <v>25384.615384615383</v>
      </c>
      <c r="H12" s="31">
        <v>25000</v>
      </c>
      <c r="I12" s="29">
        <f t="shared" si="2"/>
        <v>21153.846153846152</v>
      </c>
      <c r="J12" s="29">
        <f t="shared" ref="J12:J13" si="7">5000*D12</f>
        <v>4230.7692307692305</v>
      </c>
      <c r="K12" s="29">
        <v>-500</v>
      </c>
      <c r="L12" s="32">
        <f t="shared" si="6"/>
        <v>50269.230769230766</v>
      </c>
      <c r="M12" s="24">
        <f>VLOOKUP(B12,'[3]ЗП+Аванс'!$A$2:$C$30,2,0)</f>
        <v>9381.14</v>
      </c>
      <c r="O12" s="24">
        <f>VLOOKUP(B12,'[3]ЗП+Аванс'!$A$2:$C$30,3,0)</f>
        <v>7690</v>
      </c>
      <c r="P12" s="32">
        <f t="shared" si="4"/>
        <v>33198.090769230766</v>
      </c>
      <c r="Q12">
        <f t="shared" si="5"/>
        <v>415.44818817546087</v>
      </c>
    </row>
    <row r="13" spans="1:17" ht="15" x14ac:dyDescent="0.55000000000000004">
      <c r="A13" s="19" t="s">
        <v>32</v>
      </c>
      <c r="B13" s="25" t="s">
        <v>34</v>
      </c>
      <c r="C13" s="26">
        <f>VLOOKUP(B13,[1]Февраль!$A$2:$AE$36,31,0)</f>
        <v>158</v>
      </c>
      <c r="D13" s="27">
        <f>C13/$D$2</f>
        <v>1.025974025974026</v>
      </c>
      <c r="E13" s="28">
        <v>1</v>
      </c>
      <c r="F13" s="29">
        <v>30000</v>
      </c>
      <c r="G13" s="30">
        <f t="shared" si="1"/>
        <v>30779.220779220781</v>
      </c>
      <c r="H13" s="31">
        <v>25000</v>
      </c>
      <c r="I13" s="29">
        <f t="shared" si="2"/>
        <v>25649.35064935065</v>
      </c>
      <c r="J13" s="29">
        <f t="shared" si="7"/>
        <v>5129.8701298701299</v>
      </c>
      <c r="K13" s="29">
        <v>-500</v>
      </c>
      <c r="L13" s="32">
        <f t="shared" si="6"/>
        <v>61058.441558441562</v>
      </c>
      <c r="M13" s="24">
        <f>VLOOKUP(B13,'[3]ЗП+Аванс'!$A$2:$C$30,2,0)</f>
        <v>11718</v>
      </c>
      <c r="O13" s="24">
        <f>VLOOKUP(B13,'[3]ЗП+Аванс'!$A$2:$C$30,3,0)</f>
        <v>7691</v>
      </c>
      <c r="P13" s="32">
        <f t="shared" si="4"/>
        <v>41649.441558441562</v>
      </c>
      <c r="Q13">
        <f t="shared" si="5"/>
        <v>386.44583264836433</v>
      </c>
    </row>
    <row r="14" spans="1:17" ht="14.7" thickBot="1" x14ac:dyDescent="0.6">
      <c r="A14" s="33" t="s">
        <v>35</v>
      </c>
      <c r="B14" s="34"/>
      <c r="C14" s="35">
        <f>SUM(C8:C13)</f>
        <v>775</v>
      </c>
      <c r="D14" s="36"/>
      <c r="E14" s="37"/>
      <c r="F14" s="34"/>
      <c r="G14" s="38"/>
      <c r="H14" s="34"/>
      <c r="I14" s="38"/>
      <c r="J14" s="38"/>
      <c r="K14" s="38"/>
      <c r="L14" s="39">
        <f>SUM(L8:L13)</f>
        <v>316814.68531468528</v>
      </c>
      <c r="M14" s="40">
        <f>SUM(M7:M13)</f>
        <v>58417.909999999996</v>
      </c>
      <c r="N14" s="38">
        <f>SUM(N7:N13)</f>
        <v>5000</v>
      </c>
      <c r="O14" s="38">
        <f>SUM(O7:O13)</f>
        <v>37372.78</v>
      </c>
      <c r="P14" s="41">
        <f>SUM(P8:P13)</f>
        <v>216023.99531468531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6" x14ac:dyDescent="0.55000000000000004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65">
      <c r="A18" s="44" t="s">
        <v>38</v>
      </c>
      <c r="B18" s="46" t="s">
        <v>37</v>
      </c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5" spans="1:17" x14ac:dyDescent="0.55000000000000004">
      <c r="I25" s="76"/>
      <c r="J25" s="76"/>
      <c r="K25" s="76"/>
      <c r="L25" s="76"/>
      <c r="M25" s="55"/>
      <c r="N25" s="77"/>
      <c r="O25" s="77"/>
      <c r="P25" s="77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"/>
    <protectedRange algorithmName="SHA-512" hashValue="PQZCLfOLu2aqcIFubUpjLGw0lzoVd1r3uuCBPi34LjH9K+OgQF1tj1E0sn50IueqqGkKTELaX8+xXKU9hMTnDw==" saltValue="3r9UjoH3u7kvu1qJ9unN3Q==" spinCount="100000" sqref="G8:G13" name="Диапазон1_1_1_3_1_1_2_6_1_2_1_1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32A1-2943-4264-84B9-9D88443CF94C}">
  <dimension ref="A1:Q26"/>
  <sheetViews>
    <sheetView workbookViewId="0">
      <selection activeCell="A11" sqref="A11:XFD11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15.417968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186</v>
      </c>
      <c r="D2" s="1">
        <v>162</v>
      </c>
      <c r="E2" s="1">
        <v>176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44</v>
      </c>
      <c r="N6" s="15" t="s">
        <v>45</v>
      </c>
      <c r="O6" s="17" t="s">
        <v>46</v>
      </c>
      <c r="P6" s="56" t="s">
        <v>23</v>
      </c>
    </row>
    <row r="7" spans="1:17" x14ac:dyDescent="0.55000000000000004">
      <c r="A7" s="57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58"/>
    </row>
    <row r="8" spans="1:17" ht="15" x14ac:dyDescent="0.55000000000000004">
      <c r="A8" s="57" t="s">
        <v>24</v>
      </c>
      <c r="B8" s="25" t="s">
        <v>25</v>
      </c>
      <c r="C8" s="26">
        <f>VLOOKUP(B8,[1]Март!$A$3:$AH$38,34,0)</f>
        <v>186</v>
      </c>
      <c r="D8" s="27">
        <f>C8/$C$2</f>
        <v>1</v>
      </c>
      <c r="E8" s="28">
        <v>1</v>
      </c>
      <c r="F8" s="29">
        <v>60000</v>
      </c>
      <c r="G8" s="30">
        <f t="shared" ref="G8:G14" si="0">F8*D8</f>
        <v>60000</v>
      </c>
      <c r="H8" s="31">
        <v>20000</v>
      </c>
      <c r="I8" s="29">
        <f t="shared" ref="I8:I14" si="1">D8*H8*E8</f>
        <v>20000</v>
      </c>
      <c r="J8" s="29">
        <f>5000*D8</f>
        <v>5000</v>
      </c>
      <c r="K8" s="29"/>
      <c r="L8" s="32">
        <f>G8+I8+J8</f>
        <v>85000</v>
      </c>
      <c r="M8" s="24" t="e">
        <f>VLOOKUP(B8,'[4]Аванс Нал'!$A$1:$B$31,2,0)</f>
        <v>#N/A</v>
      </c>
      <c r="N8" s="24" t="e">
        <f>VLOOKUP(B8,'[4]Белый Аваанс'!$A$1:$B$1,2,0)</f>
        <v>#N/A</v>
      </c>
      <c r="O8" s="24" t="e">
        <f>VLOOKUP(B8,'[4]Белая ЗП'!$A$1:$B$1,2,0)</f>
        <v>#N/A</v>
      </c>
      <c r="P8" s="59" t="e">
        <f>L8-M8-N8-O8</f>
        <v>#N/A</v>
      </c>
    </row>
    <row r="9" spans="1:17" ht="15" x14ac:dyDescent="0.55000000000000004">
      <c r="A9" s="57" t="s">
        <v>26</v>
      </c>
      <c r="B9" s="25" t="s">
        <v>27</v>
      </c>
      <c r="C9" s="26">
        <f>VLOOKUP(B9,[1]Март!$A$3:$AH$38,34,0)</f>
        <v>187.5</v>
      </c>
      <c r="D9" s="27">
        <f>C9/$C$2</f>
        <v>1.0080645161290323</v>
      </c>
      <c r="E9" s="28">
        <v>1</v>
      </c>
      <c r="F9" s="29">
        <v>35000</v>
      </c>
      <c r="G9" s="30">
        <f t="shared" si="0"/>
        <v>35282.258064516129</v>
      </c>
      <c r="H9" s="31">
        <v>15000</v>
      </c>
      <c r="I9" s="29">
        <f t="shared" si="1"/>
        <v>15120.967741935483</v>
      </c>
      <c r="J9" s="29">
        <f>5000*D9</f>
        <v>5040.322580645161</v>
      </c>
      <c r="K9" s="29">
        <f>16.5/C2*H9+1500</f>
        <v>2830.6451612903229</v>
      </c>
      <c r="L9" s="32">
        <f t="shared" ref="L9:L14" si="2">G9+I9+J9+K9</f>
        <v>58274.193548387098</v>
      </c>
      <c r="M9" s="24" t="e">
        <f>VLOOKUP(B9,'[4]Аванс Нал'!$A$1:$B$31,2,0)</f>
        <v>#N/A</v>
      </c>
      <c r="N9" s="24" t="e">
        <f>VLOOKUP(B9,'[4]Белый Аваанс'!$A$1:$B$1,2,0)</f>
        <v>#N/A</v>
      </c>
      <c r="O9" s="24" t="e">
        <f>VLOOKUP(B9,'[4]Белая ЗП'!$A$1:$B$1,2,0)</f>
        <v>#N/A</v>
      </c>
      <c r="P9" s="59" t="e">
        <f>L9-M9-N9-O9</f>
        <v>#N/A</v>
      </c>
    </row>
    <row r="10" spans="1:17" ht="15" x14ac:dyDescent="0.55000000000000004">
      <c r="A10" s="57" t="s">
        <v>28</v>
      </c>
      <c r="B10" s="25" t="s">
        <v>29</v>
      </c>
      <c r="C10" s="26">
        <f>VLOOKUP(B10,[1]Март!$A$3:$AH$38,34,0)</f>
        <v>186</v>
      </c>
      <c r="D10" s="27">
        <f>C10/$C$2</f>
        <v>1</v>
      </c>
      <c r="E10" s="28">
        <v>1</v>
      </c>
      <c r="F10" s="29">
        <v>40000</v>
      </c>
      <c r="G10" s="30">
        <f t="shared" si="0"/>
        <v>40000</v>
      </c>
      <c r="H10" s="31">
        <v>5000</v>
      </c>
      <c r="I10" s="29">
        <f t="shared" si="1"/>
        <v>5000</v>
      </c>
      <c r="J10" s="29">
        <f>5000*D10</f>
        <v>5000</v>
      </c>
      <c r="K10" s="29">
        <v>1500</v>
      </c>
      <c r="L10" s="32">
        <f t="shared" si="2"/>
        <v>51500</v>
      </c>
      <c r="M10" s="24" t="e">
        <f>VLOOKUP(B10,'[4]Аванс Нал'!$A$1:$B$31,2,0)</f>
        <v>#N/A</v>
      </c>
      <c r="N10" s="24" t="e">
        <f>VLOOKUP(B10,'[4]Белый Аваанс'!$A$1:$B$1,2,0)</f>
        <v>#N/A</v>
      </c>
      <c r="O10" s="24" t="e">
        <f>VLOOKUP(B10,'[4]Белая ЗП'!$A$1:$B$1,2,0)</f>
        <v>#N/A</v>
      </c>
      <c r="P10" s="59" t="e">
        <f>L10-M10-N10-O10</f>
        <v>#N/A</v>
      </c>
    </row>
    <row r="11" spans="1:17" ht="15" x14ac:dyDescent="0.55000000000000004">
      <c r="A11" s="57" t="s">
        <v>30</v>
      </c>
      <c r="B11" s="25" t="s">
        <v>43</v>
      </c>
      <c r="C11" s="26">
        <f>VLOOKUP(B11,[1]Март!$A$3:$AH$38,34,0)</f>
        <v>155</v>
      </c>
      <c r="D11" s="27">
        <f>C11/$C$2</f>
        <v>0.83333333333333337</v>
      </c>
      <c r="E11" s="28">
        <v>1</v>
      </c>
      <c r="F11" s="29">
        <v>40000</v>
      </c>
      <c r="G11" s="30">
        <f t="shared" si="0"/>
        <v>33333.333333333336</v>
      </c>
      <c r="H11" s="31">
        <v>5000</v>
      </c>
      <c r="I11" s="29">
        <f t="shared" si="1"/>
        <v>4166.666666666667</v>
      </c>
      <c r="J11" s="29">
        <f>5000*D11</f>
        <v>4166.666666666667</v>
      </c>
      <c r="K11" s="29"/>
      <c r="L11" s="32">
        <f t="shared" si="2"/>
        <v>41666.666666666664</v>
      </c>
      <c r="M11" s="24" t="e">
        <f>VLOOKUP(B11,'[4]Аванс Нал'!$A$1:$B$31,2,0)</f>
        <v>#N/A</v>
      </c>
      <c r="N11" s="24"/>
      <c r="O11" s="24" t="e">
        <f>VLOOKUP(B11,'[4]Белая ЗП'!$A$1:$B$1,2,0)</f>
        <v>#N/A</v>
      </c>
      <c r="P11" s="59" t="e">
        <f>L11-M11-N11-O11</f>
        <v>#N/A</v>
      </c>
    </row>
    <row r="12" spans="1:17" ht="15" x14ac:dyDescent="0.55000000000000004">
      <c r="A12" s="57" t="s">
        <v>30</v>
      </c>
      <c r="B12" s="25" t="s">
        <v>31</v>
      </c>
      <c r="C12" s="26">
        <v>8</v>
      </c>
      <c r="D12" s="27">
        <f>C12/$C$2</f>
        <v>4.3010752688172046E-2</v>
      </c>
      <c r="E12" s="28">
        <v>1</v>
      </c>
      <c r="F12" s="29">
        <v>40000</v>
      </c>
      <c r="G12" s="30">
        <f t="shared" si="0"/>
        <v>1720.4301075268818</v>
      </c>
      <c r="H12" s="31">
        <v>5000</v>
      </c>
      <c r="I12" s="29">
        <f t="shared" si="1"/>
        <v>215.05376344086022</v>
      </c>
      <c r="J12" s="29">
        <f>5000*D12</f>
        <v>215.05376344086022</v>
      </c>
      <c r="K12" s="32">
        <f t="shared" ref="K12" si="3">G12-H12-I12-J12</f>
        <v>-3709.6774193548385</v>
      </c>
      <c r="L12" s="32">
        <f t="shared" si="2"/>
        <v>-1559.1397849462364</v>
      </c>
      <c r="M12" s="24"/>
      <c r="N12" s="24"/>
      <c r="O12" s="24"/>
      <c r="P12" s="59">
        <v>3300</v>
      </c>
    </row>
    <row r="13" spans="1:17" ht="15" x14ac:dyDescent="0.55000000000000004">
      <c r="A13" s="57" t="s">
        <v>32</v>
      </c>
      <c r="B13" s="25" t="s">
        <v>33</v>
      </c>
      <c r="C13" s="26">
        <f>VLOOKUP(B13,[1]Март!$A$3:$AH$38,34,0)</f>
        <v>176</v>
      </c>
      <c r="D13" s="27">
        <f>C13/$E$2</f>
        <v>1</v>
      </c>
      <c r="E13" s="28">
        <v>1</v>
      </c>
      <c r="F13" s="29">
        <v>30000</v>
      </c>
      <c r="G13" s="30">
        <f t="shared" si="0"/>
        <v>30000</v>
      </c>
      <c r="H13" s="31">
        <v>25000</v>
      </c>
      <c r="I13" s="29">
        <f t="shared" si="1"/>
        <v>25000</v>
      </c>
      <c r="J13" s="29">
        <f t="shared" ref="J13:J14" si="4">5000*D13</f>
        <v>5000</v>
      </c>
      <c r="K13" s="29"/>
      <c r="L13" s="32">
        <f t="shared" si="2"/>
        <v>60000</v>
      </c>
      <c r="M13" s="24" t="e">
        <f>VLOOKUP(B13,'[4]Аванс Нал'!$A$1:$B$31,2,0)</f>
        <v>#N/A</v>
      </c>
      <c r="N13" s="24" t="e">
        <f>VLOOKUP(B13,'[4]Белый Аваанс'!$A$1:$B$1,2,0)</f>
        <v>#N/A</v>
      </c>
      <c r="O13" s="24" t="e">
        <f>VLOOKUP(B13,'[4]Белая ЗП'!$A$1:$B$1,2,0)</f>
        <v>#N/A</v>
      </c>
      <c r="P13" s="59" t="e">
        <f>L13-M13-N13-O13</f>
        <v>#N/A</v>
      </c>
    </row>
    <row r="14" spans="1:17" ht="15" x14ac:dyDescent="0.55000000000000004">
      <c r="A14" s="57" t="s">
        <v>32</v>
      </c>
      <c r="B14" s="25" t="s">
        <v>34</v>
      </c>
      <c r="C14" s="26">
        <f>VLOOKUP(B14,[1]Март!$A$3:$AH$38,34,0)</f>
        <v>162</v>
      </c>
      <c r="D14" s="27">
        <f>C14/$D$2</f>
        <v>1</v>
      </c>
      <c r="E14" s="28">
        <v>1</v>
      </c>
      <c r="F14" s="29">
        <v>30000</v>
      </c>
      <c r="G14" s="30">
        <f t="shared" si="0"/>
        <v>30000</v>
      </c>
      <c r="H14" s="31">
        <v>25000</v>
      </c>
      <c r="I14" s="29">
        <f t="shared" si="1"/>
        <v>25000</v>
      </c>
      <c r="J14" s="29">
        <f t="shared" si="4"/>
        <v>5000</v>
      </c>
      <c r="K14" s="29"/>
      <c r="L14" s="32">
        <f t="shared" si="2"/>
        <v>60000</v>
      </c>
      <c r="M14" s="24" t="e">
        <f>VLOOKUP(B14,'[4]Аванс Нал'!$A$1:$B$31,2,0)</f>
        <v>#N/A</v>
      </c>
      <c r="N14" s="24" t="e">
        <f>VLOOKUP(B14,'[4]Белый Аваанс'!$A$1:$B$1,2,0)</f>
        <v>#N/A</v>
      </c>
      <c r="O14" s="24" t="e">
        <f>VLOOKUP(B14,'[4]Белая ЗП'!$A$1:$B$1,2,0)</f>
        <v>#N/A</v>
      </c>
      <c r="P14" s="59" t="e">
        <f>L14-M14-N14-O14</f>
        <v>#N/A</v>
      </c>
    </row>
    <row r="15" spans="1:17" ht="14.7" thickBot="1" x14ac:dyDescent="0.6">
      <c r="A15" s="33" t="s">
        <v>35</v>
      </c>
      <c r="B15" s="34"/>
      <c r="C15" s="61">
        <f>SUM(C8:C14)</f>
        <v>1060.5</v>
      </c>
      <c r="D15" s="36"/>
      <c r="E15" s="37"/>
      <c r="F15" s="34"/>
      <c r="G15" s="38"/>
      <c r="H15" s="34"/>
      <c r="I15" s="38"/>
      <c r="J15" s="38"/>
      <c r="K15" s="38"/>
      <c r="L15" s="39">
        <f>SUM(L8:L14)</f>
        <v>354881.72043010755</v>
      </c>
      <c r="M15" s="40" t="e">
        <f>SUM(M7:M14)</f>
        <v>#N/A</v>
      </c>
      <c r="N15" s="40" t="e">
        <f>SUM(N7:N14)</f>
        <v>#N/A</v>
      </c>
      <c r="O15" s="38" t="e">
        <f>SUM(O7:O14)</f>
        <v>#N/A</v>
      </c>
      <c r="P15" s="60" t="e">
        <f>SUM(P8:P14)</f>
        <v>#N/A</v>
      </c>
    </row>
    <row r="16" spans="1:17" ht="17.25" customHeight="1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2"/>
      <c r="M16" s="53"/>
      <c r="N16" s="1"/>
      <c r="O16" s="1"/>
      <c r="P16" s="1"/>
      <c r="Q16" s="43"/>
    </row>
    <row r="17" spans="1:17" ht="13.5" customHeight="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55000000000000004">
      <c r="A18" s="44" t="s">
        <v>36</v>
      </c>
      <c r="B18" s="45" t="s">
        <v>37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7.6" x14ac:dyDescent="0.65">
      <c r="A19" s="44" t="s">
        <v>38</v>
      </c>
      <c r="B19" s="46" t="s">
        <v>37</v>
      </c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4"/>
      <c r="O19" s="52"/>
      <c r="P19" s="54"/>
      <c r="Q19" s="1"/>
    </row>
    <row r="20" spans="1:17" ht="15" x14ac:dyDescent="0.65">
      <c r="A20" s="19"/>
      <c r="B20" s="19"/>
      <c r="C20" s="1"/>
      <c r="D20" s="1"/>
      <c r="E20" s="1"/>
      <c r="F20" s="1"/>
      <c r="G20" s="1"/>
      <c r="H20" s="47"/>
      <c r="I20" s="47"/>
      <c r="J20" s="47"/>
      <c r="K20" s="47"/>
      <c r="L20" s="1"/>
      <c r="M20" s="1"/>
      <c r="N20" s="51"/>
      <c r="O20" s="52"/>
      <c r="P20" s="1"/>
      <c r="Q20" s="1"/>
    </row>
    <row r="21" spans="1:17" x14ac:dyDescent="0.55000000000000004">
      <c r="A21" s="19"/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55000000000000004">
      <c r="A22" s="1" t="s">
        <v>39</v>
      </c>
      <c r="B22" s="1" t="s">
        <v>40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6" spans="1:17" x14ac:dyDescent="0.55000000000000004">
      <c r="I26" s="76"/>
      <c r="J26" s="76"/>
      <c r="K26" s="76"/>
      <c r="L26" s="76"/>
      <c r="M26" s="55"/>
      <c r="N26" s="77"/>
      <c r="O26" s="77"/>
      <c r="P26" s="77"/>
    </row>
  </sheetData>
  <protectedRanges>
    <protectedRange algorithmName="SHA-512" hashValue="JuvLXAy+Zb2IB1+SSCKs0iA1FNpCXufnKPWijBQlZz6qpdXxS3OIqoySqS7RKvWKAYNgQftp2c5BkLxeuzk9eQ==" saltValue="NdsnZcdZvcXzOeSHH7Z1Cw==" spinCount="100000" sqref="P8:P14" name="Диапазон3_1_1_3_1_1_2_6_1_2_1_1_2"/>
    <protectedRange algorithmName="SHA-512" hashValue="PQZCLfOLu2aqcIFubUpjLGw0lzoVd1r3uuCBPi34LjH9K+OgQF1tj1E0sn50IueqqGkKTELaX8+xXKU9hMTnDw==" saltValue="3r9UjoH3u7kvu1qJ9unN3Q==" spinCount="100000" sqref="G8:G14" name="Диапазон1_1_1_3_1_1_2_6_1_2_1_1_2"/>
    <protectedRange algorithmName="SHA-512" hashValue="JuvLXAy+Zb2IB1+SSCKs0iA1FNpCXufnKPWijBQlZz6qpdXxS3OIqoySqS7RKvWKAYNgQftp2c5BkLxeuzk9eQ==" saltValue="NdsnZcdZvcXzOeSHH7Z1Cw==" spinCount="100000" sqref="K12" name="Диапазон3_1_1_3_1_1_2_6_1_2_1_1"/>
  </protectedRanges>
  <mergeCells count="2">
    <mergeCell ref="I26:L26"/>
    <mergeCell ref="N26:P2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3052-FF9B-432F-9BEC-51A143AD411D}">
  <dimension ref="A1:Q25"/>
  <sheetViews>
    <sheetView workbookViewId="0">
      <selection activeCell="K10" sqref="K10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25.839843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162</v>
      </c>
      <c r="D2" s="1">
        <v>176</v>
      </c>
      <c r="E2" s="1">
        <v>154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v>161</v>
      </c>
      <c r="D8" s="27">
        <v>0.99382716049382713</v>
      </c>
      <c r="E8" s="28">
        <v>1</v>
      </c>
      <c r="F8" s="29">
        <v>60000</v>
      </c>
      <c r="G8" s="30">
        <v>59629.629629629628</v>
      </c>
      <c r="H8" s="31">
        <v>20000</v>
      </c>
      <c r="I8" s="29">
        <v>19876.543209876541</v>
      </c>
      <c r="J8" s="29">
        <v>0</v>
      </c>
      <c r="K8" s="29"/>
      <c r="L8" s="32">
        <v>79506.172839506165</v>
      </c>
      <c r="M8" s="24">
        <v>10785.35</v>
      </c>
      <c r="N8" s="24"/>
      <c r="O8" s="24">
        <v>9936.65</v>
      </c>
      <c r="P8" s="32">
        <v>58784.172839506158</v>
      </c>
      <c r="Q8">
        <v>493.82716049382714</v>
      </c>
    </row>
    <row r="9" spans="1:17" ht="15" x14ac:dyDescent="0.55000000000000004">
      <c r="A9" s="19" t="s">
        <v>26</v>
      </c>
      <c r="B9" s="25" t="s">
        <v>27</v>
      </c>
      <c r="C9" s="26">
        <v>195</v>
      </c>
      <c r="D9" s="27">
        <v>1.2037037037037037</v>
      </c>
      <c r="E9" s="28">
        <v>1</v>
      </c>
      <c r="F9" s="29">
        <v>35000</v>
      </c>
      <c r="G9" s="30">
        <v>42129.629629629628</v>
      </c>
      <c r="H9" s="31">
        <v>15000</v>
      </c>
      <c r="I9" s="29">
        <v>18055.555555555555</v>
      </c>
      <c r="J9" s="29">
        <v>6018.5185185185182</v>
      </c>
      <c r="K9" s="29">
        <v>8766.2337662337668</v>
      </c>
      <c r="L9" s="32">
        <v>74969.937469937475</v>
      </c>
      <c r="M9" s="24">
        <v>10186.61</v>
      </c>
      <c r="N9" s="24"/>
      <c r="O9" s="24">
        <v>9040.39</v>
      </c>
      <c r="P9" s="32">
        <v>55742.937469937475</v>
      </c>
      <c r="Q9">
        <v>384.46121779455115</v>
      </c>
    </row>
    <row r="10" spans="1:17" ht="15" x14ac:dyDescent="0.55000000000000004">
      <c r="A10" s="19" t="s">
        <v>28</v>
      </c>
      <c r="B10" s="25" t="s">
        <v>29</v>
      </c>
      <c r="C10" s="26">
        <v>77</v>
      </c>
      <c r="D10" s="27">
        <v>0.47530864197530864</v>
      </c>
      <c r="E10" s="28">
        <v>1</v>
      </c>
      <c r="F10" s="29">
        <v>40000</v>
      </c>
      <c r="G10" s="30">
        <v>19012.345679012345</v>
      </c>
      <c r="H10" s="31">
        <v>5000</v>
      </c>
      <c r="I10" s="29">
        <v>2376.5432098765432</v>
      </c>
      <c r="J10" s="29">
        <v>2376.5432098765432</v>
      </c>
      <c r="K10" s="29"/>
      <c r="L10" s="32">
        <v>23765.432098765436</v>
      </c>
      <c r="M10" s="24">
        <v>2746.89</v>
      </c>
      <c r="N10" s="24"/>
      <c r="O10" s="24">
        <v>5494.79</v>
      </c>
      <c r="P10" s="32">
        <v>15523.752098765435</v>
      </c>
      <c r="Q10">
        <v>308.64197530864203</v>
      </c>
    </row>
    <row r="11" spans="1:17" ht="15" x14ac:dyDescent="0.55000000000000004">
      <c r="A11" s="57" t="s">
        <v>30</v>
      </c>
      <c r="B11" s="25" t="s">
        <v>43</v>
      </c>
      <c r="C11" s="26">
        <v>162</v>
      </c>
      <c r="D11" s="27">
        <v>1</v>
      </c>
      <c r="E11" s="28">
        <v>1</v>
      </c>
      <c r="F11" s="29">
        <v>40000</v>
      </c>
      <c r="G11" s="30">
        <v>40000</v>
      </c>
      <c r="H11" s="31">
        <v>5000</v>
      </c>
      <c r="I11" s="29">
        <v>5000</v>
      </c>
      <c r="J11" s="29">
        <v>5000</v>
      </c>
      <c r="K11" s="29"/>
      <c r="L11" s="32">
        <v>50000</v>
      </c>
      <c r="M11" s="24">
        <v>10186.61</v>
      </c>
      <c r="N11" s="24"/>
      <c r="O11" s="24">
        <v>9404.39</v>
      </c>
      <c r="P11" s="32">
        <v>30409</v>
      </c>
    </row>
    <row r="12" spans="1:17" ht="15" x14ac:dyDescent="0.55000000000000004">
      <c r="A12" s="19" t="s">
        <v>32</v>
      </c>
      <c r="B12" s="25" t="s">
        <v>33</v>
      </c>
      <c r="C12" s="26">
        <v>154</v>
      </c>
      <c r="D12" s="27">
        <v>1</v>
      </c>
      <c r="E12" s="28">
        <v>1</v>
      </c>
      <c r="F12" s="29">
        <v>30000</v>
      </c>
      <c r="G12" s="30">
        <v>30000</v>
      </c>
      <c r="H12" s="31">
        <v>25000</v>
      </c>
      <c r="I12" s="29">
        <v>25000</v>
      </c>
      <c r="J12" s="29">
        <v>5000</v>
      </c>
      <c r="K12" s="29"/>
      <c r="L12" s="32">
        <v>60000</v>
      </c>
      <c r="M12" s="24">
        <v>10409.969999999999</v>
      </c>
      <c r="N12" s="24"/>
      <c r="O12" s="24">
        <v>9181.0300000000007</v>
      </c>
      <c r="P12" s="32">
        <v>40409</v>
      </c>
      <c r="Q12">
        <v>389.61038961038963</v>
      </c>
    </row>
    <row r="13" spans="1:17" ht="15" x14ac:dyDescent="0.55000000000000004">
      <c r="A13" s="19" t="s">
        <v>32</v>
      </c>
      <c r="B13" s="25" t="s">
        <v>34</v>
      </c>
      <c r="C13" s="26">
        <v>176</v>
      </c>
      <c r="D13" s="27">
        <v>1</v>
      </c>
      <c r="E13" s="28">
        <v>1</v>
      </c>
      <c r="F13" s="29">
        <v>30000</v>
      </c>
      <c r="G13" s="30">
        <v>30000</v>
      </c>
      <c r="H13" s="31">
        <v>25000</v>
      </c>
      <c r="I13" s="29">
        <v>25000</v>
      </c>
      <c r="J13" s="29">
        <v>5000</v>
      </c>
      <c r="K13" s="29">
        <v>-5000</v>
      </c>
      <c r="L13" s="32">
        <v>55000</v>
      </c>
      <c r="M13" s="24">
        <v>10409.969999999999</v>
      </c>
      <c r="N13" s="24"/>
      <c r="O13" s="24">
        <v>8999.0300000000007</v>
      </c>
      <c r="P13" s="32">
        <v>35591</v>
      </c>
      <c r="Q13">
        <v>312.5</v>
      </c>
    </row>
    <row r="14" spans="1:17" ht="14.7" thickBot="1" x14ac:dyDescent="0.6">
      <c r="A14" s="33" t="s">
        <v>35</v>
      </c>
      <c r="B14" s="34"/>
      <c r="C14" s="35">
        <v>925</v>
      </c>
      <c r="D14" s="36"/>
      <c r="E14" s="37"/>
      <c r="F14" s="34"/>
      <c r="G14" s="38"/>
      <c r="H14" s="34"/>
      <c r="I14" s="38"/>
      <c r="J14" s="38"/>
      <c r="K14" s="38"/>
      <c r="L14" s="39">
        <v>343241.54240820906</v>
      </c>
      <c r="M14" s="40">
        <v>54725.4</v>
      </c>
      <c r="N14" s="24">
        <v>0</v>
      </c>
      <c r="O14" s="38">
        <v>52056.28</v>
      </c>
      <c r="P14" s="41">
        <v>236459.86240820907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6" x14ac:dyDescent="0.55000000000000004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65">
      <c r="A18" s="44" t="s">
        <v>38</v>
      </c>
      <c r="B18" s="46" t="s">
        <v>37</v>
      </c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5" spans="1:17" x14ac:dyDescent="0.55000000000000004">
      <c r="I25" s="76"/>
      <c r="J25" s="76"/>
      <c r="K25" s="76"/>
      <c r="L25" s="76"/>
      <c r="M25" s="55"/>
      <c r="N25" s="77"/>
      <c r="O25" s="77"/>
      <c r="P25" s="77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_2"/>
    <protectedRange algorithmName="SHA-512" hashValue="PQZCLfOLu2aqcIFubUpjLGw0lzoVd1r3uuCBPi34LjH9K+OgQF1tj1E0sn50IueqqGkKTELaX8+xXKU9hMTnDw==" saltValue="3r9UjoH3u7kvu1qJ9unN3Q==" spinCount="100000" sqref="G8:G13" name="Диапазон1_1_1_3_1_1_2_6_1_2_1_1_2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DB3-BDC5-45C5-9C49-0A963388E5A7}">
  <dimension ref="A1:Q27"/>
  <sheetViews>
    <sheetView workbookViewId="0">
      <selection activeCell="I18" sqref="I18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15.41796875" customWidth="1"/>
    <col min="4" max="4" width="14" customWidth="1"/>
    <col min="5" max="5" width="10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170</v>
      </c>
      <c r="D2" s="1">
        <v>165</v>
      </c>
      <c r="E2" s="1">
        <v>176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f>VLOOKUP(B8,[1]Май!$A$3:$AH$40,34,0)</f>
        <v>125</v>
      </c>
      <c r="D8" s="27">
        <f t="shared" ref="D8:D10" si="0">C8/$C$2</f>
        <v>0.73529411764705888</v>
      </c>
      <c r="E8" s="28">
        <v>1</v>
      </c>
      <c r="F8" s="29">
        <v>60000</v>
      </c>
      <c r="G8" s="30">
        <f t="shared" ref="G8:G13" si="1">F8*D8</f>
        <v>44117.647058823532</v>
      </c>
      <c r="H8" s="31">
        <v>20000</v>
      </c>
      <c r="I8" s="29">
        <f t="shared" ref="I8:I13" si="2">D8*H8*E8</f>
        <v>14705.882352941178</v>
      </c>
      <c r="J8" s="29">
        <f>5000*D8</f>
        <v>3676.4705882352946</v>
      </c>
      <c r="K8" s="29">
        <v>-4000</v>
      </c>
      <c r="L8" s="32">
        <f>G8+I8+J8+K8</f>
        <v>58500.000000000007</v>
      </c>
      <c r="M8" s="24">
        <v>4072</v>
      </c>
      <c r="N8" s="24">
        <v>16000</v>
      </c>
      <c r="O8" s="24">
        <v>11560</v>
      </c>
      <c r="P8" s="32">
        <f>L8-M8-N8-O8</f>
        <v>26868.000000000007</v>
      </c>
      <c r="Q8">
        <f>L8/C8</f>
        <v>468.00000000000006</v>
      </c>
    </row>
    <row r="9" spans="1:17" ht="15" x14ac:dyDescent="0.55000000000000004">
      <c r="A9" s="19" t="s">
        <v>26</v>
      </c>
      <c r="B9" s="25" t="s">
        <v>27</v>
      </c>
      <c r="C9" s="26">
        <f>VLOOKUP(B9,[1]Май!$A$3:$AH$40,34,0)</f>
        <v>174</v>
      </c>
      <c r="D9" s="27">
        <f t="shared" si="0"/>
        <v>1.0235294117647058</v>
      </c>
      <c r="E9" s="28">
        <v>1</v>
      </c>
      <c r="F9" s="29">
        <v>35000</v>
      </c>
      <c r="G9" s="30">
        <f t="shared" si="1"/>
        <v>35823.529411764706</v>
      </c>
      <c r="H9" s="31">
        <v>15000</v>
      </c>
      <c r="I9" s="29">
        <f>D9*H9*E9</f>
        <v>15352.941176470587</v>
      </c>
      <c r="J9" s="29">
        <f>5000*D9</f>
        <v>5117.6470588235288</v>
      </c>
      <c r="K9" s="29">
        <v>-4000</v>
      </c>
      <c r="L9" s="32">
        <f t="shared" ref="L9:L12" si="3">G9+I9+J9+K9</f>
        <v>52294.117647058825</v>
      </c>
      <c r="M9" s="24">
        <v>7691</v>
      </c>
      <c r="N9" s="24">
        <v>2500</v>
      </c>
      <c r="O9" s="24">
        <v>11536</v>
      </c>
      <c r="P9" s="32">
        <f t="shared" ref="P9:P13" si="4">L9-M9-N9-O9</f>
        <v>30567.117647058825</v>
      </c>
      <c r="Q9">
        <f t="shared" ref="Q9:Q13" si="5">L9/C9</f>
        <v>300.54090601757946</v>
      </c>
    </row>
    <row r="10" spans="1:17" ht="15" x14ac:dyDescent="0.55000000000000004">
      <c r="A10" s="19" t="s">
        <v>28</v>
      </c>
      <c r="B10" s="25" t="s">
        <v>29</v>
      </c>
      <c r="C10" s="26">
        <f>VLOOKUP(B10,[1]Май!$A$3:$AH$40,34,0)</f>
        <v>170</v>
      </c>
      <c r="D10" s="27">
        <f t="shared" si="0"/>
        <v>1</v>
      </c>
      <c r="E10" s="28">
        <v>1</v>
      </c>
      <c r="F10" s="29">
        <v>40000</v>
      </c>
      <c r="G10" s="30">
        <f t="shared" si="1"/>
        <v>40000</v>
      </c>
      <c r="H10" s="31">
        <v>5000</v>
      </c>
      <c r="I10" s="29">
        <f t="shared" si="2"/>
        <v>5000</v>
      </c>
      <c r="J10" s="29">
        <f>5000*D10</f>
        <v>5000</v>
      </c>
      <c r="K10" s="29"/>
      <c r="L10" s="32">
        <f t="shared" si="3"/>
        <v>50000</v>
      </c>
      <c r="M10" s="24">
        <v>6960</v>
      </c>
      <c r="N10" s="24">
        <v>3000</v>
      </c>
      <c r="O10" s="24">
        <v>10440</v>
      </c>
      <c r="P10" s="32">
        <f t="shared" si="4"/>
        <v>29600</v>
      </c>
      <c r="Q10">
        <f t="shared" si="5"/>
        <v>294.11764705882354</v>
      </c>
    </row>
    <row r="11" spans="1:17" ht="15" x14ac:dyDescent="0.55000000000000004">
      <c r="A11" s="57" t="s">
        <v>30</v>
      </c>
      <c r="B11" s="25" t="s">
        <v>43</v>
      </c>
      <c r="C11" s="26">
        <f>VLOOKUP(B11,[1]Май!$A$3:$AH$40,34,0)</f>
        <v>170</v>
      </c>
      <c r="D11" s="27">
        <f>C11/$C$2</f>
        <v>1</v>
      </c>
      <c r="E11" s="28">
        <v>1</v>
      </c>
      <c r="F11" s="29">
        <v>40000</v>
      </c>
      <c r="G11" s="30">
        <f t="shared" si="1"/>
        <v>40000</v>
      </c>
      <c r="H11" s="31">
        <v>5000</v>
      </c>
      <c r="I11" s="29">
        <f t="shared" si="2"/>
        <v>5000</v>
      </c>
      <c r="J11" s="29">
        <f>5000*D11</f>
        <v>5000</v>
      </c>
      <c r="K11" s="29"/>
      <c r="L11" s="32">
        <f t="shared" si="3"/>
        <v>50000</v>
      </c>
      <c r="M11" s="24">
        <v>3846</v>
      </c>
      <c r="N11" s="24">
        <v>6000</v>
      </c>
      <c r="O11" s="24">
        <v>6132</v>
      </c>
      <c r="P11" s="32">
        <f t="shared" si="4"/>
        <v>34022</v>
      </c>
      <c r="Q11">
        <f t="shared" si="5"/>
        <v>294.11764705882354</v>
      </c>
    </row>
    <row r="12" spans="1:17" ht="15" x14ac:dyDescent="0.55000000000000004">
      <c r="A12" s="19" t="s">
        <v>32</v>
      </c>
      <c r="B12" s="25" t="s">
        <v>33</v>
      </c>
      <c r="C12" s="26">
        <f>VLOOKUP(B12,[1]Май!$A$3:$AH$40,34,0)</f>
        <v>176</v>
      </c>
      <c r="D12" s="27">
        <f>C12/$E$2</f>
        <v>1</v>
      </c>
      <c r="E12" s="28">
        <v>1</v>
      </c>
      <c r="F12" s="29">
        <v>30000</v>
      </c>
      <c r="G12" s="30">
        <f t="shared" si="1"/>
        <v>30000</v>
      </c>
      <c r="H12" s="31">
        <v>25000</v>
      </c>
      <c r="I12" s="29">
        <f t="shared" si="2"/>
        <v>25000</v>
      </c>
      <c r="J12" s="29">
        <f t="shared" ref="J12:J13" si="6">5000*D12</f>
        <v>5000</v>
      </c>
      <c r="K12" s="29">
        <v>1000</v>
      </c>
      <c r="L12" s="32">
        <f t="shared" si="3"/>
        <v>61000</v>
      </c>
      <c r="M12" s="24">
        <v>7931.25</v>
      </c>
      <c r="N12" s="24">
        <v>0</v>
      </c>
      <c r="O12" s="24">
        <v>11659.75</v>
      </c>
      <c r="P12" s="32">
        <f t="shared" si="4"/>
        <v>41409</v>
      </c>
      <c r="Q12">
        <f t="shared" si="5"/>
        <v>346.59090909090907</v>
      </c>
    </row>
    <row r="13" spans="1:17" ht="15" x14ac:dyDescent="0.55000000000000004">
      <c r="A13" s="19" t="s">
        <v>32</v>
      </c>
      <c r="B13" s="25" t="s">
        <v>34</v>
      </c>
      <c r="C13" s="26">
        <f>VLOOKUP(B13,[1]Май!$A$3:$AH$40,34,0)</f>
        <v>165</v>
      </c>
      <c r="D13" s="27">
        <f>C13/$D$2</f>
        <v>1</v>
      </c>
      <c r="E13" s="28">
        <v>1</v>
      </c>
      <c r="F13" s="29">
        <v>30000</v>
      </c>
      <c r="G13" s="30">
        <f t="shared" si="1"/>
        <v>30000</v>
      </c>
      <c r="H13" s="31">
        <v>25000</v>
      </c>
      <c r="I13" s="29">
        <f t="shared" si="2"/>
        <v>25000</v>
      </c>
      <c r="J13" s="29">
        <f t="shared" si="6"/>
        <v>5000</v>
      </c>
      <c r="K13" s="29">
        <v>0</v>
      </c>
      <c r="L13" s="32">
        <f>G13+I13+J13+K13</f>
        <v>60000</v>
      </c>
      <c r="M13" s="24">
        <v>7931.25</v>
      </c>
      <c r="N13" s="24">
        <v>2000</v>
      </c>
      <c r="O13" s="24">
        <v>11477.75</v>
      </c>
      <c r="P13" s="32">
        <f t="shared" si="4"/>
        <v>38591</v>
      </c>
      <c r="Q13">
        <f t="shared" si="5"/>
        <v>363.63636363636363</v>
      </c>
    </row>
    <row r="14" spans="1:17" ht="14.7" thickBot="1" x14ac:dyDescent="0.6">
      <c r="A14" s="33" t="s">
        <v>35</v>
      </c>
      <c r="B14" s="34"/>
      <c r="C14" s="35">
        <f>SUM(C8:C13)</f>
        <v>980</v>
      </c>
      <c r="D14" s="36"/>
      <c r="E14" s="37"/>
      <c r="F14" s="34"/>
      <c r="G14" s="38"/>
      <c r="H14" s="34"/>
      <c r="I14" s="38"/>
      <c r="J14" s="38"/>
      <c r="K14" s="38"/>
      <c r="L14" s="39">
        <f>SUM(L8:L13)</f>
        <v>331794.1176470588</v>
      </c>
      <c r="M14" s="40">
        <f>SUM(M7:M13)</f>
        <v>38431.5</v>
      </c>
      <c r="N14" s="24">
        <f>SUM(N8:N13)</f>
        <v>29500</v>
      </c>
      <c r="O14" s="38">
        <f>SUM(O7:O13)</f>
        <v>62805.5</v>
      </c>
      <c r="P14" s="41">
        <f>SUM(P8:P13)</f>
        <v>201057.11764705883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6" x14ac:dyDescent="0.55000000000000004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65">
      <c r="A18" s="44" t="s">
        <v>38</v>
      </c>
      <c r="B18" s="46" t="s">
        <v>37</v>
      </c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5" spans="1:17" x14ac:dyDescent="0.55000000000000004">
      <c r="I25" s="76"/>
      <c r="J25" s="76"/>
      <c r="K25" s="76"/>
      <c r="L25" s="76"/>
      <c r="M25" s="55"/>
      <c r="N25" s="77"/>
      <c r="O25" s="77"/>
      <c r="P25" s="77"/>
    </row>
    <row r="27" spans="1:17" x14ac:dyDescent="0.55000000000000004">
      <c r="E27" s="62">
        <f>Май!L8+Апрель!L8+Март!L8+Февраль!L8+Январь!L8</f>
        <v>345327.80182780186</v>
      </c>
      <c r="F27">
        <f>E27/5</f>
        <v>69065.560365560377</v>
      </c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_2_2"/>
    <protectedRange algorithmName="SHA-512" hashValue="PQZCLfOLu2aqcIFubUpjLGw0lzoVd1r3uuCBPi34LjH9K+OgQF1tj1E0sn50IueqqGkKTELaX8+xXKU9hMTnDw==" saltValue="3r9UjoH3u7kvu1qJ9unN3Q==" spinCount="100000" sqref="G8:G13" name="Диапазон1_1_1_3_1_1_2_6_1_2_1_1_2_2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909A-B075-47F4-83D0-B59ACF3E7F2C}">
  <dimension ref="A1:P21"/>
  <sheetViews>
    <sheetView workbookViewId="0">
      <selection activeCell="F8" sqref="F8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15.41796875" customWidth="1"/>
    <col min="4" max="4" width="14" customWidth="1"/>
    <col min="5" max="5" width="10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</cols>
  <sheetData>
    <row r="1" spans="1:16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</row>
    <row r="2" spans="1:16" x14ac:dyDescent="0.55000000000000004">
      <c r="A2" s="1"/>
      <c r="B2" s="4" t="s">
        <v>3</v>
      </c>
      <c r="C2" s="5">
        <v>178</v>
      </c>
      <c r="D2" s="1">
        <v>165</v>
      </c>
      <c r="E2" s="1">
        <v>165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</row>
    <row r="3" spans="1:16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</row>
    <row r="4" spans="1:16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</row>
    <row r="5" spans="1:16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</row>
    <row r="6" spans="1:16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56" t="s">
        <v>23</v>
      </c>
    </row>
    <row r="7" spans="1:16" x14ac:dyDescent="0.55000000000000004">
      <c r="A7" s="57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58"/>
    </row>
    <row r="8" spans="1:16" ht="15" x14ac:dyDescent="0.55000000000000004">
      <c r="A8" s="57" t="s">
        <v>24</v>
      </c>
      <c r="B8" s="25" t="s">
        <v>25</v>
      </c>
      <c r="C8" s="26">
        <v>165</v>
      </c>
      <c r="D8" s="27">
        <v>0.9269662921348315</v>
      </c>
      <c r="E8" s="28">
        <v>1</v>
      </c>
      <c r="F8" s="29">
        <v>60000</v>
      </c>
      <c r="G8" s="30">
        <v>55617.97752808989</v>
      </c>
      <c r="H8" s="31">
        <v>20000</v>
      </c>
      <c r="I8" s="29">
        <v>18539.325842696631</v>
      </c>
      <c r="J8" s="29">
        <v>4634.8314606741578</v>
      </c>
      <c r="K8" s="29"/>
      <c r="L8" s="32">
        <v>78792.134831460688</v>
      </c>
      <c r="M8" s="24">
        <v>10243.58</v>
      </c>
      <c r="N8" s="24">
        <v>8000</v>
      </c>
      <c r="O8" s="24">
        <v>10478.42</v>
      </c>
      <c r="P8" s="59">
        <v>50070.134831460688</v>
      </c>
    </row>
    <row r="9" spans="1:16" ht="15" x14ac:dyDescent="0.55000000000000004">
      <c r="A9" s="57" t="s">
        <v>26</v>
      </c>
      <c r="B9" s="25" t="s">
        <v>27</v>
      </c>
      <c r="C9" s="26">
        <v>183</v>
      </c>
      <c r="D9" s="27">
        <v>1.0280898876404494</v>
      </c>
      <c r="E9" s="28">
        <v>1</v>
      </c>
      <c r="F9" s="29">
        <v>35000</v>
      </c>
      <c r="G9" s="30">
        <v>35983.146067415728</v>
      </c>
      <c r="H9" s="31">
        <v>15000</v>
      </c>
      <c r="I9" s="29">
        <v>15421.348314606741</v>
      </c>
      <c r="J9" s="29">
        <v>5140.4494382022467</v>
      </c>
      <c r="K9" s="29"/>
      <c r="L9" s="32">
        <v>56544.943820224718</v>
      </c>
      <c r="M9" s="24">
        <v>9673.5</v>
      </c>
      <c r="N9" s="24">
        <v>0</v>
      </c>
      <c r="O9" s="24">
        <v>9553.5</v>
      </c>
      <c r="P9" s="59">
        <v>37317.943820224718</v>
      </c>
    </row>
    <row r="10" spans="1:16" ht="15" x14ac:dyDescent="0.55000000000000004">
      <c r="A10" s="57" t="s">
        <v>28</v>
      </c>
      <c r="B10" s="25" t="s">
        <v>29</v>
      </c>
      <c r="C10" s="26">
        <v>178</v>
      </c>
      <c r="D10" s="27">
        <v>1</v>
      </c>
      <c r="E10" s="28">
        <v>1</v>
      </c>
      <c r="F10" s="29">
        <v>40000</v>
      </c>
      <c r="G10" s="30">
        <v>40000</v>
      </c>
      <c r="H10" s="31">
        <v>5000</v>
      </c>
      <c r="I10" s="29">
        <v>5000</v>
      </c>
      <c r="J10" s="29">
        <v>5000</v>
      </c>
      <c r="K10" s="29"/>
      <c r="L10" s="32">
        <v>50000</v>
      </c>
      <c r="M10" s="24">
        <v>8700</v>
      </c>
      <c r="N10" s="24">
        <v>0</v>
      </c>
      <c r="O10" s="24">
        <v>8700</v>
      </c>
      <c r="P10" s="59">
        <v>32600</v>
      </c>
    </row>
    <row r="11" spans="1:16" ht="15" x14ac:dyDescent="0.55000000000000004">
      <c r="A11" s="57" t="s">
        <v>30</v>
      </c>
      <c r="B11" s="25" t="s">
        <v>43</v>
      </c>
      <c r="C11" s="26">
        <v>178</v>
      </c>
      <c r="D11" s="27">
        <v>1</v>
      </c>
      <c r="E11" s="28">
        <v>1</v>
      </c>
      <c r="F11" s="29">
        <v>40000</v>
      </c>
      <c r="G11" s="30">
        <v>40000</v>
      </c>
      <c r="H11" s="31">
        <v>5000</v>
      </c>
      <c r="I11" s="29">
        <v>5000</v>
      </c>
      <c r="J11" s="29">
        <v>5000</v>
      </c>
      <c r="K11" s="29"/>
      <c r="L11" s="32">
        <v>50000</v>
      </c>
      <c r="M11" s="24">
        <v>4836.75</v>
      </c>
      <c r="N11" s="24">
        <v>5000</v>
      </c>
      <c r="O11" s="24">
        <v>5140.25</v>
      </c>
      <c r="P11" s="59">
        <v>35023</v>
      </c>
    </row>
    <row r="12" spans="1:16" ht="15" x14ac:dyDescent="0.55000000000000004">
      <c r="A12" s="57" t="s">
        <v>32</v>
      </c>
      <c r="B12" s="25" t="s">
        <v>33</v>
      </c>
      <c r="C12" s="26">
        <v>99</v>
      </c>
      <c r="D12" s="27">
        <v>0.6</v>
      </c>
      <c r="E12" s="28">
        <v>1</v>
      </c>
      <c r="F12" s="29">
        <v>30000</v>
      </c>
      <c r="G12" s="30">
        <v>18000</v>
      </c>
      <c r="H12" s="31">
        <v>25000</v>
      </c>
      <c r="I12" s="29">
        <v>15000</v>
      </c>
      <c r="J12" s="29">
        <v>3000</v>
      </c>
      <c r="K12" s="29">
        <v>1872</v>
      </c>
      <c r="L12" s="32">
        <v>37872</v>
      </c>
      <c r="M12" s="24">
        <v>9673.5</v>
      </c>
      <c r="N12" s="24">
        <v>0</v>
      </c>
      <c r="O12" s="24">
        <v>1814.92</v>
      </c>
      <c r="P12" s="59">
        <v>26383.58</v>
      </c>
    </row>
    <row r="13" spans="1:16" ht="15" x14ac:dyDescent="0.55000000000000004">
      <c r="A13" s="57" t="s">
        <v>32</v>
      </c>
      <c r="B13" s="25" t="s">
        <v>34</v>
      </c>
      <c r="C13" s="26">
        <v>165</v>
      </c>
      <c r="D13" s="27">
        <v>1</v>
      </c>
      <c r="E13" s="28">
        <v>1</v>
      </c>
      <c r="F13" s="29">
        <v>30000</v>
      </c>
      <c r="G13" s="30">
        <v>30000</v>
      </c>
      <c r="H13" s="31">
        <v>25000</v>
      </c>
      <c r="I13" s="29">
        <v>25000</v>
      </c>
      <c r="J13" s="29">
        <v>5000</v>
      </c>
      <c r="K13" s="29">
        <v>0</v>
      </c>
      <c r="L13" s="32">
        <v>60000</v>
      </c>
      <c r="M13" s="24">
        <v>9673.5</v>
      </c>
      <c r="N13" s="24">
        <v>0</v>
      </c>
      <c r="O13" s="24">
        <v>9735.5</v>
      </c>
      <c r="P13" s="59">
        <v>40591</v>
      </c>
    </row>
    <row r="14" spans="1:16" ht="14.7" thickBot="1" x14ac:dyDescent="0.6">
      <c r="A14" s="33" t="s">
        <v>35</v>
      </c>
      <c r="B14" s="34"/>
      <c r="C14" s="35">
        <v>968</v>
      </c>
      <c r="D14" s="36"/>
      <c r="E14" s="37"/>
      <c r="F14" s="34"/>
      <c r="G14" s="38"/>
      <c r="H14" s="34"/>
      <c r="I14" s="38"/>
      <c r="J14" s="38"/>
      <c r="K14" s="38"/>
      <c r="L14" s="39">
        <v>333209.07865168538</v>
      </c>
      <c r="M14" s="40">
        <v>52800.83</v>
      </c>
      <c r="N14" s="40">
        <v>13000</v>
      </c>
      <c r="O14" s="38">
        <v>45422.59</v>
      </c>
      <c r="P14" s="60">
        <v>221985.6586516854</v>
      </c>
    </row>
    <row r="15" spans="1:16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</row>
    <row r="16" spans="1:16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 x14ac:dyDescent="0.65"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</row>
    <row r="19" spans="1:16" ht="15" x14ac:dyDescent="0.65"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</row>
    <row r="20" spans="1:16" x14ac:dyDescent="0.55000000000000004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55000000000000004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_2_2_4"/>
    <protectedRange algorithmName="SHA-512" hashValue="PQZCLfOLu2aqcIFubUpjLGw0lzoVd1r3uuCBPi34LjH9K+OgQF1tj1E0sn50IueqqGkKTELaX8+xXKU9hMTnDw==" saltValue="3r9UjoH3u7kvu1qJ9unN3Q==" spinCount="100000" sqref="G8:G13" name="Диапазон1_1_1_3_1_1_2_6_1_2_1_1_2_2_4"/>
  </protectedRange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2CE9-CD88-4A76-81F5-1B5543FEC6BB}">
  <dimension ref="A1:P10"/>
  <sheetViews>
    <sheetView tabSelected="1" workbookViewId="0">
      <selection activeCell="B14" sqref="B14"/>
    </sheetView>
  </sheetViews>
  <sheetFormatPr defaultRowHeight="14.4" x14ac:dyDescent="0.55000000000000004"/>
  <cols>
    <col min="1" max="1" width="27" customWidth="1"/>
    <col min="2" max="2" width="36" bestFit="1" customWidth="1"/>
    <col min="3" max="3" width="15.41796875" customWidth="1"/>
    <col min="4" max="4" width="14" customWidth="1"/>
    <col min="5" max="5" width="10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</cols>
  <sheetData>
    <row r="1" spans="1:16" ht="42.9" thickBot="1" x14ac:dyDescent="0.6">
      <c r="A1" s="8" t="s">
        <v>8</v>
      </c>
      <c r="B1" s="9" t="s">
        <v>9</v>
      </c>
      <c r="C1" s="10" t="s">
        <v>10</v>
      </c>
      <c r="D1" s="10" t="s">
        <v>11</v>
      </c>
      <c r="E1" s="10" t="s">
        <v>12</v>
      </c>
      <c r="F1" s="11" t="s">
        <v>13</v>
      </c>
      <c r="G1" s="11" t="s">
        <v>14</v>
      </c>
      <c r="H1" s="12" t="s">
        <v>15</v>
      </c>
      <c r="I1" s="13" t="s">
        <v>16</v>
      </c>
      <c r="J1" s="14" t="s">
        <v>17</v>
      </c>
      <c r="K1" s="14" t="s">
        <v>18</v>
      </c>
      <c r="L1" s="11" t="s">
        <v>19</v>
      </c>
      <c r="M1" s="16" t="s">
        <v>21</v>
      </c>
      <c r="N1" s="15" t="s">
        <v>20</v>
      </c>
      <c r="O1" s="17" t="s">
        <v>22</v>
      </c>
      <c r="P1" s="56" t="s">
        <v>23</v>
      </c>
    </row>
    <row r="2" spans="1:16" x14ac:dyDescent="0.55000000000000004">
      <c r="A2" s="57"/>
      <c r="B2" s="19"/>
      <c r="C2" s="20"/>
      <c r="D2" s="21"/>
      <c r="E2" s="22"/>
      <c r="F2" s="23"/>
      <c r="G2" s="23"/>
      <c r="H2" s="23"/>
      <c r="I2" s="23"/>
      <c r="J2" s="23"/>
      <c r="K2" s="23"/>
      <c r="L2" s="23"/>
      <c r="M2" s="24"/>
      <c r="N2" s="24"/>
      <c r="O2" s="24"/>
      <c r="P2" s="58"/>
    </row>
    <row r="3" spans="1:16" ht="15" x14ac:dyDescent="0.55000000000000004">
      <c r="A3" s="57" t="s">
        <v>24</v>
      </c>
      <c r="B3" s="25" t="s">
        <v>25</v>
      </c>
      <c r="C3" s="26">
        <f>VLOOKUP(B3,[7]Август!$A$2:$AH$47,34,0)</f>
        <v>114</v>
      </c>
      <c r="D3" s="27">
        <v>0.62295081967213117</v>
      </c>
      <c r="E3" s="28">
        <v>1</v>
      </c>
      <c r="F3" s="29">
        <v>75000</v>
      </c>
      <c r="G3" s="30">
        <f t="shared" ref="G3:G9" si="0">F3*D3</f>
        <v>46721.311475409835</v>
      </c>
      <c r="H3" s="31">
        <f>[5]KPI!$I$11</f>
        <v>2869.3880421793629</v>
      </c>
      <c r="I3" s="29">
        <f t="shared" ref="I3:I8" si="1">D3*H3*E3</f>
        <v>1787.4876328330458</v>
      </c>
      <c r="J3" s="29">
        <f>5000*D3</f>
        <v>3114.7540983606559</v>
      </c>
      <c r="K3" s="29"/>
      <c r="L3" s="32">
        <f>G3+I3+J3+K3</f>
        <v>51623.553206603538</v>
      </c>
      <c r="M3" s="24">
        <f>VLOOKUP(B3,[6]Аванс!$C$1:$F$30,4,0)</f>
        <v>10564.86</v>
      </c>
      <c r="N3" s="24">
        <f>VLOOKUP(B3,'[6]Аванс НАл'!$B$1:$C$34,2,0)</f>
        <v>5000</v>
      </c>
      <c r="O3" s="24">
        <f>VLOOKUP(B3,[6]ЗП!$C$1:$F$34,4,0)</f>
        <v>11984.14</v>
      </c>
      <c r="P3" s="59">
        <f>L3-M3-N3-O3</f>
        <v>24074.553206603538</v>
      </c>
    </row>
    <row r="4" spans="1:16" ht="15" x14ac:dyDescent="0.55000000000000004">
      <c r="A4" s="57" t="s">
        <v>26</v>
      </c>
      <c r="B4" s="25" t="s">
        <v>27</v>
      </c>
      <c r="C4" s="26">
        <f>VLOOKUP(B4,[1]Июль!$A$2:$AH$45,34,0)</f>
        <v>131</v>
      </c>
      <c r="D4" s="27">
        <v>0.71584699453551914</v>
      </c>
      <c r="E4" s="28">
        <v>1</v>
      </c>
      <c r="F4" s="29">
        <v>35000</v>
      </c>
      <c r="G4" s="30">
        <f t="shared" si="0"/>
        <v>25054.644808743171</v>
      </c>
      <c r="H4" s="31">
        <v>15000</v>
      </c>
      <c r="I4" s="29">
        <f>D4*H4*E4</f>
        <v>10737.704918032787</v>
      </c>
      <c r="J4" s="29">
        <f>5000*D4</f>
        <v>3579.2349726775956</v>
      </c>
      <c r="K4" s="29" t="e">
        <f>H4/#REF!*90</f>
        <v>#REF!</v>
      </c>
      <c r="L4" s="32" t="e">
        <f t="shared" ref="L4:L7" si="2">G4+I4+J4+K4</f>
        <v>#REF!</v>
      </c>
      <c r="M4" s="24"/>
      <c r="N4" s="24">
        <f>VLOOKUP(B4,'[6]Аванс НАл'!$B$1:$C$34,2,0)</f>
        <v>0</v>
      </c>
      <c r="O4" s="24">
        <f>VLOOKUP(B4,[6]ЗП!$C$1:$F$34,4,0)</f>
        <v>11393.24</v>
      </c>
      <c r="P4" s="59" t="e">
        <f t="shared" ref="P4:P9" si="3">L4-M4-N4-O4</f>
        <v>#REF!</v>
      </c>
    </row>
    <row r="5" spans="1:16" ht="15" x14ac:dyDescent="0.55000000000000004">
      <c r="A5" s="57" t="s">
        <v>28</v>
      </c>
      <c r="B5" s="25" t="s">
        <v>29</v>
      </c>
      <c r="C5" s="26">
        <f>VLOOKUP(B5,[1]Июль!$A$2:$AH$45,34,0)</f>
        <v>129</v>
      </c>
      <c r="D5" s="27">
        <v>0.70491803278688525</v>
      </c>
      <c r="E5" s="28">
        <v>1</v>
      </c>
      <c r="F5" s="29">
        <v>40000</v>
      </c>
      <c r="G5" s="30">
        <f t="shared" si="0"/>
        <v>28196.721311475409</v>
      </c>
      <c r="H5" s="31">
        <v>5000</v>
      </c>
      <c r="I5" s="29">
        <f t="shared" si="1"/>
        <v>3524.5901639344261</v>
      </c>
      <c r="J5" s="29">
        <f>5000*D5</f>
        <v>3524.5901639344261</v>
      </c>
      <c r="K5" s="29" t="e">
        <f>H4/#REF!*90</f>
        <v>#REF!</v>
      </c>
      <c r="L5" s="32" t="e">
        <f t="shared" si="2"/>
        <v>#REF!</v>
      </c>
      <c r="M5" s="24">
        <f>VLOOKUP(B5,[6]Аванс!$C$1:$F$30,4,0)</f>
        <v>8285.81</v>
      </c>
      <c r="N5" s="24">
        <f>VLOOKUP(B5,'[6]Аванс НАл'!$B$1:$C$34,2,0)</f>
        <v>0</v>
      </c>
      <c r="O5" s="24">
        <f>VLOOKUP(B5,[6]ЗП!$C$1:$F$34,4,0)</f>
        <v>828.38</v>
      </c>
      <c r="P5" s="59" t="e">
        <f t="shared" si="3"/>
        <v>#REF!</v>
      </c>
    </row>
    <row r="6" spans="1:16" ht="15" x14ac:dyDescent="0.55000000000000004">
      <c r="A6" s="57" t="s">
        <v>49</v>
      </c>
      <c r="B6" s="25" t="s">
        <v>43</v>
      </c>
      <c r="C6" s="26">
        <f>VLOOKUP(B6,[1]Июль!$A$2:$AH$45,34,0)</f>
        <v>183</v>
      </c>
      <c r="D6" s="27">
        <v>1</v>
      </c>
      <c r="E6" s="28">
        <v>1</v>
      </c>
      <c r="F6" s="29">
        <v>40000</v>
      </c>
      <c r="G6" s="30">
        <f t="shared" si="0"/>
        <v>40000</v>
      </c>
      <c r="H6" s="31">
        <v>5000</v>
      </c>
      <c r="I6" s="29">
        <f t="shared" si="1"/>
        <v>5000</v>
      </c>
      <c r="J6" s="29">
        <f>5000*D6</f>
        <v>5000</v>
      </c>
      <c r="K6" s="29"/>
      <c r="L6" s="32">
        <f t="shared" si="2"/>
        <v>50000</v>
      </c>
      <c r="M6" s="24">
        <f>VLOOKUP(B6,[6]Аванс!$C$1:$F$30,4,0)</f>
        <v>5179.38</v>
      </c>
      <c r="N6" s="24">
        <f>VLOOKUP(B6,'[6]Аванс НАл'!$B$1:$C$34,2,0)</f>
        <v>5000</v>
      </c>
      <c r="O6" s="24">
        <f>VLOOKUP(B6,[6]ЗП!$C$1:$F$34,4,0)</f>
        <v>6059.62</v>
      </c>
      <c r="P6" s="59">
        <f t="shared" si="3"/>
        <v>33761</v>
      </c>
    </row>
    <row r="7" spans="1:16" ht="15" x14ac:dyDescent="0.55000000000000004">
      <c r="A7" s="57" t="s">
        <v>32</v>
      </c>
      <c r="B7" s="25" t="s">
        <v>33</v>
      </c>
      <c r="C7" s="26">
        <f>VLOOKUP(B7,[1]Июль!$A$2:$AH$45,34,0)</f>
        <v>190</v>
      </c>
      <c r="D7" s="27">
        <v>1.1515151515151516</v>
      </c>
      <c r="E7" s="28">
        <v>1</v>
      </c>
      <c r="F7" s="29">
        <v>30000</v>
      </c>
      <c r="G7" s="30">
        <f>F7*D7</f>
        <v>34545.454545454551</v>
      </c>
      <c r="H7" s="31">
        <v>25000</v>
      </c>
      <c r="I7" s="29">
        <f>D7*H7*E7</f>
        <v>28787.878787878792</v>
      </c>
      <c r="J7" s="29">
        <f t="shared" ref="J7:J8" si="4">5000*D7</f>
        <v>5757.575757575758</v>
      </c>
      <c r="K7" s="29">
        <v>2000</v>
      </c>
      <c r="L7" s="32">
        <f t="shared" si="2"/>
        <v>71090.909090909103</v>
      </c>
      <c r="M7" s="24">
        <f>VLOOKUP(B7,[6]Аванс!$C$1:$F$30,4,0)</f>
        <v>9231.4699999999993</v>
      </c>
      <c r="N7" s="24">
        <f>VLOOKUP(B7,'[6]Аванс НАл'!$B$1:$C$34,2,0)</f>
        <v>0</v>
      </c>
      <c r="O7" s="24">
        <f>VLOOKUP(B7,[6]ЗП!$C$1:$F$34,4,0)</f>
        <v>11365.34</v>
      </c>
      <c r="P7" s="59">
        <f t="shared" si="3"/>
        <v>50494.099090909105</v>
      </c>
    </row>
    <row r="8" spans="1:16" ht="15" x14ac:dyDescent="0.55000000000000004">
      <c r="A8" s="57" t="s">
        <v>32</v>
      </c>
      <c r="B8" s="25" t="s">
        <v>34</v>
      </c>
      <c r="C8" s="26">
        <f>VLOOKUP(B8,[1]Июль!$A$2:$AH$45,34,0)</f>
        <v>99</v>
      </c>
      <c r="D8" s="27">
        <v>0.6</v>
      </c>
      <c r="E8" s="28">
        <v>1</v>
      </c>
      <c r="F8" s="29">
        <v>30000</v>
      </c>
      <c r="G8" s="30">
        <f t="shared" si="0"/>
        <v>18000</v>
      </c>
      <c r="H8" s="31">
        <v>25000</v>
      </c>
      <c r="I8" s="29">
        <f t="shared" si="1"/>
        <v>15000</v>
      </c>
      <c r="J8" s="29">
        <f t="shared" si="4"/>
        <v>3000</v>
      </c>
      <c r="K8" s="29"/>
      <c r="L8" s="32">
        <f>G8+I8+J8+K8</f>
        <v>36000</v>
      </c>
      <c r="M8" s="24">
        <f>VLOOKUP(B8,[6]Аванс!$C$1:$F$30,4,0)</f>
        <v>631.74</v>
      </c>
      <c r="N8" s="24">
        <f>VLOOKUP(B8,'[6]Аванс НАл'!$B$1:$C$34,2,0)</f>
        <v>0</v>
      </c>
      <c r="O8" s="24">
        <f>VLOOKUP(B8,[6]ЗП!$C$1:$F$34,4,0)</f>
        <v>11183.35</v>
      </c>
      <c r="P8" s="59">
        <f t="shared" si="3"/>
        <v>24184.910000000003</v>
      </c>
    </row>
    <row r="9" spans="1:16" ht="15" x14ac:dyDescent="0.55000000000000004">
      <c r="A9" s="63" t="s">
        <v>47</v>
      </c>
      <c r="B9" s="25" t="s">
        <v>48</v>
      </c>
      <c r="C9" s="68">
        <f>VLOOKUP(B9,[1]Июль!$A$2:$AH$45,34,0)</f>
        <v>84</v>
      </c>
      <c r="D9" s="69">
        <v>1</v>
      </c>
      <c r="E9" s="70">
        <v>1</v>
      </c>
      <c r="F9" s="29">
        <v>25000</v>
      </c>
      <c r="G9" s="29">
        <f t="shared" si="0"/>
        <v>25000</v>
      </c>
      <c r="H9" s="31"/>
      <c r="I9" s="29"/>
      <c r="J9" s="29"/>
      <c r="K9" s="29"/>
      <c r="L9" s="32">
        <f>G9+I9+J9+K9</f>
        <v>25000</v>
      </c>
      <c r="M9" s="24"/>
      <c r="N9" s="24">
        <f>VLOOKUP(B9,'[6]Аванс НАл'!$B$1:$C$34,2,0)</f>
        <v>10000</v>
      </c>
      <c r="O9" s="24"/>
      <c r="P9" s="32">
        <f t="shared" si="3"/>
        <v>15000</v>
      </c>
    </row>
    <row r="10" spans="1:16" ht="14.7" thickBot="1" x14ac:dyDescent="0.6">
      <c r="A10" s="33" t="s">
        <v>35</v>
      </c>
      <c r="B10" s="34"/>
      <c r="C10" s="35">
        <f>SUM(C3:C8)</f>
        <v>846</v>
      </c>
      <c r="D10" s="64"/>
      <c r="E10" s="37"/>
      <c r="F10" s="34"/>
      <c r="G10" s="34"/>
      <c r="H10" s="34"/>
      <c r="I10" s="34"/>
      <c r="J10" s="34"/>
      <c r="K10" s="34"/>
      <c r="L10" s="65" t="e">
        <f>SUM(L3:L9)</f>
        <v>#REF!</v>
      </c>
      <c r="M10" s="66">
        <f>SUM(M2:M9)</f>
        <v>33893.259999999995</v>
      </c>
      <c r="N10" s="66">
        <f>SUM(N3:N9)</f>
        <v>20000</v>
      </c>
      <c r="O10" s="66">
        <f>SUM(O2:O9)</f>
        <v>52814.07</v>
      </c>
      <c r="P10" s="67" t="e">
        <f>SUM(P3:P9)</f>
        <v>#REF!</v>
      </c>
    </row>
  </sheetData>
  <protectedRanges>
    <protectedRange algorithmName="SHA-512" hashValue="JuvLXAy+Zb2IB1+SSCKs0iA1FNpCXufnKPWijBQlZz6qpdXxS3OIqoySqS7RKvWKAYNgQftp2c5BkLxeuzk9eQ==" saltValue="NdsnZcdZvcXzOeSHH7Z1Cw==" spinCount="100000" sqref="P3:P9" name="Диапазон3_1_1_3_1_1_2_6_1_2_1_1_2_2_4_1"/>
    <protectedRange algorithmName="SHA-512" hashValue="PQZCLfOLu2aqcIFubUpjLGw0lzoVd1r3uuCBPi34LjH9K+OgQF1tj1E0sn50IueqqGkKTELaX8+xXKU9hMTnDw==" saltValue="3r9UjoH3u7kvu1qJ9unN3Q==" spinCount="100000" sqref="G3:G9" name="Диапазон1_1_1_3_1_1_2_6_1_2_1_1_2_2_4_1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Лавров Дмитрий Юрьевич</dc:creator>
  <cp:lastModifiedBy>Дмитрий Лавров</cp:lastModifiedBy>
  <dcterms:created xsi:type="dcterms:W3CDTF">2023-02-05T08:00:24Z</dcterms:created>
  <dcterms:modified xsi:type="dcterms:W3CDTF">2023-08-28T04:14:49Z</dcterms:modified>
</cp:coreProperties>
</file>