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ompare\PycharmProjects\pythonProject28\Excel_files\"/>
    </mc:Choice>
  </mc:AlternateContent>
  <xr:revisionPtr revIDLastSave="0" documentId="13_ncr:1_{B23058D3-CB8A-4761-A08B-F7E584157959}" xr6:coauthVersionLast="47" xr6:coauthVersionMax="47" xr10:uidLastSave="{00000000-0000-0000-0000-000000000000}"/>
  <bookViews>
    <workbookView xWindow="-103" yWindow="-103" windowWidth="22149" windowHeight="11949" activeTab="6" xr2:uid="{85782064-C368-492F-90F2-96630E941314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</sheets>
  <externalReferences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10" i="5"/>
  <c r="C11" i="5"/>
  <c r="C12" i="5"/>
  <c r="C13" i="5"/>
  <c r="C8" i="5" l="1"/>
  <c r="N14" i="5"/>
  <c r="D13" i="5"/>
  <c r="D12" i="5"/>
  <c r="D11" i="5"/>
  <c r="D10" i="5"/>
  <c r="O14" i="5"/>
  <c r="M14" i="5"/>
  <c r="D8" i="5"/>
  <c r="J8" i="5" s="1"/>
  <c r="C11" i="3"/>
  <c r="D11" i="3" s="1"/>
  <c r="M11" i="3"/>
  <c r="O11" i="3"/>
  <c r="I11" i="3" l="1"/>
  <c r="G11" i="3"/>
  <c r="J11" i="3"/>
  <c r="I8" i="5"/>
  <c r="G8" i="5"/>
  <c r="C14" i="5"/>
  <c r="D9" i="5"/>
  <c r="J10" i="5"/>
  <c r="I10" i="5"/>
  <c r="G10" i="5"/>
  <c r="J11" i="5"/>
  <c r="I11" i="5"/>
  <c r="G11" i="5"/>
  <c r="J12" i="5"/>
  <c r="I12" i="5"/>
  <c r="G12" i="5"/>
  <c r="J13" i="5"/>
  <c r="I13" i="5"/>
  <c r="G13" i="5"/>
  <c r="L12" i="5" l="1"/>
  <c r="Q12" i="5" s="1"/>
  <c r="L10" i="5"/>
  <c r="Q10" i="5" s="1"/>
  <c r="L11" i="3"/>
  <c r="P11" i="3" s="1"/>
  <c r="L13" i="5"/>
  <c r="Q13" i="5" s="1"/>
  <c r="L8" i="5"/>
  <c r="P8" i="5" s="1"/>
  <c r="L11" i="5"/>
  <c r="P12" i="5"/>
  <c r="J9" i="5"/>
  <c r="I9" i="5"/>
  <c r="G9" i="5"/>
  <c r="Q8" i="5"/>
  <c r="L9" i="5" l="1"/>
  <c r="Q9" i="5" s="1"/>
  <c r="L14" i="5"/>
  <c r="P10" i="5"/>
  <c r="P13" i="5"/>
  <c r="P11" i="5"/>
  <c r="Q11" i="5"/>
  <c r="P9" i="5"/>
  <c r="P14" i="5" l="1"/>
  <c r="O9" i="3"/>
  <c r="O10" i="3"/>
  <c r="O13" i="3"/>
  <c r="O14" i="3"/>
  <c r="O8" i="3"/>
  <c r="N9" i="3" l="1"/>
  <c r="N10" i="3"/>
  <c r="N13" i="3"/>
  <c r="N14" i="3"/>
  <c r="N8" i="3"/>
  <c r="N15" i="3" s="1"/>
  <c r="M9" i="3"/>
  <c r="M10" i="3"/>
  <c r="M13" i="3"/>
  <c r="M14" i="3"/>
  <c r="M8" i="3"/>
  <c r="K9" i="3"/>
  <c r="C9" i="3"/>
  <c r="C10" i="3"/>
  <c r="C13" i="3"/>
  <c r="C14" i="3"/>
  <c r="C8" i="3"/>
  <c r="D14" i="3" l="1"/>
  <c r="D13" i="3"/>
  <c r="D12" i="3"/>
  <c r="G12" i="3" s="1"/>
  <c r="D10" i="3"/>
  <c r="D9" i="3"/>
  <c r="O15" i="3"/>
  <c r="M15" i="3"/>
  <c r="O9" i="2"/>
  <c r="O10" i="2"/>
  <c r="O11" i="2"/>
  <c r="O12" i="2"/>
  <c r="O13" i="2"/>
  <c r="O8" i="2"/>
  <c r="M9" i="2"/>
  <c r="M10" i="2"/>
  <c r="M11" i="2"/>
  <c r="M12" i="2"/>
  <c r="M13" i="2"/>
  <c r="M8" i="2"/>
  <c r="C15" i="3" l="1"/>
  <c r="D8" i="3"/>
  <c r="J8" i="3" s="1"/>
  <c r="J9" i="3"/>
  <c r="I9" i="3"/>
  <c r="G9" i="3"/>
  <c r="J10" i="3"/>
  <c r="I10" i="3"/>
  <c r="G10" i="3"/>
  <c r="J12" i="3"/>
  <c r="I12" i="3"/>
  <c r="K12" i="3" s="1"/>
  <c r="J13" i="3"/>
  <c r="I13" i="3"/>
  <c r="G13" i="3"/>
  <c r="J14" i="3"/>
  <c r="I14" i="3"/>
  <c r="G14" i="3"/>
  <c r="K9" i="2"/>
  <c r="C9" i="2"/>
  <c r="D9" i="2" s="1"/>
  <c r="C10" i="2"/>
  <c r="D10" i="2" s="1"/>
  <c r="C11" i="2"/>
  <c r="D11" i="2" s="1"/>
  <c r="J11" i="2" s="1"/>
  <c r="C12" i="2"/>
  <c r="D12" i="2" s="1"/>
  <c r="C13" i="2"/>
  <c r="D13" i="2" s="1"/>
  <c r="C8" i="2"/>
  <c r="N14" i="2"/>
  <c r="O14" i="2"/>
  <c r="M14" i="2"/>
  <c r="L10" i="3" l="1"/>
  <c r="L13" i="3"/>
  <c r="P13" i="3" s="1"/>
  <c r="L14" i="3"/>
  <c r="P14" i="3" s="1"/>
  <c r="L12" i="3"/>
  <c r="L9" i="3"/>
  <c r="P9" i="3" s="1"/>
  <c r="P10" i="3"/>
  <c r="I8" i="3"/>
  <c r="G8" i="3"/>
  <c r="C14" i="2"/>
  <c r="D8" i="2"/>
  <c r="J9" i="2"/>
  <c r="I9" i="2"/>
  <c r="G9" i="2"/>
  <c r="J10" i="2"/>
  <c r="I10" i="2"/>
  <c r="G10" i="2"/>
  <c r="I11" i="2"/>
  <c r="G11" i="2"/>
  <c r="J12" i="2"/>
  <c r="I12" i="2"/>
  <c r="G12" i="2"/>
  <c r="J13" i="2"/>
  <c r="I13" i="2"/>
  <c r="G13" i="2"/>
  <c r="O20" i="1"/>
  <c r="N20" i="1"/>
  <c r="O8" i="1"/>
  <c r="O9" i="1"/>
  <c r="O10" i="1"/>
  <c r="O11" i="1"/>
  <c r="O12" i="1"/>
  <c r="O13" i="1"/>
  <c r="M9" i="1"/>
  <c r="M10" i="1"/>
  <c r="M11" i="1"/>
  <c r="M12" i="1"/>
  <c r="M13" i="1"/>
  <c r="M8" i="1"/>
  <c r="L12" i="2" l="1"/>
  <c r="Q12" i="2" s="1"/>
  <c r="L9" i="2"/>
  <c r="Q9" i="2" s="1"/>
  <c r="L13" i="2"/>
  <c r="Q13" i="2" s="1"/>
  <c r="L11" i="2"/>
  <c r="Q11" i="2" s="1"/>
  <c r="L10" i="2"/>
  <c r="P10" i="2" s="1"/>
  <c r="L8" i="3"/>
  <c r="L15" i="3" s="1"/>
  <c r="P12" i="2"/>
  <c r="Q10" i="2"/>
  <c r="I8" i="2"/>
  <c r="G8" i="2"/>
  <c r="P20" i="1"/>
  <c r="Q20" i="1" s="1"/>
  <c r="P9" i="2" l="1"/>
  <c r="P11" i="2"/>
  <c r="P8" i="3"/>
  <c r="P15" i="3" s="1"/>
  <c r="P13" i="2"/>
  <c r="L8" i="2"/>
  <c r="L14" i="2" s="1"/>
  <c r="C9" i="1"/>
  <c r="D9" i="1" s="1"/>
  <c r="C10" i="1"/>
  <c r="D10" i="1" s="1"/>
  <c r="J10" i="1" s="1"/>
  <c r="C11" i="1"/>
  <c r="D11" i="1" s="1"/>
  <c r="C12" i="1"/>
  <c r="D12" i="1" s="1"/>
  <c r="C13" i="1"/>
  <c r="D13" i="1" s="1"/>
  <c r="C8" i="1"/>
  <c r="N14" i="1"/>
  <c r="O14" i="1"/>
  <c r="M14" i="1"/>
  <c r="Q8" i="2" l="1"/>
  <c r="P8" i="2"/>
  <c r="P14" i="2" s="1"/>
  <c r="C14" i="1"/>
  <c r="D8" i="1"/>
  <c r="J9" i="1"/>
  <c r="I9" i="1"/>
  <c r="G9" i="1"/>
  <c r="I10" i="1"/>
  <c r="G10" i="1"/>
  <c r="I11" i="1"/>
  <c r="G11" i="1"/>
  <c r="J12" i="1"/>
  <c r="I12" i="1"/>
  <c r="G12" i="1"/>
  <c r="J13" i="1"/>
  <c r="I13" i="1"/>
  <c r="G13" i="1"/>
  <c r="L12" i="1" l="1"/>
  <c r="Q12" i="1" s="1"/>
  <c r="L13" i="1"/>
  <c r="Q13" i="1" s="1"/>
  <c r="L11" i="1"/>
  <c r="Q11" i="1" s="1"/>
  <c r="L10" i="1"/>
  <c r="Q10" i="1" s="1"/>
  <c r="L9" i="1"/>
  <c r="Q9" i="1" s="1"/>
  <c r="P12" i="1"/>
  <c r="P11" i="1"/>
  <c r="P9" i="1"/>
  <c r="I8" i="1"/>
  <c r="G8" i="1"/>
  <c r="P13" i="1" l="1"/>
  <c r="P10" i="1"/>
  <c r="L8" i="1"/>
  <c r="E27" i="5" s="1"/>
  <c r="F27" i="5" s="1"/>
  <c r="Q8" i="1" l="1"/>
  <c r="L14" i="1"/>
  <c r="P8" i="1"/>
  <c r="P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9" authorId="0" shapeId="0" xr:uid="{85C4BDB9-8F20-47DF-A63C-83FDE9C06F1B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Обучение, сопровождение логиста
</t>
        </r>
      </text>
    </comment>
    <comment ref="K10" authorId="0" shapeId="0" xr:uid="{00C014F8-F130-472C-B97A-C96C898FE9E5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9" authorId="0" shapeId="0" xr:uid="{CB10875B-D2EB-410E-A215-3BBF3B8C94EB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Подмена Логиста 18 раб.дней=144часа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9" authorId="0" shapeId="0" xr:uid="{A8AB3E50-C6AA-495B-8B8F-4B4357206AFE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Замещение +обучение логиста
</t>
        </r>
      </text>
    </comment>
    <comment ref="K10" authorId="0" shapeId="0" xr:uid="{DB0F7B44-E639-48EF-BB20-678E127B3CDE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Обучение Логиста
</t>
        </r>
      </text>
    </comment>
    <comment ref="P12" authorId="0" shapeId="0" xr:uid="{130C1656-1BEB-41FB-A8B4-639E4386A360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Расчет бухгалтерии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13" authorId="0" shapeId="0" xr:uid="{DC69A953-4B51-4CB2-A780-733B0B8613BB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KPI количеству ошибок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12" authorId="0" shapeId="0" xr:uid="{404AB5BA-5F84-465F-BCA6-210B8B4B232D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Хорошее поддержание поядка на территории 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Лавров Дмитрий Юрьевич</author>
  </authors>
  <commentList>
    <comment ref="K12" authorId="0" shapeId="0" xr:uid="{B801B526-F399-46C1-9061-90B0BAF86F81}">
      <text>
        <r>
          <rPr>
            <b/>
            <sz val="9"/>
            <color indexed="81"/>
            <rFont val="Tahoma"/>
            <family val="2"/>
            <charset val="204"/>
          </rPr>
          <t>Лавров Дмитрий Юрьевич:</t>
        </r>
        <r>
          <rPr>
            <sz val="9"/>
            <color indexed="81"/>
            <rFont val="Tahoma"/>
            <family val="2"/>
            <charset val="204"/>
          </rPr>
          <t xml:space="preserve">
Сдельная=Приемка+Отбор
</t>
        </r>
      </text>
    </comment>
  </commentList>
</comments>
</file>

<file path=xl/sharedStrings.xml><?xml version="1.0" encoding="utf-8"?>
<sst xmlns="http://schemas.openxmlformats.org/spreadsheetml/2006/main" count="273" uniqueCount="50">
  <si>
    <t>Для 6 дневки</t>
  </si>
  <si>
    <t xml:space="preserve">Смена1
</t>
  </si>
  <si>
    <t xml:space="preserve">Смена2
</t>
  </si>
  <si>
    <t>Часов/месяц</t>
  </si>
  <si>
    <t>Бонус, руб/час</t>
  </si>
  <si>
    <t>Переработка р/час</t>
  </si>
  <si>
    <t xml:space="preserve"> </t>
  </si>
  <si>
    <t>Строк</t>
  </si>
  <si>
    <t>Администрация</t>
  </si>
  <si>
    <t>ФИО</t>
  </si>
  <si>
    <t>отработано</t>
  </si>
  <si>
    <t>Коэфф раб врем</t>
  </si>
  <si>
    <t>Бонус %</t>
  </si>
  <si>
    <t>оклад</t>
  </si>
  <si>
    <t>факт окл</t>
  </si>
  <si>
    <t>Бонус</t>
  </si>
  <si>
    <t>Бонус факт</t>
  </si>
  <si>
    <t>Премия за лояльность к компании</t>
  </si>
  <si>
    <t>Доплата</t>
  </si>
  <si>
    <t>ЗП итого</t>
  </si>
  <si>
    <t>Нал аванс</t>
  </si>
  <si>
    <t>Перечислено карта аванс</t>
  </si>
  <si>
    <t>Перечислено карта зп</t>
  </si>
  <si>
    <t>К выдаче</t>
  </si>
  <si>
    <t>Управл. Складом</t>
  </si>
  <si>
    <t>Лавров Дмитрий</t>
  </si>
  <si>
    <t>Зам адм. ВМС</t>
  </si>
  <si>
    <t>Порохова Марина</t>
  </si>
  <si>
    <t>Кассир-оператор</t>
  </si>
  <si>
    <t>Бабашкина Людмила</t>
  </si>
  <si>
    <t xml:space="preserve"> Логист</t>
  </si>
  <si>
    <t>Иютин Анатолий</t>
  </si>
  <si>
    <t>Зам. Управляющего</t>
  </si>
  <si>
    <t>Каримуллин Салават</t>
  </si>
  <si>
    <t>Раскита Александр</t>
  </si>
  <si>
    <t>Итого</t>
  </si>
  <si>
    <t>Смена 1 Каримуллинв KPI  Выполнение</t>
  </si>
  <si>
    <t xml:space="preserve">Отбор и приемка товара </t>
  </si>
  <si>
    <t>Смена 2 Раскита KPI  Выполнение</t>
  </si>
  <si>
    <t xml:space="preserve">Бабашкина </t>
  </si>
  <si>
    <t xml:space="preserve"> 5000(Материально-ответственное лицо)</t>
  </si>
  <si>
    <t>Шагивалиев Ильфат Махмутович</t>
  </si>
  <si>
    <t>2 254,26</t>
  </si>
  <si>
    <t>Зуева Елизавета</t>
  </si>
  <si>
    <t>Аванс нал</t>
  </si>
  <si>
    <t>Перечисление АВАНС</t>
  </si>
  <si>
    <t>ПеречисленоЗП</t>
  </si>
  <si>
    <t>Уборщик помещений</t>
  </si>
  <si>
    <t>Оганесян Мариам</t>
  </si>
  <si>
    <t>Логист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</si>
</sst>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р_.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0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4" fontId="2" fillId="0" borderId="6" xfId="0" applyNumberFormat="1" applyFont="1" applyBorder="1" applyAlignment="1">
      <alignment wrapText="1"/>
    </xf>
    <xf numFmtId="164" fontId="2" fillId="0" borderId="7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3" fillId="0" borderId="12" xfId="0" applyFont="1" applyBorder="1"/>
    <xf numFmtId="0" fontId="1" fillId="0" borderId="13" xfId="0" applyFont="1" applyBorder="1"/>
    <xf numFmtId="2" fontId="1" fillId="0" borderId="9" xfId="0" applyNumberFormat="1" applyFont="1" applyBorder="1"/>
    <xf numFmtId="0" fontId="4" fillId="2" borderId="9" xfId="0" applyFont="1" applyFill="1" applyBorder="1" applyAlignment="1">
      <alignment horizontal="left" vertical="center" wrapText="1"/>
    </xf>
    <xf numFmtId="2" fontId="2" fillId="0" borderId="14" xfId="0" applyNumberFormat="1" applyFont="1" applyBorder="1"/>
    <xf numFmtId="2" fontId="5" fillId="0" borderId="15" xfId="0" applyNumberFormat="1" applyFont="1" applyBorder="1"/>
    <xf numFmtId="9" fontId="3" fillId="0" borderId="16" xfId="0" applyNumberFormat="1" applyFont="1" applyBorder="1"/>
    <xf numFmtId="164" fontId="5" fillId="0" borderId="9" xfId="0" applyNumberFormat="1" applyFont="1" applyBorder="1"/>
    <xf numFmtId="164" fontId="5" fillId="0" borderId="17" xfId="0" applyNumberFormat="1" applyFont="1" applyBorder="1"/>
    <xf numFmtId="164" fontId="1" fillId="0" borderId="9" xfId="0" applyNumberFormat="1" applyFont="1" applyBorder="1"/>
    <xf numFmtId="4" fontId="6" fillId="0" borderId="9" xfId="0" applyNumberFormat="1" applyFont="1" applyBorder="1"/>
    <xf numFmtId="0" fontId="2" fillId="0" borderId="18" xfId="0" applyFont="1" applyBorder="1" applyAlignment="1">
      <alignment horizontal="center" vertical="center"/>
    </xf>
    <xf numFmtId="0" fontId="1" fillId="0" borderId="19" xfId="0" applyFont="1" applyBorder="1"/>
    <xf numFmtId="2" fontId="1" fillId="0" borderId="20" xfId="0" applyNumberFormat="1" applyFont="1" applyBorder="1"/>
    <xf numFmtId="2" fontId="5" fillId="0" borderId="21" xfId="0" applyNumberFormat="1" applyFont="1" applyBorder="1"/>
    <xf numFmtId="0" fontId="3" fillId="0" borderId="22" xfId="0" applyFont="1" applyBorder="1"/>
    <xf numFmtId="0" fontId="1" fillId="0" borderId="23" xfId="0" applyFont="1" applyBorder="1"/>
    <xf numFmtId="4" fontId="2" fillId="0" borderId="23" xfId="0" applyNumberFormat="1" applyFont="1" applyBorder="1"/>
    <xf numFmtId="2" fontId="1" fillId="0" borderId="23" xfId="0" applyNumberFormat="1" applyFont="1" applyBorder="1"/>
    <xf numFmtId="4" fontId="2" fillId="0" borderId="9" xfId="0" applyNumberFormat="1" applyFont="1" applyBorder="1"/>
    <xf numFmtId="4" fontId="6" fillId="0" borderId="24" xfId="0" applyNumberFormat="1" applyFont="1" applyBorder="1"/>
    <xf numFmtId="4" fontId="1" fillId="0" borderId="0" xfId="0" applyNumberFormat="1" applyFont="1"/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8" fillId="0" borderId="0" xfId="0" applyFont="1"/>
    <xf numFmtId="0" fontId="7" fillId="3" borderId="26" xfId="0" applyFont="1" applyFill="1" applyBorder="1" applyAlignment="1">
      <alignment horizontal="left" vertical="top" wrapText="1"/>
    </xf>
    <xf numFmtId="0" fontId="7" fillId="3" borderId="27" xfId="0" applyFont="1" applyFill="1" applyBorder="1" applyAlignment="1">
      <alignment vertical="top" wrapText="1"/>
    </xf>
    <xf numFmtId="0" fontId="7" fillId="3" borderId="25" xfId="0" applyFont="1" applyFill="1" applyBorder="1" applyAlignment="1">
      <alignment vertical="top" wrapText="1"/>
    </xf>
    <xf numFmtId="0" fontId="7" fillId="0" borderId="0" xfId="0" applyFont="1"/>
    <xf numFmtId="0" fontId="11" fillId="0" borderId="0" xfId="0" applyFont="1"/>
    <xf numFmtId="4" fontId="6" fillId="0" borderId="0" xfId="0" applyNumberFormat="1" applyFont="1"/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 wrapText="1"/>
    </xf>
    <xf numFmtId="0" fontId="2" fillId="0" borderId="28" xfId="0" applyFont="1" applyBorder="1" applyAlignment="1">
      <alignment wrapText="1"/>
    </xf>
    <xf numFmtId="0" fontId="1" fillId="0" borderId="29" xfId="0" applyFont="1" applyBorder="1"/>
    <xf numFmtId="0" fontId="1" fillId="0" borderId="30" xfId="0" applyFont="1" applyBorder="1"/>
    <xf numFmtId="4" fontId="6" fillId="0" borderId="30" xfId="0" applyNumberFormat="1" applyFont="1" applyBorder="1"/>
    <xf numFmtId="4" fontId="2" fillId="0" borderId="31" xfId="0" applyNumberFormat="1" applyFont="1" applyBorder="1"/>
    <xf numFmtId="2" fontId="2" fillId="0" borderId="20" xfId="0" applyNumberFormat="1" applyFont="1" applyBorder="1"/>
    <xf numFmtId="4" fontId="0" fillId="0" borderId="0" xfId="0" applyNumberFormat="1"/>
    <xf numFmtId="0" fontId="1" fillId="0" borderId="32" xfId="0" applyFont="1" applyBorder="1"/>
    <xf numFmtId="0" fontId="7" fillId="3" borderId="26" xfId="0" applyFont="1" applyFill="1" applyBorder="1" applyAlignment="1">
      <alignment horizontal="left" vertical="top" wrapText="1"/>
    </xf>
    <xf numFmtId="0" fontId="7" fillId="3" borderId="25" xfId="0" applyFont="1" applyFill="1" applyBorder="1" applyAlignment="1">
      <alignment horizontal="left" vertical="top" wrapText="1"/>
    </xf>
    <xf numFmtId="0" fontId="7" fillId="3" borderId="27" xfId="0" applyFont="1" applyFill="1" applyBorder="1" applyAlignment="1">
      <alignment horizontal="right" vertical="top" wrapText="1"/>
    </xf>
    <xf numFmtId="0" fontId="7" fillId="3" borderId="26" xfId="0" applyFont="1" applyFill="1" applyBorder="1" applyAlignment="1">
      <alignment horizontal="right" vertical="top" wrapText="1"/>
    </xf>
    <xf numFmtId="0" fontId="7" fillId="3" borderId="25" xfId="0" applyFont="1" applyFill="1" applyBorder="1" applyAlignment="1">
      <alignment horizontal="righ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\&#1057;&#1082;&#1083;&#1072;&#1076;%20&#1050;&#1072;&#1079;&#1072;&#1085;&#1100;%20&#1058;&#1077;&#1093;&#1085;&#1080;&#1095;&#1077;&#1089;&#1082;&#1072;&#1103;\1.%20&#1058;&#1040;&#1041;&#1045;&#1051;&#1068;%20&#1058;&#1045;&#1061;&#1053;&#1048;&#1063;&#1045;&#1057;&#1050;&#1040;&#1071;%20&#1057;%20&#1057;&#1045;&#1053;&#1058;&#1071;&#1041;&#1056;&#1071;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%20(&#1055;&#1086;&#1083;&#1100;&#1079;&#1086;&#1074;&#1072;&#1090;&#1077;&#1083;&#1080;)\User5%20(&#1051;&#1072;&#1074;&#1088;&#1086;&#1074;%20&#1044;&#1084;&#1080;&#1090;&#1088;&#1080;&#1081;%20&#1070;&#1088;&#1100;&#1077;&#1074;&#1080;&#1095;)\&#1056;&#1072;&#1089;&#1095;&#1077;&#1090;%20&#1047;&#1055;\&#1055;&#1086;&#1083;&#1091;&#1095;&#1077;&#1085;&#1086;_&#1103;&#1085;&#1074;&#1072;&#1088;&#110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%20(&#1055;&#1086;&#1083;&#1100;&#1079;&#1086;&#1074;&#1072;&#1090;&#1077;&#1083;&#1080;)\User5%20(&#1051;&#1072;&#1074;&#1088;&#1086;&#1074;%20&#1044;&#1084;&#1080;&#1090;&#1088;&#1080;&#1081;%20&#1070;&#1088;&#1100;&#1077;&#1074;&#1080;&#1095;)\&#1056;&#1072;&#1089;&#1095;&#1077;&#1090;%20&#1047;&#1055;\&#1047;&#1055;+&#1040;&#1074;&#1072;&#1085;&#10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&#1052;&#1080;&#1088;%20&#1059;&#1087;&#1072;&#1082;&#1086;&#1074;&#1082;&#1080;%20(&#1055;&#1086;&#1083;&#1100;&#1079;&#1086;&#1074;&#1072;&#1090;&#1077;&#1083;&#1080;)\User5%20(&#1051;&#1072;&#1074;&#1088;&#1086;&#1074;%20&#1044;&#1084;&#1080;&#1090;&#1088;&#1080;&#1081;%20&#1070;&#1088;&#1100;&#1077;&#1074;&#1080;&#1095;)\&#1056;&#1072;&#1089;&#1095;&#1077;&#1090;%20&#1047;&#1055;\&#1040;&#1074;&#1085;&#1089;&#1099;%20&#1080;%20&#1047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ентябрь"/>
      <sheetName val="Октябрь"/>
      <sheetName val="Ноябрь"/>
      <sheetName val="Декабрь"/>
      <sheetName val="Январь"/>
      <sheetName val="Февраль"/>
      <sheetName val="Март"/>
      <sheetName val="Апрель"/>
      <sheetName val="Май"/>
      <sheetName val="Июнь"/>
      <sheetName val="Июль"/>
      <sheetName val="Август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Офис</v>
          </cell>
          <cell r="B2" t="str">
            <v>Должность</v>
          </cell>
          <cell r="C2">
            <v>44927</v>
          </cell>
          <cell r="D2">
            <v>44928</v>
          </cell>
          <cell r="E2">
            <v>44929</v>
          </cell>
          <cell r="F2">
            <v>44930</v>
          </cell>
          <cell r="G2">
            <v>44931</v>
          </cell>
          <cell r="H2">
            <v>44932</v>
          </cell>
          <cell r="I2">
            <v>44933</v>
          </cell>
          <cell r="J2">
            <v>44934</v>
          </cell>
          <cell r="K2">
            <v>44935</v>
          </cell>
          <cell r="L2">
            <v>44936</v>
          </cell>
          <cell r="M2">
            <v>44937</v>
          </cell>
          <cell r="N2">
            <v>44938</v>
          </cell>
          <cell r="O2">
            <v>44939</v>
          </cell>
          <cell r="P2">
            <v>44940</v>
          </cell>
          <cell r="Q2">
            <v>44941</v>
          </cell>
          <cell r="R2">
            <v>44942</v>
          </cell>
          <cell r="S2">
            <v>44943</v>
          </cell>
          <cell r="T2">
            <v>44944</v>
          </cell>
          <cell r="U2">
            <v>44945</v>
          </cell>
          <cell r="V2">
            <v>44946</v>
          </cell>
          <cell r="W2">
            <v>44947</v>
          </cell>
          <cell r="X2">
            <v>44948</v>
          </cell>
          <cell r="Y2">
            <v>44949</v>
          </cell>
          <cell r="Z2">
            <v>44950</v>
          </cell>
          <cell r="AA2">
            <v>44951</v>
          </cell>
          <cell r="AB2">
            <v>44952</v>
          </cell>
          <cell r="AC2">
            <v>44953</v>
          </cell>
          <cell r="AD2">
            <v>44954</v>
          </cell>
          <cell r="AE2">
            <v>44955</v>
          </cell>
          <cell r="AF2">
            <v>44956</v>
          </cell>
          <cell r="AG2">
            <v>44957</v>
          </cell>
          <cell r="AH2" t="str">
            <v>Итого</v>
          </cell>
        </row>
        <row r="3">
          <cell r="A3" t="str">
            <v>Лавров Дмитрий</v>
          </cell>
          <cell r="B3" t="str">
            <v>Упр.склада</v>
          </cell>
          <cell r="F3">
            <v>7</v>
          </cell>
          <cell r="G3" t="str">
            <v>УД/5</v>
          </cell>
          <cell r="H3">
            <v>7</v>
          </cell>
          <cell r="K3">
            <v>8</v>
          </cell>
          <cell r="L3">
            <v>8</v>
          </cell>
          <cell r="M3">
            <v>8</v>
          </cell>
          <cell r="N3">
            <v>8</v>
          </cell>
          <cell r="O3">
            <v>8</v>
          </cell>
          <cell r="P3">
            <v>5</v>
          </cell>
          <cell r="R3">
            <v>8</v>
          </cell>
          <cell r="S3" t="str">
            <v>АД</v>
          </cell>
          <cell r="T3">
            <v>8</v>
          </cell>
          <cell r="U3">
            <v>8</v>
          </cell>
          <cell r="V3">
            <v>8</v>
          </cell>
          <cell r="W3" t="str">
            <v>В</v>
          </cell>
          <cell r="Y3">
            <v>8</v>
          </cell>
          <cell r="Z3">
            <v>8</v>
          </cell>
          <cell r="AA3" t="str">
            <v>Ад</v>
          </cell>
          <cell r="AB3" t="str">
            <v>Ад</v>
          </cell>
          <cell r="AC3" t="str">
            <v>Ад</v>
          </cell>
          <cell r="AD3" t="str">
            <v>Ад</v>
          </cell>
          <cell r="AF3" t="str">
            <v>От</v>
          </cell>
          <cell r="AG3" t="str">
            <v>От</v>
          </cell>
          <cell r="AH3">
            <v>112</v>
          </cell>
        </row>
        <row r="4">
          <cell r="A4" t="str">
            <v>Бабашкина Людмила</v>
          </cell>
          <cell r="B4" t="str">
            <v>Кассир-оператор</v>
          </cell>
          <cell r="F4">
            <v>7</v>
          </cell>
          <cell r="G4">
            <v>7</v>
          </cell>
          <cell r="H4">
            <v>7</v>
          </cell>
          <cell r="K4">
            <v>8</v>
          </cell>
          <cell r="L4">
            <v>8</v>
          </cell>
          <cell r="M4">
            <v>8</v>
          </cell>
          <cell r="N4">
            <v>8</v>
          </cell>
          <cell r="O4">
            <v>8</v>
          </cell>
          <cell r="P4">
            <v>5</v>
          </cell>
          <cell r="R4">
            <v>8</v>
          </cell>
          <cell r="S4">
            <v>8</v>
          </cell>
          <cell r="T4">
            <v>8</v>
          </cell>
          <cell r="U4">
            <v>8</v>
          </cell>
          <cell r="V4">
            <v>8</v>
          </cell>
          <cell r="W4" t="str">
            <v>В</v>
          </cell>
          <cell r="Y4">
            <v>8</v>
          </cell>
          <cell r="Z4">
            <v>8</v>
          </cell>
          <cell r="AA4">
            <v>8</v>
          </cell>
          <cell r="AB4">
            <v>8</v>
          </cell>
          <cell r="AC4">
            <v>8</v>
          </cell>
          <cell r="AD4">
            <v>5</v>
          </cell>
          <cell r="AF4">
            <v>8</v>
          </cell>
          <cell r="AG4">
            <v>8</v>
          </cell>
          <cell r="AH4">
            <v>167</v>
          </cell>
        </row>
        <row r="5">
          <cell r="A5" t="str">
            <v>Порохова Марина</v>
          </cell>
          <cell r="B5" t="str">
            <v>Менеджер WMS</v>
          </cell>
          <cell r="F5">
            <v>7</v>
          </cell>
          <cell r="G5">
            <v>7</v>
          </cell>
          <cell r="H5">
            <v>7</v>
          </cell>
          <cell r="K5">
            <v>8</v>
          </cell>
          <cell r="L5">
            <v>8</v>
          </cell>
          <cell r="M5">
            <v>8</v>
          </cell>
          <cell r="N5">
            <v>8</v>
          </cell>
          <cell r="O5">
            <v>8</v>
          </cell>
          <cell r="P5" t="str">
            <v>В</v>
          </cell>
          <cell r="R5">
            <v>8</v>
          </cell>
          <cell r="S5">
            <v>8</v>
          </cell>
          <cell r="T5">
            <v>8</v>
          </cell>
          <cell r="U5">
            <v>8</v>
          </cell>
          <cell r="V5">
            <v>8</v>
          </cell>
          <cell r="W5">
            <v>6</v>
          </cell>
          <cell r="Y5">
            <v>8</v>
          </cell>
          <cell r="Z5">
            <v>8</v>
          </cell>
          <cell r="AA5">
            <v>8</v>
          </cell>
          <cell r="AB5">
            <v>8</v>
          </cell>
          <cell r="AC5">
            <v>8</v>
          </cell>
          <cell r="AD5" t="str">
            <v>В</v>
          </cell>
          <cell r="AF5">
            <v>8</v>
          </cell>
          <cell r="AG5">
            <v>8</v>
          </cell>
          <cell r="AH5">
            <v>163</v>
          </cell>
        </row>
        <row r="6">
          <cell r="A6" t="str">
            <v>Иютин Анатолий</v>
          </cell>
          <cell r="B6" t="str">
            <v>Логист</v>
          </cell>
          <cell r="F6">
            <v>7</v>
          </cell>
          <cell r="G6" t="str">
            <v>АД</v>
          </cell>
          <cell r="H6">
            <v>7</v>
          </cell>
          <cell r="K6">
            <v>8</v>
          </cell>
          <cell r="L6">
            <v>8</v>
          </cell>
          <cell r="M6">
            <v>8</v>
          </cell>
          <cell r="N6">
            <v>8</v>
          </cell>
          <cell r="O6">
            <v>8</v>
          </cell>
          <cell r="P6" t="str">
            <v>В</v>
          </cell>
          <cell r="R6">
            <v>8</v>
          </cell>
          <cell r="S6">
            <v>8</v>
          </cell>
          <cell r="T6">
            <v>8</v>
          </cell>
          <cell r="U6">
            <v>8</v>
          </cell>
          <cell r="V6">
            <v>8</v>
          </cell>
          <cell r="W6">
            <v>5</v>
          </cell>
          <cell r="Y6">
            <v>8</v>
          </cell>
          <cell r="Z6">
            <v>8</v>
          </cell>
          <cell r="AA6">
            <v>8</v>
          </cell>
          <cell r="AB6">
            <v>8</v>
          </cell>
          <cell r="AC6">
            <v>8</v>
          </cell>
          <cell r="AD6">
            <v>5</v>
          </cell>
          <cell r="AF6">
            <v>8</v>
          </cell>
          <cell r="AG6">
            <v>8</v>
          </cell>
          <cell r="AH6">
            <v>160</v>
          </cell>
        </row>
        <row r="7">
          <cell r="A7" t="str">
            <v>Смена 1</v>
          </cell>
          <cell r="AH7">
            <v>0</v>
          </cell>
        </row>
        <row r="8">
          <cell r="A8" t="str">
            <v>Раскита Александр</v>
          </cell>
          <cell r="B8" t="str">
            <v>Зам.упр.склада</v>
          </cell>
          <cell r="F8">
            <v>11</v>
          </cell>
          <cell r="I8">
            <v>10</v>
          </cell>
          <cell r="J8">
            <v>9</v>
          </cell>
          <cell r="M8">
            <v>11</v>
          </cell>
          <cell r="N8">
            <v>11</v>
          </cell>
          <cell r="Q8">
            <v>11</v>
          </cell>
          <cell r="R8">
            <v>11</v>
          </cell>
          <cell r="U8">
            <v>11</v>
          </cell>
          <cell r="V8">
            <v>11</v>
          </cell>
          <cell r="Y8">
            <v>11</v>
          </cell>
          <cell r="Z8">
            <v>11</v>
          </cell>
          <cell r="AC8">
            <v>11</v>
          </cell>
          <cell r="AD8">
            <v>11</v>
          </cell>
          <cell r="AG8">
            <v>11</v>
          </cell>
          <cell r="AH8">
            <v>151</v>
          </cell>
        </row>
        <row r="9">
          <cell r="A9" t="str">
            <v>Авдеев Алексей</v>
          </cell>
          <cell r="B9" t="str">
            <v>Кладовщик-комплектовщик</v>
          </cell>
          <cell r="F9">
            <v>11</v>
          </cell>
          <cell r="I9">
            <v>10</v>
          </cell>
          <cell r="J9">
            <v>9</v>
          </cell>
          <cell r="M9">
            <v>11</v>
          </cell>
          <cell r="N9">
            <v>11</v>
          </cell>
          <cell r="Q9">
            <v>11</v>
          </cell>
          <cell r="R9" t="str">
            <v>Б</v>
          </cell>
          <cell r="S9" t="str">
            <v>Б</v>
          </cell>
          <cell r="T9" t="str">
            <v>Б</v>
          </cell>
          <cell r="U9" t="str">
            <v>Б</v>
          </cell>
          <cell r="V9" t="str">
            <v>Б</v>
          </cell>
          <cell r="W9" t="str">
            <v>Б</v>
          </cell>
          <cell r="X9" t="str">
            <v>Б</v>
          </cell>
          <cell r="Y9" t="str">
            <v>Б</v>
          </cell>
          <cell r="Z9" t="str">
            <v>Б</v>
          </cell>
          <cell r="AA9" t="str">
            <v>Б</v>
          </cell>
          <cell r="AC9">
            <v>11</v>
          </cell>
          <cell r="AD9">
            <v>11</v>
          </cell>
          <cell r="AG9">
            <v>11</v>
          </cell>
          <cell r="AH9">
            <v>96</v>
          </cell>
        </row>
        <row r="10">
          <cell r="A10" t="str">
            <v>Данилов Дмитрий</v>
          </cell>
          <cell r="B10" t="str">
            <v>Кладовщик-комплектовщик</v>
          </cell>
          <cell r="F10">
            <v>11</v>
          </cell>
          <cell r="I10">
            <v>10</v>
          </cell>
          <cell r="J10">
            <v>9</v>
          </cell>
          <cell r="M10">
            <v>11</v>
          </cell>
          <cell r="N10">
            <v>11</v>
          </cell>
          <cell r="Q10">
            <v>11</v>
          </cell>
          <cell r="R10">
            <v>11</v>
          </cell>
          <cell r="U10">
            <v>11</v>
          </cell>
          <cell r="V10">
            <v>11</v>
          </cell>
          <cell r="W10">
            <v>11</v>
          </cell>
          <cell r="X10">
            <v>11</v>
          </cell>
          <cell r="Y10" t="str">
            <v>перенос</v>
          </cell>
          <cell r="Z10" t="str">
            <v>перенос</v>
          </cell>
          <cell r="AC10">
            <v>11</v>
          </cell>
          <cell r="AD10">
            <v>11</v>
          </cell>
          <cell r="AG10" t="str">
            <v>Б</v>
          </cell>
          <cell r="AH10">
            <v>140</v>
          </cell>
        </row>
        <row r="11">
          <cell r="A11" t="str">
            <v>Коптелов Владимир</v>
          </cell>
          <cell r="B11" t="str">
            <v>Кладовщик-комплектовщик</v>
          </cell>
          <cell r="C11" t="str">
            <v>От</v>
          </cell>
          <cell r="D11" t="str">
            <v>От</v>
          </cell>
          <cell r="E11" t="str">
            <v>От</v>
          </cell>
          <cell r="F11" t="str">
            <v>От</v>
          </cell>
          <cell r="G11" t="str">
            <v>От</v>
          </cell>
          <cell r="H11" t="str">
            <v>От</v>
          </cell>
          <cell r="I11" t="str">
            <v>От</v>
          </cell>
          <cell r="J11" t="str">
            <v>От</v>
          </cell>
          <cell r="K11" t="str">
            <v>От</v>
          </cell>
          <cell r="L11" t="str">
            <v>От</v>
          </cell>
          <cell r="M11">
            <v>11</v>
          </cell>
          <cell r="N11">
            <v>11</v>
          </cell>
          <cell r="Q11">
            <v>11</v>
          </cell>
          <cell r="R11">
            <v>11</v>
          </cell>
          <cell r="U11">
            <v>11</v>
          </cell>
          <cell r="V11">
            <v>11</v>
          </cell>
          <cell r="Y11" t="str">
            <v>АД</v>
          </cell>
          <cell r="Z11">
            <v>11</v>
          </cell>
          <cell r="AC11">
            <v>11</v>
          </cell>
          <cell r="AD11">
            <v>11</v>
          </cell>
          <cell r="AG11">
            <v>11</v>
          </cell>
          <cell r="AH11">
            <v>110</v>
          </cell>
        </row>
        <row r="12">
          <cell r="A12" t="str">
            <v>Оглоблин Дмитрий</v>
          </cell>
          <cell r="B12" t="str">
            <v>Кладовщик-комплектовщик</v>
          </cell>
          <cell r="F12">
            <v>11</v>
          </cell>
          <cell r="I12">
            <v>10</v>
          </cell>
          <cell r="J12">
            <v>9</v>
          </cell>
          <cell r="M12">
            <v>11</v>
          </cell>
          <cell r="N12">
            <v>11</v>
          </cell>
          <cell r="Q12">
            <v>11</v>
          </cell>
          <cell r="R12">
            <v>11</v>
          </cell>
          <cell r="T12">
            <v>11</v>
          </cell>
          <cell r="U12">
            <v>11</v>
          </cell>
          <cell r="V12" t="str">
            <v>перенос</v>
          </cell>
          <cell r="Y12">
            <v>11</v>
          </cell>
          <cell r="Z12">
            <v>11</v>
          </cell>
          <cell r="AC12">
            <v>11</v>
          </cell>
          <cell r="AD12">
            <v>11</v>
          </cell>
          <cell r="AG12">
            <v>11</v>
          </cell>
          <cell r="AH12">
            <v>151</v>
          </cell>
        </row>
        <row r="13">
          <cell r="A13" t="str">
            <v>Пряхин Павел</v>
          </cell>
          <cell r="B13" t="str">
            <v>Кладовщик-комплектовщик</v>
          </cell>
          <cell r="G13" t="str">
            <v>АД</v>
          </cell>
          <cell r="M13">
            <v>11</v>
          </cell>
          <cell r="N13">
            <v>11</v>
          </cell>
          <cell r="Q13">
            <v>11</v>
          </cell>
          <cell r="R13">
            <v>11</v>
          </cell>
          <cell r="U13">
            <v>11</v>
          </cell>
          <cell r="V13">
            <v>11</v>
          </cell>
          <cell r="Y13">
            <v>11</v>
          </cell>
          <cell r="Z13">
            <v>11</v>
          </cell>
          <cell r="AC13">
            <v>11</v>
          </cell>
          <cell r="AD13">
            <v>11</v>
          </cell>
          <cell r="AG13">
            <v>11</v>
          </cell>
          <cell r="AH13">
            <v>121</v>
          </cell>
        </row>
        <row r="14">
          <cell r="A14" t="str">
            <v>Салахетдинов Ринат</v>
          </cell>
          <cell r="B14" t="str">
            <v>Кладовщик-комплектовщик</v>
          </cell>
          <cell r="F14" t="str">
            <v>перенос</v>
          </cell>
          <cell r="I14">
            <v>10</v>
          </cell>
          <cell r="J14">
            <v>9</v>
          </cell>
          <cell r="M14">
            <v>11</v>
          </cell>
          <cell r="N14">
            <v>11</v>
          </cell>
          <cell r="Q14">
            <v>11</v>
          </cell>
          <cell r="R14">
            <v>11</v>
          </cell>
          <cell r="U14">
            <v>11</v>
          </cell>
          <cell r="V14">
            <v>11</v>
          </cell>
          <cell r="Y14">
            <v>11</v>
          </cell>
          <cell r="Z14">
            <v>11</v>
          </cell>
          <cell r="AA14">
            <v>11</v>
          </cell>
          <cell r="AC14">
            <v>11</v>
          </cell>
          <cell r="AD14">
            <v>11</v>
          </cell>
          <cell r="AG14">
            <v>11</v>
          </cell>
          <cell r="AH14">
            <v>151</v>
          </cell>
        </row>
        <row r="15">
          <cell r="A15" t="str">
            <v>Самигуллина Рушания</v>
          </cell>
          <cell r="B15" t="str">
            <v>Кладовщик-комплектовщик</v>
          </cell>
          <cell r="G15" t="str">
            <v>Б</v>
          </cell>
          <cell r="H15" t="str">
            <v>Б</v>
          </cell>
          <cell r="I15" t="str">
            <v>Б</v>
          </cell>
          <cell r="J15" t="str">
            <v>Б</v>
          </cell>
          <cell r="K15" t="str">
            <v>Б</v>
          </cell>
          <cell r="L15" t="str">
            <v>Б</v>
          </cell>
          <cell r="M15" t="str">
            <v>Б</v>
          </cell>
          <cell r="N15" t="str">
            <v>Б</v>
          </cell>
          <cell r="O15" t="str">
            <v>Б</v>
          </cell>
          <cell r="P15" t="str">
            <v>Б</v>
          </cell>
          <cell r="Q15" t="str">
            <v>Б</v>
          </cell>
          <cell r="R15" t="str">
            <v>Б</v>
          </cell>
          <cell r="S15" t="str">
            <v>Б</v>
          </cell>
          <cell r="T15">
            <v>11</v>
          </cell>
          <cell r="W15">
            <v>11</v>
          </cell>
          <cell r="X15">
            <v>11</v>
          </cell>
          <cell r="AB15">
            <v>11</v>
          </cell>
          <cell r="AD15">
            <v>11</v>
          </cell>
          <cell r="AG15">
            <v>11</v>
          </cell>
          <cell r="AH15">
            <v>66</v>
          </cell>
        </row>
        <row r="16">
          <cell r="A16" t="str">
            <v>Фимин Никита</v>
          </cell>
          <cell r="B16" t="str">
            <v>Кладовщик-комплектовщик</v>
          </cell>
          <cell r="F16">
            <v>4</v>
          </cell>
          <cell r="I16">
            <v>10</v>
          </cell>
          <cell r="J16">
            <v>9</v>
          </cell>
          <cell r="M16" t="str">
            <v>Н/Н</v>
          </cell>
          <cell r="N16">
            <v>11</v>
          </cell>
          <cell r="Q16">
            <v>11</v>
          </cell>
          <cell r="R16">
            <v>11</v>
          </cell>
          <cell r="U16">
            <v>11</v>
          </cell>
          <cell r="V16">
            <v>11</v>
          </cell>
          <cell r="Y16">
            <v>11</v>
          </cell>
          <cell r="Z16">
            <v>11</v>
          </cell>
          <cell r="AA16">
            <v>2</v>
          </cell>
          <cell r="AC16">
            <v>11</v>
          </cell>
          <cell r="AD16">
            <v>11</v>
          </cell>
          <cell r="AG16">
            <v>11</v>
          </cell>
          <cell r="AH16">
            <v>135</v>
          </cell>
        </row>
        <row r="17">
          <cell r="A17" t="str">
            <v>Халилов Артур</v>
          </cell>
          <cell r="B17" t="str">
            <v>Кладовщик-комплектовщик</v>
          </cell>
          <cell r="F17">
            <v>11</v>
          </cell>
          <cell r="I17">
            <v>10</v>
          </cell>
          <cell r="J17">
            <v>9</v>
          </cell>
          <cell r="M17">
            <v>11</v>
          </cell>
          <cell r="N17">
            <v>11</v>
          </cell>
          <cell r="Q17">
            <v>7</v>
          </cell>
          <cell r="R17">
            <v>11</v>
          </cell>
          <cell r="U17">
            <v>11</v>
          </cell>
          <cell r="V17">
            <v>11</v>
          </cell>
          <cell r="Y17">
            <v>11</v>
          </cell>
          <cell r="Z17">
            <v>11</v>
          </cell>
          <cell r="AC17">
            <v>11</v>
          </cell>
          <cell r="AD17">
            <v>11</v>
          </cell>
          <cell r="AG17">
            <v>11</v>
          </cell>
          <cell r="AH17">
            <v>147</v>
          </cell>
        </row>
        <row r="18">
          <cell r="A18" t="str">
            <v>Смена 2</v>
          </cell>
          <cell r="AH18">
            <v>0</v>
          </cell>
        </row>
        <row r="19">
          <cell r="A19" t="str">
            <v>Каримуллин Салават</v>
          </cell>
          <cell r="B19" t="str">
            <v>Зам.упр.склада</v>
          </cell>
          <cell r="G19">
            <v>10</v>
          </cell>
          <cell r="H19">
            <v>10</v>
          </cell>
          <cell r="K19">
            <v>11</v>
          </cell>
          <cell r="L19">
            <v>11</v>
          </cell>
          <cell r="O19">
            <v>11</v>
          </cell>
          <cell r="P19">
            <v>11</v>
          </cell>
          <cell r="S19">
            <v>11</v>
          </cell>
          <cell r="T19">
            <v>11</v>
          </cell>
          <cell r="W19">
            <v>11</v>
          </cell>
          <cell r="X19">
            <v>11</v>
          </cell>
          <cell r="AA19">
            <v>11</v>
          </cell>
          <cell r="AB19">
            <v>11</v>
          </cell>
          <cell r="AE19">
            <v>11</v>
          </cell>
          <cell r="AF19">
            <v>11</v>
          </cell>
          <cell r="AH19">
            <v>152</v>
          </cell>
        </row>
        <row r="20">
          <cell r="A20" t="str">
            <v>Ахметзянов Камиль</v>
          </cell>
          <cell r="B20" t="str">
            <v>Кладовщик-комплектовщик</v>
          </cell>
          <cell r="G20">
            <v>10</v>
          </cell>
          <cell r="H20">
            <v>10</v>
          </cell>
          <cell r="K20">
            <v>11</v>
          </cell>
          <cell r="L20">
            <v>11</v>
          </cell>
          <cell r="M20">
            <v>5</v>
          </cell>
          <cell r="O20">
            <v>11</v>
          </cell>
          <cell r="P20">
            <v>11</v>
          </cell>
          <cell r="S20">
            <v>11</v>
          </cell>
          <cell r="T20">
            <v>11</v>
          </cell>
          <cell r="W20">
            <v>11</v>
          </cell>
          <cell r="X20">
            <v>11</v>
          </cell>
          <cell r="AA20">
            <v>11</v>
          </cell>
          <cell r="AB20">
            <v>11</v>
          </cell>
          <cell r="AE20">
            <v>11</v>
          </cell>
          <cell r="AF20">
            <v>11</v>
          </cell>
          <cell r="AG20">
            <v>5</v>
          </cell>
          <cell r="AH20">
            <v>162</v>
          </cell>
        </row>
        <row r="21">
          <cell r="A21" t="str">
            <v>Билалов Зульфат</v>
          </cell>
          <cell r="B21" t="str">
            <v>Кладовщик-комплектовщик</v>
          </cell>
          <cell r="F21">
            <v>11</v>
          </cell>
          <cell r="G21" t="str">
            <v>перенос</v>
          </cell>
          <cell r="H21">
            <v>10</v>
          </cell>
          <cell r="K21">
            <v>11</v>
          </cell>
          <cell r="L21">
            <v>11</v>
          </cell>
          <cell r="O21">
            <v>11</v>
          </cell>
          <cell r="P21">
            <v>11</v>
          </cell>
          <cell r="S21">
            <v>11</v>
          </cell>
          <cell r="T21">
            <v>11</v>
          </cell>
          <cell r="W21">
            <v>11</v>
          </cell>
          <cell r="X21">
            <v>11</v>
          </cell>
          <cell r="AA21">
            <v>11</v>
          </cell>
          <cell r="AB21">
            <v>11</v>
          </cell>
          <cell r="AE21">
            <v>11</v>
          </cell>
          <cell r="AF21">
            <v>11</v>
          </cell>
          <cell r="AH21">
            <v>153</v>
          </cell>
        </row>
        <row r="22">
          <cell r="A22" t="str">
            <v>Дустов Анвар</v>
          </cell>
          <cell r="B22" t="str">
            <v>Кладовщик-комплектовщик</v>
          </cell>
          <cell r="G22">
            <v>10</v>
          </cell>
          <cell r="H22">
            <v>10</v>
          </cell>
          <cell r="K22">
            <v>11</v>
          </cell>
          <cell r="L22">
            <v>11</v>
          </cell>
          <cell r="O22">
            <v>11</v>
          </cell>
          <cell r="P22">
            <v>11</v>
          </cell>
          <cell r="S22">
            <v>11</v>
          </cell>
          <cell r="T22">
            <v>11</v>
          </cell>
          <cell r="W22">
            <v>11</v>
          </cell>
          <cell r="X22">
            <v>11</v>
          </cell>
          <cell r="AA22">
            <v>11</v>
          </cell>
          <cell r="AB22">
            <v>11</v>
          </cell>
          <cell r="AE22">
            <v>11</v>
          </cell>
          <cell r="AF22">
            <v>11</v>
          </cell>
          <cell r="AH22">
            <v>152</v>
          </cell>
        </row>
        <row r="23">
          <cell r="A23" t="str">
            <v>Масюк Олег</v>
          </cell>
          <cell r="B23" t="str">
            <v>Кладовщик-комплектовщик</v>
          </cell>
          <cell r="G23">
            <v>10</v>
          </cell>
          <cell r="H23">
            <v>10</v>
          </cell>
          <cell r="K23">
            <v>11</v>
          </cell>
          <cell r="L23">
            <v>11</v>
          </cell>
          <cell r="O23">
            <v>11</v>
          </cell>
          <cell r="P23">
            <v>11</v>
          </cell>
          <cell r="S23">
            <v>11</v>
          </cell>
          <cell r="T23">
            <v>11</v>
          </cell>
          <cell r="W23">
            <v>11</v>
          </cell>
          <cell r="X23">
            <v>11</v>
          </cell>
          <cell r="AA23">
            <v>11</v>
          </cell>
          <cell r="AB23">
            <v>11</v>
          </cell>
          <cell r="AE23">
            <v>11</v>
          </cell>
          <cell r="AF23">
            <v>11</v>
          </cell>
          <cell r="AH23">
            <v>152</v>
          </cell>
        </row>
        <row r="24">
          <cell r="A24" t="str">
            <v>Щепин Андрей</v>
          </cell>
          <cell r="B24" t="str">
            <v>Кладовщик-комплектовщик</v>
          </cell>
          <cell r="F24">
            <v>11</v>
          </cell>
          <cell r="G24">
            <v>10</v>
          </cell>
          <cell r="H24">
            <v>10</v>
          </cell>
          <cell r="K24">
            <v>11</v>
          </cell>
          <cell r="L24">
            <v>11</v>
          </cell>
          <cell r="O24">
            <v>11</v>
          </cell>
          <cell r="P24">
            <v>8</v>
          </cell>
          <cell r="S24">
            <v>11</v>
          </cell>
          <cell r="T24">
            <v>11</v>
          </cell>
          <cell r="V24">
            <v>9</v>
          </cell>
          <cell r="W24">
            <v>11</v>
          </cell>
          <cell r="X24">
            <v>11</v>
          </cell>
          <cell r="AA24">
            <v>11</v>
          </cell>
          <cell r="AB24">
            <v>11</v>
          </cell>
          <cell r="AE24">
            <v>11</v>
          </cell>
          <cell r="AF24">
            <v>11</v>
          </cell>
          <cell r="AH24">
            <v>169</v>
          </cell>
        </row>
        <row r="25">
          <cell r="A25" t="str">
            <v>Якупова Гульнара</v>
          </cell>
          <cell r="B25" t="str">
            <v>Кладовщик-комплектовщик</v>
          </cell>
          <cell r="G25">
            <v>10</v>
          </cell>
          <cell r="H25">
            <v>10</v>
          </cell>
          <cell r="K25">
            <v>11</v>
          </cell>
          <cell r="L25">
            <v>11</v>
          </cell>
          <cell r="O25">
            <v>11</v>
          </cell>
          <cell r="P25">
            <v>11</v>
          </cell>
          <cell r="S25">
            <v>11</v>
          </cell>
          <cell r="T25">
            <v>11</v>
          </cell>
          <cell r="W25" t="str">
            <v>перенос</v>
          </cell>
          <cell r="X25" t="str">
            <v>перенос</v>
          </cell>
          <cell r="Y25">
            <v>11</v>
          </cell>
          <cell r="Z25">
            <v>11</v>
          </cell>
          <cell r="AA25">
            <v>11</v>
          </cell>
          <cell r="AB25">
            <v>11</v>
          </cell>
          <cell r="AE25">
            <v>11</v>
          </cell>
          <cell r="AF25">
            <v>11</v>
          </cell>
          <cell r="AH25">
            <v>152</v>
          </cell>
        </row>
        <row r="26">
          <cell r="A26" t="str">
            <v>Фролов Дмитрий</v>
          </cell>
          <cell r="B26" t="str">
            <v>Кладовщик-комплектовщик</v>
          </cell>
          <cell r="G26">
            <v>10</v>
          </cell>
          <cell r="H26">
            <v>10</v>
          </cell>
          <cell r="K26">
            <v>11</v>
          </cell>
          <cell r="L26">
            <v>11</v>
          </cell>
          <cell r="O26">
            <v>11</v>
          </cell>
          <cell r="P26">
            <v>11</v>
          </cell>
          <cell r="S26">
            <v>11</v>
          </cell>
          <cell r="T26">
            <v>11</v>
          </cell>
          <cell r="W26">
            <v>11</v>
          </cell>
          <cell r="X26">
            <v>11</v>
          </cell>
          <cell r="AA26">
            <v>11</v>
          </cell>
          <cell r="AB26">
            <v>11</v>
          </cell>
          <cell r="AE26">
            <v>11</v>
          </cell>
          <cell r="AF26">
            <v>11</v>
          </cell>
          <cell r="AH26">
            <v>152</v>
          </cell>
        </row>
        <row r="27">
          <cell r="A27" t="str">
            <v>Даминов Альберт</v>
          </cell>
          <cell r="B27" t="str">
            <v>Кладовщик-комплектовщик</v>
          </cell>
          <cell r="G27">
            <v>10</v>
          </cell>
          <cell r="H27">
            <v>10</v>
          </cell>
          <cell r="K27">
            <v>11</v>
          </cell>
          <cell r="L27">
            <v>11</v>
          </cell>
          <cell r="O27">
            <v>11</v>
          </cell>
          <cell r="P27">
            <v>11</v>
          </cell>
          <cell r="S27" t="str">
            <v>АД</v>
          </cell>
          <cell r="T27" t="str">
            <v>АД</v>
          </cell>
          <cell r="U27" t="str">
            <v>АД</v>
          </cell>
          <cell r="V27" t="str">
            <v>АД</v>
          </cell>
          <cell r="W27" t="str">
            <v>АД</v>
          </cell>
          <cell r="X27" t="str">
            <v>АД</v>
          </cell>
          <cell r="AA27">
            <v>11</v>
          </cell>
          <cell r="AB27">
            <v>11</v>
          </cell>
          <cell r="AE27">
            <v>11</v>
          </cell>
          <cell r="AF27">
            <v>11</v>
          </cell>
          <cell r="AH27">
            <v>108</v>
          </cell>
        </row>
        <row r="28">
          <cell r="A28" t="str">
            <v>Насибулина Гулия</v>
          </cell>
          <cell r="B28" t="str">
            <v>Кладовщик-комплектовщик</v>
          </cell>
          <cell r="C28" t="str">
            <v>Б</v>
          </cell>
          <cell r="D28" t="str">
            <v>Б</v>
          </cell>
          <cell r="E28" t="str">
            <v>Б</v>
          </cell>
          <cell r="F28" t="str">
            <v>Б</v>
          </cell>
          <cell r="G28" t="str">
            <v>Б</v>
          </cell>
          <cell r="H28" t="str">
            <v>Б</v>
          </cell>
          <cell r="I28" t="str">
            <v>Б</v>
          </cell>
          <cell r="J28" t="str">
            <v>Б</v>
          </cell>
          <cell r="K28" t="str">
            <v>Б</v>
          </cell>
          <cell r="L28" t="str">
            <v>Б</v>
          </cell>
          <cell r="M28" t="str">
            <v>Б</v>
          </cell>
          <cell r="N28" t="str">
            <v>Б</v>
          </cell>
          <cell r="O28" t="str">
            <v>Б</v>
          </cell>
          <cell r="P28" t="str">
            <v>Б</v>
          </cell>
          <cell r="Q28" t="str">
            <v>Б</v>
          </cell>
          <cell r="R28" t="str">
            <v>Б</v>
          </cell>
          <cell r="S28" t="str">
            <v>Б</v>
          </cell>
          <cell r="T28" t="str">
            <v>Б</v>
          </cell>
          <cell r="U28" t="str">
            <v>Б</v>
          </cell>
          <cell r="V28" t="str">
            <v>Б</v>
          </cell>
          <cell r="W28" t="str">
            <v>Б</v>
          </cell>
          <cell r="X28" t="str">
            <v>Б</v>
          </cell>
          <cell r="Y28" t="str">
            <v>Б</v>
          </cell>
          <cell r="Z28" t="str">
            <v>Б</v>
          </cell>
          <cell r="AA28">
            <v>11</v>
          </cell>
          <cell r="AB28">
            <v>11</v>
          </cell>
          <cell r="AE28">
            <v>11</v>
          </cell>
          <cell r="AF28">
            <v>11</v>
          </cell>
          <cell r="AH28">
            <v>44</v>
          </cell>
        </row>
        <row r="29">
          <cell r="A29" t="str">
            <v>Водители</v>
          </cell>
          <cell r="AH29">
            <v>0</v>
          </cell>
        </row>
        <row r="30">
          <cell r="A30" t="str">
            <v>Ершов Евгений</v>
          </cell>
          <cell r="B30" t="str">
            <v>Водитель-экспедитор</v>
          </cell>
          <cell r="F30">
            <v>7</v>
          </cell>
          <cell r="G30" t="str">
            <v>В</v>
          </cell>
          <cell r="H30">
            <v>7</v>
          </cell>
          <cell r="K30" t="str">
            <v>От</v>
          </cell>
          <cell r="L30" t="str">
            <v>От</v>
          </cell>
          <cell r="M30" t="str">
            <v>От</v>
          </cell>
          <cell r="N30" t="str">
            <v>От</v>
          </cell>
          <cell r="O30" t="str">
            <v>От</v>
          </cell>
          <cell r="P30" t="str">
            <v>От</v>
          </cell>
          <cell r="Q30" t="str">
            <v>От</v>
          </cell>
          <cell r="R30" t="str">
            <v>От</v>
          </cell>
          <cell r="S30" t="str">
            <v>От</v>
          </cell>
          <cell r="T30" t="str">
            <v>От</v>
          </cell>
          <cell r="U30" t="str">
            <v>От</v>
          </cell>
          <cell r="V30" t="str">
            <v>От</v>
          </cell>
          <cell r="W30" t="str">
            <v>От</v>
          </cell>
          <cell r="X30" t="str">
            <v>От</v>
          </cell>
          <cell r="Y30">
            <v>8</v>
          </cell>
          <cell r="Z30">
            <v>8</v>
          </cell>
          <cell r="AA30">
            <v>8</v>
          </cell>
          <cell r="AB30">
            <v>8</v>
          </cell>
          <cell r="AC30">
            <v>8</v>
          </cell>
          <cell r="AD30" t="str">
            <v>В</v>
          </cell>
          <cell r="AF30">
            <v>8</v>
          </cell>
          <cell r="AG30">
            <v>8</v>
          </cell>
          <cell r="AH30">
            <v>70</v>
          </cell>
        </row>
        <row r="31">
          <cell r="A31" t="str">
            <v>Максимов Евгений</v>
          </cell>
          <cell r="B31" t="str">
            <v>Водитель-экспедитор</v>
          </cell>
          <cell r="F31">
            <v>7</v>
          </cell>
          <cell r="G31" t="str">
            <v>В</v>
          </cell>
          <cell r="H31" t="str">
            <v>В</v>
          </cell>
          <cell r="K31">
            <v>8</v>
          </cell>
          <cell r="L31">
            <v>8</v>
          </cell>
          <cell r="M31">
            <v>9</v>
          </cell>
          <cell r="N31">
            <v>8</v>
          </cell>
          <cell r="O31">
            <v>8</v>
          </cell>
          <cell r="P31">
            <v>5</v>
          </cell>
          <cell r="R31">
            <v>8</v>
          </cell>
          <cell r="S31">
            <v>8</v>
          </cell>
          <cell r="T31">
            <v>8</v>
          </cell>
          <cell r="U31">
            <v>8</v>
          </cell>
          <cell r="V31">
            <v>8</v>
          </cell>
          <cell r="W31" t="str">
            <v>В</v>
          </cell>
          <cell r="Y31">
            <v>8</v>
          </cell>
          <cell r="Z31">
            <v>8</v>
          </cell>
          <cell r="AA31">
            <v>8</v>
          </cell>
          <cell r="AB31">
            <v>8</v>
          </cell>
          <cell r="AC31">
            <v>8</v>
          </cell>
          <cell r="AD31">
            <v>5</v>
          </cell>
          <cell r="AF31" t="str">
            <v>В</v>
          </cell>
          <cell r="AG31">
            <v>8</v>
          </cell>
          <cell r="AH31">
            <v>146</v>
          </cell>
        </row>
        <row r="32">
          <cell r="A32" t="str">
            <v>Осипов Евгений</v>
          </cell>
          <cell r="B32" t="str">
            <v>Водитель-экспедитор</v>
          </cell>
          <cell r="F32" t="str">
            <v>В</v>
          </cell>
          <cell r="G32">
            <v>7</v>
          </cell>
          <cell r="H32">
            <v>7</v>
          </cell>
          <cell r="K32">
            <v>8</v>
          </cell>
          <cell r="L32">
            <v>8</v>
          </cell>
          <cell r="M32">
            <v>8</v>
          </cell>
          <cell r="N32">
            <v>8</v>
          </cell>
          <cell r="O32">
            <v>8</v>
          </cell>
          <cell r="P32">
            <v>5</v>
          </cell>
          <cell r="R32">
            <v>8</v>
          </cell>
          <cell r="S32">
            <v>8</v>
          </cell>
          <cell r="T32">
            <v>8</v>
          </cell>
          <cell r="U32">
            <v>8</v>
          </cell>
          <cell r="V32">
            <v>8</v>
          </cell>
          <cell r="W32">
            <v>6</v>
          </cell>
          <cell r="Y32">
            <v>8</v>
          </cell>
          <cell r="Z32">
            <v>8</v>
          </cell>
          <cell r="AA32">
            <v>8</v>
          </cell>
          <cell r="AB32">
            <v>8</v>
          </cell>
          <cell r="AC32">
            <v>8</v>
          </cell>
          <cell r="AD32">
            <v>5</v>
          </cell>
          <cell r="AF32">
            <v>8</v>
          </cell>
          <cell r="AG32">
            <v>8</v>
          </cell>
          <cell r="AH32">
            <v>166</v>
          </cell>
        </row>
        <row r="33">
          <cell r="A33" t="str">
            <v>Сафиуллин Руслан</v>
          </cell>
          <cell r="B33" t="str">
            <v>Водитель-экспедитор</v>
          </cell>
          <cell r="C33" t="str">
            <v>Н/Н</v>
          </cell>
          <cell r="D33" t="str">
            <v>Н/Н</v>
          </cell>
          <cell r="E33" t="str">
            <v>Н/Н</v>
          </cell>
          <cell r="F33" t="str">
            <v>Н/Н</v>
          </cell>
          <cell r="G33" t="str">
            <v>Н/Н</v>
          </cell>
          <cell r="H33" t="str">
            <v>Н/Н</v>
          </cell>
          <cell r="I33" t="str">
            <v>Н/Н</v>
          </cell>
          <cell r="J33" t="str">
            <v>Н/Н</v>
          </cell>
          <cell r="K33" t="str">
            <v>Н/Н</v>
          </cell>
          <cell r="L33" t="str">
            <v>Н/Н</v>
          </cell>
          <cell r="M33" t="str">
            <v>Н/Н</v>
          </cell>
          <cell r="N33" t="str">
            <v>Н/Н</v>
          </cell>
          <cell r="O33" t="str">
            <v>Н/Н</v>
          </cell>
          <cell r="P33" t="str">
            <v>Н/Н</v>
          </cell>
          <cell r="Q33" t="str">
            <v>Н/Н</v>
          </cell>
          <cell r="R33">
            <v>8</v>
          </cell>
          <cell r="S33">
            <v>8</v>
          </cell>
          <cell r="T33">
            <v>8</v>
          </cell>
          <cell r="U33">
            <v>8</v>
          </cell>
          <cell r="V33">
            <v>8</v>
          </cell>
          <cell r="W33">
            <v>6</v>
          </cell>
          <cell r="Y33">
            <v>8</v>
          </cell>
          <cell r="Z33">
            <v>8</v>
          </cell>
          <cell r="AA33">
            <v>8</v>
          </cell>
          <cell r="AB33">
            <v>8</v>
          </cell>
          <cell r="AC33">
            <v>8</v>
          </cell>
          <cell r="AD33">
            <v>5</v>
          </cell>
          <cell r="AF33">
            <v>8</v>
          </cell>
          <cell r="AG33">
            <v>8</v>
          </cell>
          <cell r="AH33">
            <v>107</v>
          </cell>
        </row>
        <row r="34">
          <cell r="A34" t="str">
            <v>Филиппов Дмитрий</v>
          </cell>
          <cell r="B34" t="str">
            <v>Водитель-экспедитор</v>
          </cell>
          <cell r="F34" t="str">
            <v>В</v>
          </cell>
          <cell r="G34">
            <v>7</v>
          </cell>
          <cell r="H34">
            <v>7</v>
          </cell>
          <cell r="K34">
            <v>8</v>
          </cell>
          <cell r="L34">
            <v>8</v>
          </cell>
          <cell r="M34">
            <v>8</v>
          </cell>
          <cell r="N34">
            <v>8</v>
          </cell>
          <cell r="O34">
            <v>8</v>
          </cell>
          <cell r="P34">
            <v>5</v>
          </cell>
          <cell r="R34">
            <v>8</v>
          </cell>
          <cell r="S34">
            <v>8</v>
          </cell>
          <cell r="T34">
            <v>8</v>
          </cell>
          <cell r="U34">
            <v>8</v>
          </cell>
          <cell r="V34">
            <v>8</v>
          </cell>
          <cell r="W34">
            <v>6</v>
          </cell>
          <cell r="Y34">
            <v>8</v>
          </cell>
          <cell r="Z34">
            <v>8</v>
          </cell>
          <cell r="AA34">
            <v>8</v>
          </cell>
          <cell r="AB34">
            <v>8</v>
          </cell>
          <cell r="AC34">
            <v>8</v>
          </cell>
          <cell r="AD34">
            <v>5</v>
          </cell>
          <cell r="AF34">
            <v>8</v>
          </cell>
          <cell r="AG34">
            <v>8</v>
          </cell>
          <cell r="AH34">
            <v>166</v>
          </cell>
        </row>
        <row r="35">
          <cell r="A35" t="str">
            <v>Хайбуллин Ильгам</v>
          </cell>
          <cell r="B35" t="str">
            <v>Водитель-экспедитор</v>
          </cell>
          <cell r="F35" t="str">
            <v>В</v>
          </cell>
          <cell r="G35" t="str">
            <v>В</v>
          </cell>
          <cell r="H35" t="str">
            <v>В</v>
          </cell>
          <cell r="I35" t="str">
            <v>В</v>
          </cell>
          <cell r="K35">
            <v>8</v>
          </cell>
          <cell r="L35">
            <v>8</v>
          </cell>
          <cell r="M35">
            <v>8</v>
          </cell>
          <cell r="N35">
            <v>8</v>
          </cell>
          <cell r="O35">
            <v>8</v>
          </cell>
          <cell r="P35">
            <v>5</v>
          </cell>
          <cell r="R35">
            <v>8</v>
          </cell>
          <cell r="S35">
            <v>8</v>
          </cell>
          <cell r="T35">
            <v>8</v>
          </cell>
          <cell r="U35">
            <v>8</v>
          </cell>
          <cell r="V35">
            <v>8</v>
          </cell>
          <cell r="W35" t="str">
            <v>В</v>
          </cell>
          <cell r="Y35">
            <v>8</v>
          </cell>
          <cell r="Z35">
            <v>8</v>
          </cell>
          <cell r="AA35">
            <v>8</v>
          </cell>
          <cell r="AB35">
            <v>8</v>
          </cell>
          <cell r="AC35">
            <v>8</v>
          </cell>
          <cell r="AD35">
            <v>5</v>
          </cell>
          <cell r="AF35">
            <v>8</v>
          </cell>
          <cell r="AG35">
            <v>8</v>
          </cell>
          <cell r="AH35">
            <v>146</v>
          </cell>
        </row>
        <row r="36">
          <cell r="A36" t="str">
            <v>Шагивалиев Ильфат</v>
          </cell>
          <cell r="B36" t="str">
            <v>Грузчик</v>
          </cell>
          <cell r="F36" t="str">
            <v>В</v>
          </cell>
          <cell r="I36">
            <v>10</v>
          </cell>
          <cell r="J36">
            <v>9</v>
          </cell>
          <cell r="M36">
            <v>11</v>
          </cell>
          <cell r="O36">
            <v>8</v>
          </cell>
          <cell r="R36">
            <v>8</v>
          </cell>
          <cell r="S36">
            <v>8</v>
          </cell>
          <cell r="T36">
            <v>8</v>
          </cell>
          <cell r="U36" t="str">
            <v>ГО</v>
          </cell>
          <cell r="V36">
            <v>8</v>
          </cell>
          <cell r="W36" t="str">
            <v>В</v>
          </cell>
          <cell r="Y36">
            <v>8</v>
          </cell>
          <cell r="Z36">
            <v>8</v>
          </cell>
          <cell r="AA36">
            <v>8</v>
          </cell>
          <cell r="AB36">
            <v>8</v>
          </cell>
          <cell r="AC36">
            <v>8</v>
          </cell>
          <cell r="AD36" t="str">
            <v>В</v>
          </cell>
          <cell r="AF36">
            <v>8</v>
          </cell>
          <cell r="AG36">
            <v>8</v>
          </cell>
          <cell r="AH36">
            <v>126</v>
          </cell>
        </row>
      </sheetData>
      <sheetData sheetId="5">
        <row r="2">
          <cell r="A2" t="str">
            <v>Офис</v>
          </cell>
          <cell r="B2" t="str">
            <v>Должность</v>
          </cell>
          <cell r="C2">
            <v>44958</v>
          </cell>
          <cell r="D2">
            <v>44959</v>
          </cell>
          <cell r="E2">
            <v>44960</v>
          </cell>
          <cell r="F2">
            <v>44961</v>
          </cell>
          <cell r="G2">
            <v>44962</v>
          </cell>
          <cell r="H2">
            <v>44963</v>
          </cell>
          <cell r="I2">
            <v>44964</v>
          </cell>
          <cell r="J2">
            <v>44965</v>
          </cell>
          <cell r="K2">
            <v>44966</v>
          </cell>
          <cell r="L2">
            <v>44967</v>
          </cell>
          <cell r="M2">
            <v>44968</v>
          </cell>
          <cell r="N2">
            <v>44969</v>
          </cell>
          <cell r="O2">
            <v>44970</v>
          </cell>
          <cell r="P2">
            <v>44971</v>
          </cell>
          <cell r="Q2">
            <v>44972</v>
          </cell>
          <cell r="R2">
            <v>44973</v>
          </cell>
          <cell r="S2">
            <v>44974</v>
          </cell>
          <cell r="T2">
            <v>44975</v>
          </cell>
          <cell r="U2">
            <v>44976</v>
          </cell>
          <cell r="V2">
            <v>44977</v>
          </cell>
          <cell r="W2">
            <v>44978</v>
          </cell>
          <cell r="X2">
            <v>44979</v>
          </cell>
          <cell r="Y2">
            <v>44980</v>
          </cell>
          <cell r="Z2">
            <v>44981</v>
          </cell>
          <cell r="AA2">
            <v>44982</v>
          </cell>
          <cell r="AB2">
            <v>44983</v>
          </cell>
          <cell r="AC2">
            <v>44984</v>
          </cell>
          <cell r="AD2">
            <v>44985</v>
          </cell>
          <cell r="AE2" t="str">
            <v>Итого</v>
          </cell>
        </row>
        <row r="3">
          <cell r="A3" t="str">
            <v>Лавров Дмитрий</v>
          </cell>
          <cell r="B3" t="str">
            <v>Упр.склада</v>
          </cell>
          <cell r="C3" t="str">
            <v>От</v>
          </cell>
          <cell r="D3" t="str">
            <v>От</v>
          </cell>
          <cell r="E3" t="str">
            <v>От</v>
          </cell>
          <cell r="F3" t="str">
            <v>От</v>
          </cell>
          <cell r="H3" t="str">
            <v>АД/Б/6</v>
          </cell>
          <cell r="I3" t="str">
            <v>АД/Б</v>
          </cell>
          <cell r="J3">
            <v>8</v>
          </cell>
          <cell r="K3">
            <v>8</v>
          </cell>
          <cell r="L3">
            <v>8</v>
          </cell>
          <cell r="M3">
            <v>5</v>
          </cell>
          <cell r="O3">
            <v>8</v>
          </cell>
          <cell r="P3">
            <v>8</v>
          </cell>
          <cell r="Q3">
            <v>8</v>
          </cell>
          <cell r="R3">
            <v>8</v>
          </cell>
          <cell r="S3" t="str">
            <v>8уд1</v>
          </cell>
          <cell r="T3">
            <v>5</v>
          </cell>
          <cell r="V3" t="str">
            <v>Уд5</v>
          </cell>
          <cell r="W3">
            <v>8</v>
          </cell>
          <cell r="X3">
            <v>8</v>
          </cell>
          <cell r="Y3" t="str">
            <v>В</v>
          </cell>
          <cell r="Z3">
            <v>6</v>
          </cell>
          <cell r="AA3">
            <v>5</v>
          </cell>
          <cell r="AC3">
            <v>8</v>
          </cell>
          <cell r="AD3">
            <v>8</v>
          </cell>
          <cell r="AE3">
            <v>129</v>
          </cell>
        </row>
        <row r="4">
          <cell r="A4" t="str">
            <v>Бабашкина Людмила</v>
          </cell>
          <cell r="B4" t="str">
            <v>Кассир-оператор</v>
          </cell>
          <cell r="C4">
            <v>8</v>
          </cell>
          <cell r="D4">
            <v>8</v>
          </cell>
          <cell r="E4">
            <v>8</v>
          </cell>
          <cell r="F4" t="str">
            <v>В</v>
          </cell>
          <cell r="H4">
            <v>8</v>
          </cell>
          <cell r="I4">
            <v>8</v>
          </cell>
          <cell r="J4">
            <v>8</v>
          </cell>
          <cell r="K4">
            <v>8</v>
          </cell>
          <cell r="L4">
            <v>8</v>
          </cell>
          <cell r="M4">
            <v>5</v>
          </cell>
          <cell r="O4">
            <v>8</v>
          </cell>
          <cell r="P4">
            <v>8</v>
          </cell>
          <cell r="Q4">
            <v>8</v>
          </cell>
          <cell r="R4">
            <v>8</v>
          </cell>
          <cell r="S4">
            <v>8</v>
          </cell>
          <cell r="T4" t="str">
            <v>В</v>
          </cell>
          <cell r="V4">
            <v>8</v>
          </cell>
          <cell r="W4">
            <v>8</v>
          </cell>
          <cell r="X4">
            <v>8</v>
          </cell>
          <cell r="Y4" t="str">
            <v>В</v>
          </cell>
          <cell r="Z4" t="str">
            <v>В</v>
          </cell>
          <cell r="AA4">
            <v>5</v>
          </cell>
          <cell r="AC4">
            <v>8</v>
          </cell>
          <cell r="AD4">
            <v>8</v>
          </cell>
          <cell r="AE4">
            <v>154</v>
          </cell>
        </row>
        <row r="5">
          <cell r="A5" t="str">
            <v>Порохова Марина</v>
          </cell>
          <cell r="B5" t="str">
            <v>Менеджер WMS</v>
          </cell>
          <cell r="C5">
            <v>8</v>
          </cell>
          <cell r="D5">
            <v>8</v>
          </cell>
          <cell r="E5">
            <v>8</v>
          </cell>
          <cell r="F5">
            <v>7</v>
          </cell>
          <cell r="H5">
            <v>8</v>
          </cell>
          <cell r="I5">
            <v>10</v>
          </cell>
          <cell r="J5">
            <v>10</v>
          </cell>
          <cell r="K5">
            <v>10</v>
          </cell>
          <cell r="L5">
            <v>10</v>
          </cell>
          <cell r="M5" t="str">
            <v>В</v>
          </cell>
          <cell r="O5">
            <v>10</v>
          </cell>
          <cell r="P5">
            <v>10</v>
          </cell>
          <cell r="Q5">
            <v>10</v>
          </cell>
          <cell r="R5">
            <v>10</v>
          </cell>
          <cell r="S5">
            <v>10</v>
          </cell>
          <cell r="T5">
            <v>7</v>
          </cell>
          <cell r="V5">
            <v>10</v>
          </cell>
          <cell r="W5">
            <v>10</v>
          </cell>
          <cell r="X5">
            <v>10</v>
          </cell>
          <cell r="Y5" t="str">
            <v>В</v>
          </cell>
          <cell r="Z5">
            <v>6</v>
          </cell>
          <cell r="AA5" t="str">
            <v>В</v>
          </cell>
          <cell r="AC5">
            <v>8</v>
          </cell>
          <cell r="AD5">
            <v>8</v>
          </cell>
          <cell r="AE5">
            <v>188</v>
          </cell>
        </row>
        <row r="6">
          <cell r="A6" t="str">
            <v>Иютин Анатолий</v>
          </cell>
          <cell r="B6" t="str">
            <v>Логист</v>
          </cell>
          <cell r="C6" t="str">
            <v>АД</v>
          </cell>
          <cell r="D6">
            <v>8</v>
          </cell>
          <cell r="E6">
            <v>8</v>
          </cell>
          <cell r="F6" t="str">
            <v>АД</v>
          </cell>
          <cell r="H6">
            <v>8</v>
          </cell>
          <cell r="I6" t="str">
            <v>АД</v>
          </cell>
          <cell r="J6" t="str">
            <v>Б</v>
          </cell>
          <cell r="K6" t="str">
            <v>Б</v>
          </cell>
          <cell r="L6" t="str">
            <v>Б</v>
          </cell>
          <cell r="M6" t="str">
            <v>Б</v>
          </cell>
          <cell r="N6" t="str">
            <v>Б</v>
          </cell>
          <cell r="O6" t="str">
            <v>Б</v>
          </cell>
          <cell r="P6" t="str">
            <v>Б</v>
          </cell>
          <cell r="Q6" t="str">
            <v>Б</v>
          </cell>
          <cell r="R6" t="str">
            <v>Б</v>
          </cell>
          <cell r="S6" t="str">
            <v>Б</v>
          </cell>
          <cell r="T6" t="str">
            <v>Б</v>
          </cell>
          <cell r="U6" t="str">
            <v>Б</v>
          </cell>
          <cell r="V6" t="str">
            <v>Б/1</v>
          </cell>
          <cell r="W6" t="str">
            <v>Б</v>
          </cell>
          <cell r="X6" t="str">
            <v>Б</v>
          </cell>
          <cell r="Y6" t="str">
            <v>Б</v>
          </cell>
          <cell r="Z6" t="str">
            <v>Б</v>
          </cell>
          <cell r="AA6" t="str">
            <v>Б</v>
          </cell>
          <cell r="AB6" t="str">
            <v>Б</v>
          </cell>
          <cell r="AC6" t="str">
            <v>Б</v>
          </cell>
          <cell r="AD6" t="str">
            <v>Б</v>
          </cell>
          <cell r="AE6">
            <v>25</v>
          </cell>
        </row>
        <row r="7">
          <cell r="A7" t="str">
            <v>Смена 1</v>
          </cell>
          <cell r="AE7">
            <v>0</v>
          </cell>
        </row>
        <row r="8">
          <cell r="A8" t="str">
            <v>Раскита Александр</v>
          </cell>
          <cell r="B8" t="str">
            <v>Зам.упр.склада</v>
          </cell>
          <cell r="C8">
            <v>11</v>
          </cell>
          <cell r="F8">
            <v>11</v>
          </cell>
          <cell r="G8">
            <v>11</v>
          </cell>
          <cell r="J8">
            <v>11</v>
          </cell>
          <cell r="K8">
            <v>11</v>
          </cell>
          <cell r="L8">
            <v>4</v>
          </cell>
          <cell r="N8">
            <v>11</v>
          </cell>
          <cell r="O8">
            <v>11</v>
          </cell>
          <cell r="R8">
            <v>11</v>
          </cell>
          <cell r="S8">
            <v>11</v>
          </cell>
          <cell r="V8">
            <v>11</v>
          </cell>
          <cell r="W8">
            <v>11</v>
          </cell>
          <cell r="Z8">
            <v>11</v>
          </cell>
          <cell r="AA8">
            <v>11</v>
          </cell>
          <cell r="AD8">
            <v>11</v>
          </cell>
          <cell r="AE8">
            <v>158</v>
          </cell>
        </row>
        <row r="9">
          <cell r="A9" t="str">
            <v>Авдеев Алексей</v>
          </cell>
          <cell r="B9" t="str">
            <v>Кладовщик-комплектовщик</v>
          </cell>
          <cell r="C9">
            <v>11</v>
          </cell>
          <cell r="F9">
            <v>11</v>
          </cell>
          <cell r="G9">
            <v>11</v>
          </cell>
          <cell r="J9">
            <v>11</v>
          </cell>
          <cell r="K9">
            <v>11</v>
          </cell>
          <cell r="N9">
            <v>11</v>
          </cell>
          <cell r="O9" t="str">
            <v>АД/Б</v>
          </cell>
          <cell r="R9">
            <v>11</v>
          </cell>
          <cell r="S9">
            <v>11</v>
          </cell>
          <cell r="V9">
            <v>11</v>
          </cell>
          <cell r="W9">
            <v>11</v>
          </cell>
          <cell r="X9">
            <v>11</v>
          </cell>
          <cell r="Z9">
            <v>11</v>
          </cell>
          <cell r="AA9">
            <v>11</v>
          </cell>
          <cell r="AD9">
            <v>11</v>
          </cell>
          <cell r="AE9">
            <v>154</v>
          </cell>
        </row>
        <row r="10">
          <cell r="A10" t="str">
            <v>Данилов Дмитрий</v>
          </cell>
          <cell r="B10" t="str">
            <v>Кладовщик-комплектовщик</v>
          </cell>
          <cell r="C10" t="str">
            <v>Б</v>
          </cell>
          <cell r="D10" t="str">
            <v>Б</v>
          </cell>
          <cell r="E10" t="str">
            <v>Б</v>
          </cell>
          <cell r="F10">
            <v>11</v>
          </cell>
          <cell r="G10">
            <v>11</v>
          </cell>
          <cell r="J10">
            <v>11</v>
          </cell>
          <cell r="K10">
            <v>11</v>
          </cell>
          <cell r="N10">
            <v>11</v>
          </cell>
          <cell r="O10">
            <v>11</v>
          </cell>
          <cell r="R10">
            <v>11</v>
          </cell>
          <cell r="S10">
            <v>11</v>
          </cell>
          <cell r="V10">
            <v>11</v>
          </cell>
          <cell r="W10">
            <v>11</v>
          </cell>
          <cell r="Z10">
            <v>11</v>
          </cell>
          <cell r="AA10">
            <v>11</v>
          </cell>
          <cell r="AD10">
            <v>11</v>
          </cell>
          <cell r="AE10">
            <v>143</v>
          </cell>
        </row>
        <row r="11">
          <cell r="A11" t="str">
            <v>Коптелов Владимир</v>
          </cell>
          <cell r="B11" t="str">
            <v>Кладовщик-комплектовщик</v>
          </cell>
          <cell r="C11">
            <v>11</v>
          </cell>
          <cell r="F11">
            <v>11</v>
          </cell>
          <cell r="G11">
            <v>11</v>
          </cell>
          <cell r="J11">
            <v>11</v>
          </cell>
          <cell r="K11">
            <v>11</v>
          </cell>
          <cell r="N11">
            <v>11</v>
          </cell>
          <cell r="O11">
            <v>11</v>
          </cell>
          <cell r="R11">
            <v>11</v>
          </cell>
          <cell r="S11">
            <v>11</v>
          </cell>
          <cell r="V11">
            <v>11</v>
          </cell>
          <cell r="W11">
            <v>11</v>
          </cell>
          <cell r="Z11">
            <v>11</v>
          </cell>
          <cell r="AA11">
            <v>11</v>
          </cell>
          <cell r="AD11" t="str">
            <v>Ад/Б</v>
          </cell>
          <cell r="AE11">
            <v>143</v>
          </cell>
        </row>
        <row r="12">
          <cell r="A12" t="str">
            <v>Оглоблин Дмитрий</v>
          </cell>
          <cell r="B12" t="str">
            <v>Кладовщик-комплектовщик</v>
          </cell>
          <cell r="C12">
            <v>11</v>
          </cell>
          <cell r="F12">
            <v>11</v>
          </cell>
          <cell r="G12">
            <v>11</v>
          </cell>
          <cell r="J12">
            <v>11</v>
          </cell>
          <cell r="K12">
            <v>11</v>
          </cell>
          <cell r="N12">
            <v>11</v>
          </cell>
          <cell r="O12">
            <v>11</v>
          </cell>
          <cell r="R12">
            <v>11</v>
          </cell>
          <cell r="S12">
            <v>11</v>
          </cell>
          <cell r="V12">
            <v>11</v>
          </cell>
          <cell r="W12">
            <v>11</v>
          </cell>
          <cell r="Z12">
            <v>11</v>
          </cell>
          <cell r="AA12">
            <v>11</v>
          </cell>
          <cell r="AD12">
            <v>11</v>
          </cell>
          <cell r="AE12">
            <v>154</v>
          </cell>
        </row>
        <row r="13">
          <cell r="A13" t="str">
            <v>Пряхин Павел</v>
          </cell>
          <cell r="B13" t="str">
            <v>Кладовщик-комплектовщик</v>
          </cell>
          <cell r="C13">
            <v>11</v>
          </cell>
          <cell r="F13">
            <v>6</v>
          </cell>
          <cell r="G13">
            <v>11</v>
          </cell>
          <cell r="J13">
            <v>11</v>
          </cell>
          <cell r="K13">
            <v>11</v>
          </cell>
          <cell r="N13">
            <v>11</v>
          </cell>
          <cell r="O13">
            <v>11</v>
          </cell>
          <cell r="R13">
            <v>11</v>
          </cell>
          <cell r="S13">
            <v>11</v>
          </cell>
          <cell r="V13">
            <v>11</v>
          </cell>
          <cell r="W13">
            <v>11</v>
          </cell>
          <cell r="X13">
            <v>7</v>
          </cell>
          <cell r="Z13">
            <v>11</v>
          </cell>
          <cell r="AA13">
            <v>7</v>
          </cell>
          <cell r="AD13">
            <v>11</v>
          </cell>
          <cell r="AE13">
            <v>152</v>
          </cell>
        </row>
        <row r="14">
          <cell r="A14" t="str">
            <v>Салахетдинов Ринат</v>
          </cell>
          <cell r="B14" t="str">
            <v>Кладовщик-комплектовщик</v>
          </cell>
          <cell r="C14">
            <v>11</v>
          </cell>
          <cell r="F14">
            <v>11</v>
          </cell>
          <cell r="G14">
            <v>11</v>
          </cell>
          <cell r="J14">
            <v>2</v>
          </cell>
          <cell r="K14">
            <v>11</v>
          </cell>
          <cell r="L14">
            <v>3</v>
          </cell>
          <cell r="N14">
            <v>11</v>
          </cell>
          <cell r="O14">
            <v>11</v>
          </cell>
          <cell r="R14">
            <v>11</v>
          </cell>
          <cell r="S14">
            <v>11</v>
          </cell>
          <cell r="V14">
            <v>11</v>
          </cell>
          <cell r="W14">
            <v>0</v>
          </cell>
          <cell r="X14">
            <v>11</v>
          </cell>
          <cell r="Z14">
            <v>11</v>
          </cell>
          <cell r="AA14">
            <v>6</v>
          </cell>
          <cell r="AD14">
            <v>11</v>
          </cell>
          <cell r="AE14">
            <v>143</v>
          </cell>
        </row>
        <row r="15">
          <cell r="A15" t="str">
            <v>Самигуллина Рушания</v>
          </cell>
          <cell r="B15" t="str">
            <v>Кладовщик-комплектовщик</v>
          </cell>
          <cell r="C15">
            <v>11</v>
          </cell>
          <cell r="F15">
            <v>11</v>
          </cell>
          <cell r="G15">
            <v>11</v>
          </cell>
          <cell r="J15">
            <v>11</v>
          </cell>
          <cell r="K15">
            <v>11</v>
          </cell>
          <cell r="N15">
            <v>11</v>
          </cell>
          <cell r="O15">
            <v>11</v>
          </cell>
          <cell r="R15">
            <v>11</v>
          </cell>
          <cell r="S15">
            <v>11</v>
          </cell>
          <cell r="V15">
            <v>11</v>
          </cell>
          <cell r="W15">
            <v>11</v>
          </cell>
          <cell r="Z15">
            <v>11</v>
          </cell>
          <cell r="AA15">
            <v>11</v>
          </cell>
          <cell r="AD15">
            <v>11</v>
          </cell>
          <cell r="AE15">
            <v>154</v>
          </cell>
        </row>
        <row r="16">
          <cell r="A16" t="str">
            <v>Фимин Никита</v>
          </cell>
          <cell r="B16" t="str">
            <v>Кладовщик-комплектовщик</v>
          </cell>
          <cell r="C16">
            <v>11</v>
          </cell>
          <cell r="F16">
            <v>11</v>
          </cell>
          <cell r="G16" t="str">
            <v>АД</v>
          </cell>
          <cell r="J16">
            <v>11</v>
          </cell>
          <cell r="K16">
            <v>11</v>
          </cell>
          <cell r="L16">
            <v>3</v>
          </cell>
          <cell r="N16">
            <v>8</v>
          </cell>
          <cell r="O16" t="str">
            <v>От</v>
          </cell>
          <cell r="P16" t="str">
            <v>От</v>
          </cell>
          <cell r="Q16" t="str">
            <v>От</v>
          </cell>
          <cell r="R16" t="str">
            <v>От</v>
          </cell>
          <cell r="S16" t="str">
            <v>От</v>
          </cell>
          <cell r="T16" t="str">
            <v>От</v>
          </cell>
          <cell r="U16" t="str">
            <v>От</v>
          </cell>
          <cell r="V16" t="str">
            <v>От</v>
          </cell>
          <cell r="W16" t="str">
            <v>От</v>
          </cell>
          <cell r="X16" t="str">
            <v>От</v>
          </cell>
          <cell r="Y16" t="str">
            <v>От</v>
          </cell>
          <cell r="Z16" t="str">
            <v>От</v>
          </cell>
          <cell r="AA16" t="str">
            <v>От</v>
          </cell>
          <cell r="AB16" t="str">
            <v>От</v>
          </cell>
          <cell r="AD16">
            <v>11</v>
          </cell>
          <cell r="AE16">
            <v>66</v>
          </cell>
        </row>
        <row r="17">
          <cell r="A17" t="str">
            <v>Халилов Артур</v>
          </cell>
          <cell r="B17" t="str">
            <v>Кладовщик-комплектовщик</v>
          </cell>
          <cell r="C17">
            <v>11</v>
          </cell>
          <cell r="F17">
            <v>11</v>
          </cell>
          <cell r="G17">
            <v>11</v>
          </cell>
          <cell r="J17">
            <v>11</v>
          </cell>
          <cell r="K17">
            <v>11</v>
          </cell>
          <cell r="N17">
            <v>11</v>
          </cell>
          <cell r="O17">
            <v>11</v>
          </cell>
          <cell r="R17">
            <v>11</v>
          </cell>
          <cell r="S17">
            <v>11</v>
          </cell>
          <cell r="V17">
            <v>11</v>
          </cell>
          <cell r="W17">
            <v>11</v>
          </cell>
          <cell r="Z17">
            <v>11</v>
          </cell>
          <cell r="AA17" t="str">
            <v>АД</v>
          </cell>
          <cell r="AD17">
            <v>11</v>
          </cell>
          <cell r="AE17">
            <v>143</v>
          </cell>
        </row>
        <row r="18">
          <cell r="A18" t="str">
            <v>Смена 2</v>
          </cell>
          <cell r="AE18">
            <v>0</v>
          </cell>
        </row>
        <row r="19">
          <cell r="A19" t="str">
            <v>Каримуллин Салават</v>
          </cell>
          <cell r="B19" t="str">
            <v>Зам.упр.склада</v>
          </cell>
          <cell r="D19">
            <v>11</v>
          </cell>
          <cell r="E19">
            <v>11</v>
          </cell>
          <cell r="H19">
            <v>11</v>
          </cell>
          <cell r="I19">
            <v>11</v>
          </cell>
          <cell r="K19" t="str">
            <v>Б</v>
          </cell>
          <cell r="L19" t="str">
            <v>Б</v>
          </cell>
          <cell r="M19" t="str">
            <v>Б</v>
          </cell>
          <cell r="P19">
            <v>11</v>
          </cell>
          <cell r="Q19">
            <v>11</v>
          </cell>
          <cell r="T19">
            <v>11</v>
          </cell>
          <cell r="U19">
            <v>11</v>
          </cell>
          <cell r="X19">
            <v>11</v>
          </cell>
          <cell r="Y19" t="str">
            <v>В</v>
          </cell>
          <cell r="AB19">
            <v>11</v>
          </cell>
          <cell r="AC19">
            <v>11</v>
          </cell>
          <cell r="AE19">
            <v>121</v>
          </cell>
        </row>
        <row r="20">
          <cell r="A20" t="str">
            <v>Ахметзянов Камиль</v>
          </cell>
          <cell r="B20" t="str">
            <v>Кладовщик-комплектовщик</v>
          </cell>
          <cell r="D20">
            <v>11</v>
          </cell>
          <cell r="E20">
            <v>11</v>
          </cell>
          <cell r="H20">
            <v>11</v>
          </cell>
          <cell r="I20">
            <v>11</v>
          </cell>
          <cell r="L20">
            <v>11</v>
          </cell>
          <cell r="M20">
            <v>11</v>
          </cell>
          <cell r="P20">
            <v>11</v>
          </cell>
          <cell r="Q20">
            <v>11</v>
          </cell>
          <cell r="T20">
            <v>11</v>
          </cell>
          <cell r="U20">
            <v>11</v>
          </cell>
          <cell r="X20">
            <v>11</v>
          </cell>
          <cell r="Y20" t="str">
            <v>В</v>
          </cell>
          <cell r="AB20">
            <v>11</v>
          </cell>
          <cell r="AC20">
            <v>11</v>
          </cell>
          <cell r="AE20">
            <v>143</v>
          </cell>
        </row>
        <row r="21">
          <cell r="A21" t="str">
            <v>Билалов Зульфат</v>
          </cell>
          <cell r="B21" t="str">
            <v>Кладовщик-комплектовщик</v>
          </cell>
          <cell r="D21">
            <v>11</v>
          </cell>
          <cell r="E21">
            <v>11</v>
          </cell>
          <cell r="H21" t="str">
            <v>АД</v>
          </cell>
          <cell r="I21">
            <v>11</v>
          </cell>
          <cell r="L21">
            <v>11</v>
          </cell>
          <cell r="M21">
            <v>11</v>
          </cell>
          <cell r="O21" t="str">
            <v>От</v>
          </cell>
          <cell r="P21" t="str">
            <v>От</v>
          </cell>
          <cell r="Q21" t="str">
            <v>От</v>
          </cell>
          <cell r="R21" t="str">
            <v>От</v>
          </cell>
          <cell r="S21" t="str">
            <v>От</v>
          </cell>
          <cell r="T21" t="str">
            <v>От</v>
          </cell>
          <cell r="U21" t="str">
            <v>От</v>
          </cell>
          <cell r="X21">
            <v>11</v>
          </cell>
          <cell r="Y21" t="str">
            <v>В</v>
          </cell>
          <cell r="AB21">
            <v>11</v>
          </cell>
          <cell r="AC21">
            <v>11</v>
          </cell>
          <cell r="AE21">
            <v>99</v>
          </cell>
        </row>
        <row r="22">
          <cell r="A22" t="str">
            <v>Дустов Анвар</v>
          </cell>
          <cell r="B22" t="str">
            <v>Кладовщик-комплектовщик</v>
          </cell>
          <cell r="D22" t="str">
            <v>Ад/Б</v>
          </cell>
          <cell r="E22" t="str">
            <v>Ад/Б</v>
          </cell>
          <cell r="H22">
            <v>11</v>
          </cell>
          <cell r="I22">
            <v>11</v>
          </cell>
          <cell r="L22">
            <v>11</v>
          </cell>
          <cell r="M22">
            <v>11</v>
          </cell>
          <cell r="P22">
            <v>11</v>
          </cell>
          <cell r="Q22">
            <v>11</v>
          </cell>
          <cell r="T22">
            <v>11</v>
          </cell>
          <cell r="U22">
            <v>11</v>
          </cell>
          <cell r="X22">
            <v>11</v>
          </cell>
          <cell r="Y22" t="str">
            <v>В</v>
          </cell>
          <cell r="AB22">
            <v>11</v>
          </cell>
          <cell r="AC22">
            <v>11</v>
          </cell>
          <cell r="AE22">
            <v>121</v>
          </cell>
        </row>
        <row r="23">
          <cell r="A23" t="str">
            <v>Масюк Олег</v>
          </cell>
          <cell r="B23" t="str">
            <v>Кладовщик-комплектовщик</v>
          </cell>
          <cell r="D23">
            <v>11</v>
          </cell>
          <cell r="E23">
            <v>11</v>
          </cell>
          <cell r="H23" t="str">
            <v>Б</v>
          </cell>
          <cell r="I23" t="str">
            <v>Б</v>
          </cell>
          <cell r="J23" t="str">
            <v>Б</v>
          </cell>
          <cell r="K23" t="str">
            <v>Б</v>
          </cell>
          <cell r="L23" t="str">
            <v>Б</v>
          </cell>
          <cell r="M23" t="str">
            <v>Б</v>
          </cell>
          <cell r="N23" t="str">
            <v>Б</v>
          </cell>
          <cell r="O23" t="str">
            <v>Б</v>
          </cell>
          <cell r="P23">
            <v>11</v>
          </cell>
          <cell r="Q23">
            <v>11</v>
          </cell>
          <cell r="T23">
            <v>11</v>
          </cell>
          <cell r="U23">
            <v>11</v>
          </cell>
          <cell r="W23">
            <v>11</v>
          </cell>
          <cell r="X23">
            <v>11</v>
          </cell>
          <cell r="Y23" t="str">
            <v>В</v>
          </cell>
          <cell r="AB23">
            <v>11</v>
          </cell>
          <cell r="AC23">
            <v>11</v>
          </cell>
          <cell r="AE23">
            <v>110</v>
          </cell>
        </row>
        <row r="24">
          <cell r="A24" t="str">
            <v xml:space="preserve">Щепин Андрей </v>
          </cell>
          <cell r="B24" t="str">
            <v>Кладовщик-комплектовщик</v>
          </cell>
          <cell r="C24" t="str">
            <v>Б</v>
          </cell>
          <cell r="D24" t="str">
            <v>Б</v>
          </cell>
          <cell r="E24" t="str">
            <v>Б</v>
          </cell>
          <cell r="F24" t="str">
            <v>Б</v>
          </cell>
          <cell r="G24" t="str">
            <v>Б</v>
          </cell>
          <cell r="H24" t="str">
            <v>Б</v>
          </cell>
          <cell r="I24" t="str">
            <v>Б</v>
          </cell>
          <cell r="J24" t="str">
            <v>Б</v>
          </cell>
          <cell r="K24" t="str">
            <v>Б</v>
          </cell>
          <cell r="L24" t="str">
            <v>Б</v>
          </cell>
          <cell r="M24">
            <v>11</v>
          </cell>
          <cell r="P24">
            <v>8</v>
          </cell>
          <cell r="Q24" t="str">
            <v>АД</v>
          </cell>
          <cell r="T24">
            <v>11</v>
          </cell>
          <cell r="U24">
            <v>11</v>
          </cell>
          <cell r="V24">
            <v>5</v>
          </cell>
          <cell r="X24">
            <v>11</v>
          </cell>
          <cell r="Y24" t="str">
            <v>В</v>
          </cell>
          <cell r="AB24">
            <v>11</v>
          </cell>
          <cell r="AC24">
            <v>11</v>
          </cell>
          <cell r="AD24">
            <v>11</v>
          </cell>
          <cell r="AE24">
            <v>90</v>
          </cell>
        </row>
        <row r="25">
          <cell r="A25" t="str">
            <v>Якупова Гульнара</v>
          </cell>
          <cell r="B25" t="str">
            <v>Кладовщик-комплектовщик</v>
          </cell>
          <cell r="D25">
            <v>11</v>
          </cell>
          <cell r="E25">
            <v>11</v>
          </cell>
          <cell r="H25">
            <v>11</v>
          </cell>
          <cell r="I25">
            <v>11</v>
          </cell>
          <cell r="L25">
            <v>11</v>
          </cell>
          <cell r="M25">
            <v>11</v>
          </cell>
          <cell r="P25">
            <v>11</v>
          </cell>
          <cell r="Q25">
            <v>11</v>
          </cell>
          <cell r="T25">
            <v>11</v>
          </cell>
          <cell r="U25">
            <v>11</v>
          </cell>
          <cell r="X25">
            <v>11</v>
          </cell>
          <cell r="Y25" t="str">
            <v>В</v>
          </cell>
          <cell r="AB25">
            <v>11</v>
          </cell>
          <cell r="AC25">
            <v>11</v>
          </cell>
          <cell r="AE25">
            <v>143</v>
          </cell>
        </row>
        <row r="26">
          <cell r="A26" t="str">
            <v>Фролов Дмитрий</v>
          </cell>
          <cell r="B26" t="str">
            <v>Кладовщик-комплектовщик</v>
          </cell>
          <cell r="D26">
            <v>11</v>
          </cell>
          <cell r="E26">
            <v>11</v>
          </cell>
          <cell r="H26">
            <v>11</v>
          </cell>
          <cell r="I26">
            <v>11</v>
          </cell>
          <cell r="L26">
            <v>11</v>
          </cell>
          <cell r="M26">
            <v>11</v>
          </cell>
          <cell r="P26">
            <v>11</v>
          </cell>
          <cell r="Q26">
            <v>11</v>
          </cell>
          <cell r="T26">
            <v>11</v>
          </cell>
          <cell r="U26">
            <v>11</v>
          </cell>
          <cell r="X26" t="str">
            <v>Б</v>
          </cell>
          <cell r="Y26" t="str">
            <v>Б</v>
          </cell>
          <cell r="Z26" t="str">
            <v>Б</v>
          </cell>
          <cell r="AB26">
            <v>11</v>
          </cell>
          <cell r="AC26">
            <v>11</v>
          </cell>
          <cell r="AE26">
            <v>132</v>
          </cell>
        </row>
        <row r="27">
          <cell r="A27" t="str">
            <v>Даминов Альберт</v>
          </cell>
          <cell r="B27" t="str">
            <v>Кладовщик-комплектовщик</v>
          </cell>
          <cell r="D27">
            <v>11</v>
          </cell>
          <cell r="E27">
            <v>11</v>
          </cell>
          <cell r="H27">
            <v>11</v>
          </cell>
          <cell r="I27">
            <v>11</v>
          </cell>
          <cell r="L27">
            <v>11</v>
          </cell>
          <cell r="M27">
            <v>11</v>
          </cell>
          <cell r="P27">
            <v>11</v>
          </cell>
          <cell r="Q27">
            <v>11</v>
          </cell>
          <cell r="T27">
            <v>11</v>
          </cell>
          <cell r="U27">
            <v>11</v>
          </cell>
          <cell r="X27">
            <v>11</v>
          </cell>
          <cell r="Y27" t="str">
            <v>В</v>
          </cell>
          <cell r="AB27">
            <v>11</v>
          </cell>
          <cell r="AC27" t="str">
            <v>Б</v>
          </cell>
          <cell r="AD27" t="str">
            <v>Б</v>
          </cell>
          <cell r="AE27">
            <v>132</v>
          </cell>
        </row>
        <row r="28">
          <cell r="A28" t="str">
            <v xml:space="preserve">Насибуллина  Гулия </v>
          </cell>
          <cell r="B28" t="str">
            <v>Кладовщик-комплектовщик</v>
          </cell>
          <cell r="D28">
            <v>11</v>
          </cell>
          <cell r="E28">
            <v>8</v>
          </cell>
          <cell r="H28">
            <v>11</v>
          </cell>
          <cell r="I28">
            <v>11</v>
          </cell>
          <cell r="L28">
            <v>11</v>
          </cell>
          <cell r="M28">
            <v>11</v>
          </cell>
          <cell r="P28">
            <v>11</v>
          </cell>
          <cell r="Q28">
            <v>11</v>
          </cell>
          <cell r="R28" t="str">
            <v>Б</v>
          </cell>
          <cell r="S28" t="str">
            <v>Б</v>
          </cell>
          <cell r="T28" t="str">
            <v>Б</v>
          </cell>
          <cell r="U28" t="str">
            <v>Б</v>
          </cell>
          <cell r="V28" t="str">
            <v>Б</v>
          </cell>
          <cell r="X28">
            <v>11</v>
          </cell>
          <cell r="Y28" t="str">
            <v>В</v>
          </cell>
          <cell r="AB28">
            <v>11</v>
          </cell>
          <cell r="AC28">
            <v>11</v>
          </cell>
          <cell r="AE28">
            <v>118</v>
          </cell>
        </row>
        <row r="29">
          <cell r="A29" t="str">
            <v>Водители</v>
          </cell>
          <cell r="AE29">
            <v>0</v>
          </cell>
        </row>
        <row r="30">
          <cell r="A30" t="str">
            <v>Ершов Евгений</v>
          </cell>
          <cell r="B30" t="str">
            <v>Водитель-экспедитор</v>
          </cell>
          <cell r="C30">
            <v>8</v>
          </cell>
          <cell r="D30">
            <v>8</v>
          </cell>
          <cell r="E30">
            <v>8</v>
          </cell>
          <cell r="F30">
            <v>5</v>
          </cell>
          <cell r="H30">
            <v>8</v>
          </cell>
          <cell r="I30">
            <v>8</v>
          </cell>
          <cell r="J30">
            <v>8</v>
          </cell>
          <cell r="K30">
            <v>8</v>
          </cell>
          <cell r="L30">
            <v>8</v>
          </cell>
          <cell r="M30" t="str">
            <v>В</v>
          </cell>
          <cell r="O30">
            <v>8</v>
          </cell>
          <cell r="P30">
            <v>8</v>
          </cell>
          <cell r="Q30">
            <v>8</v>
          </cell>
          <cell r="R30">
            <v>8</v>
          </cell>
          <cell r="S30">
            <v>8</v>
          </cell>
          <cell r="T30">
            <v>5</v>
          </cell>
          <cell r="V30">
            <v>8</v>
          </cell>
          <cell r="W30">
            <v>8</v>
          </cell>
          <cell r="X30">
            <v>8</v>
          </cell>
          <cell r="Y30" t="str">
            <v>В</v>
          </cell>
          <cell r="Z30" t="str">
            <v>В</v>
          </cell>
          <cell r="AA30">
            <v>8</v>
          </cell>
          <cell r="AC30">
            <v>8</v>
          </cell>
          <cell r="AD30">
            <v>12</v>
          </cell>
          <cell r="AE30">
            <v>166</v>
          </cell>
        </row>
        <row r="31">
          <cell r="A31" t="str">
            <v>Максимов Евгений</v>
          </cell>
          <cell r="B31" t="str">
            <v>Водитель-экспедитор</v>
          </cell>
          <cell r="C31" t="str">
            <v>АД</v>
          </cell>
          <cell r="D31">
            <v>8</v>
          </cell>
          <cell r="E31">
            <v>8</v>
          </cell>
          <cell r="F31">
            <v>5</v>
          </cell>
          <cell r="H31">
            <v>8</v>
          </cell>
          <cell r="I31">
            <v>8</v>
          </cell>
          <cell r="J31">
            <v>8</v>
          </cell>
          <cell r="K31">
            <v>8</v>
          </cell>
          <cell r="L31">
            <v>8</v>
          </cell>
          <cell r="M31">
            <v>6</v>
          </cell>
          <cell r="O31">
            <v>8</v>
          </cell>
          <cell r="P31">
            <v>8</v>
          </cell>
          <cell r="Q31">
            <v>8</v>
          </cell>
          <cell r="R31">
            <v>8</v>
          </cell>
          <cell r="S31">
            <v>8</v>
          </cell>
          <cell r="T31" t="str">
            <v>В</v>
          </cell>
          <cell r="V31">
            <v>8</v>
          </cell>
          <cell r="W31">
            <v>8</v>
          </cell>
          <cell r="X31">
            <v>8</v>
          </cell>
          <cell r="Y31" t="str">
            <v>В</v>
          </cell>
          <cell r="Z31" t="str">
            <v>В</v>
          </cell>
          <cell r="AA31" t="str">
            <v>В</v>
          </cell>
          <cell r="AC31" t="str">
            <v>Б</v>
          </cell>
          <cell r="AD31" t="str">
            <v>Б</v>
          </cell>
          <cell r="AE31">
            <v>131</v>
          </cell>
        </row>
        <row r="32">
          <cell r="A32" t="str">
            <v>Осипов Евгений</v>
          </cell>
          <cell r="B32" t="str">
            <v>Водитель-экспедитор</v>
          </cell>
          <cell r="C32">
            <v>8</v>
          </cell>
          <cell r="D32">
            <v>8</v>
          </cell>
          <cell r="E32">
            <v>8</v>
          </cell>
          <cell r="F32">
            <v>5</v>
          </cell>
          <cell r="H32">
            <v>8</v>
          </cell>
          <cell r="I32">
            <v>8</v>
          </cell>
          <cell r="J32">
            <v>8</v>
          </cell>
          <cell r="K32">
            <v>8</v>
          </cell>
          <cell r="L32">
            <v>8</v>
          </cell>
          <cell r="M32">
            <v>5</v>
          </cell>
          <cell r="O32">
            <v>8</v>
          </cell>
          <cell r="P32">
            <v>8</v>
          </cell>
          <cell r="Q32">
            <v>8</v>
          </cell>
          <cell r="R32">
            <v>8</v>
          </cell>
          <cell r="S32">
            <v>8</v>
          </cell>
          <cell r="T32">
            <v>5</v>
          </cell>
          <cell r="V32">
            <v>8</v>
          </cell>
          <cell r="W32">
            <v>8</v>
          </cell>
          <cell r="X32">
            <v>8</v>
          </cell>
          <cell r="Y32" t="str">
            <v>В</v>
          </cell>
          <cell r="Z32">
            <v>16</v>
          </cell>
          <cell r="AA32" t="str">
            <v>В</v>
          </cell>
          <cell r="AC32">
            <v>8</v>
          </cell>
          <cell r="AD32">
            <v>12</v>
          </cell>
          <cell r="AE32">
            <v>179</v>
          </cell>
        </row>
        <row r="33">
          <cell r="A33" t="str">
            <v>Сафиуллин Руслан</v>
          </cell>
          <cell r="B33" t="str">
            <v>Водитель-экспедитор</v>
          </cell>
          <cell r="C33">
            <v>8</v>
          </cell>
          <cell r="D33">
            <v>8</v>
          </cell>
          <cell r="E33">
            <v>8</v>
          </cell>
          <cell r="F33" t="str">
            <v>В</v>
          </cell>
          <cell r="H33">
            <v>8</v>
          </cell>
          <cell r="I33">
            <v>8</v>
          </cell>
          <cell r="J33">
            <v>8</v>
          </cell>
          <cell r="K33">
            <v>8</v>
          </cell>
          <cell r="L33">
            <v>8</v>
          </cell>
          <cell r="M33">
            <v>5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8</v>
          </cell>
          <cell r="T33">
            <v>5</v>
          </cell>
          <cell r="V33" t="str">
            <v>Пр</v>
          </cell>
          <cell r="W33" t="str">
            <v>Пр</v>
          </cell>
          <cell r="X33" t="str">
            <v>Пр</v>
          </cell>
          <cell r="Y33" t="str">
            <v>В</v>
          </cell>
          <cell r="Z33" t="str">
            <v>Пр</v>
          </cell>
          <cell r="AA33" t="str">
            <v>Пр</v>
          </cell>
          <cell r="AC33" t="str">
            <v>Пр</v>
          </cell>
          <cell r="AD33" t="str">
            <v>Пр</v>
          </cell>
          <cell r="AE33">
            <v>114</v>
          </cell>
        </row>
        <row r="34">
          <cell r="A34" t="str">
            <v>Филиппов Дмитрий</v>
          </cell>
          <cell r="B34" t="str">
            <v>Водитель-экспедитор</v>
          </cell>
          <cell r="C34">
            <v>8</v>
          </cell>
          <cell r="D34">
            <v>8</v>
          </cell>
          <cell r="E34">
            <v>8</v>
          </cell>
          <cell r="F34" t="str">
            <v>В</v>
          </cell>
          <cell r="H34">
            <v>8</v>
          </cell>
          <cell r="I34">
            <v>8</v>
          </cell>
          <cell r="J34">
            <v>8</v>
          </cell>
          <cell r="K34">
            <v>8</v>
          </cell>
          <cell r="L34">
            <v>8</v>
          </cell>
          <cell r="M34">
            <v>5</v>
          </cell>
          <cell r="O34">
            <v>8</v>
          </cell>
          <cell r="P34">
            <v>8</v>
          </cell>
          <cell r="Q34">
            <v>12</v>
          </cell>
          <cell r="R34">
            <v>8</v>
          </cell>
          <cell r="S34">
            <v>8</v>
          </cell>
          <cell r="T34">
            <v>5</v>
          </cell>
          <cell r="V34">
            <v>8</v>
          </cell>
          <cell r="W34">
            <v>8</v>
          </cell>
          <cell r="X34">
            <v>8</v>
          </cell>
          <cell r="Y34" t="str">
            <v>В</v>
          </cell>
          <cell r="Z34" t="str">
            <v>В</v>
          </cell>
          <cell r="AA34">
            <v>8</v>
          </cell>
          <cell r="AC34" t="str">
            <v>В</v>
          </cell>
          <cell r="AD34">
            <v>8</v>
          </cell>
          <cell r="AE34">
            <v>158</v>
          </cell>
        </row>
        <row r="35">
          <cell r="A35" t="str">
            <v>Хайбуллин Ильгам</v>
          </cell>
          <cell r="B35" t="str">
            <v>Водитель-экспедитор</v>
          </cell>
          <cell r="C35">
            <v>8</v>
          </cell>
          <cell r="D35">
            <v>8</v>
          </cell>
          <cell r="E35">
            <v>8</v>
          </cell>
          <cell r="F35">
            <v>5</v>
          </cell>
          <cell r="H35">
            <v>8</v>
          </cell>
          <cell r="I35">
            <v>8</v>
          </cell>
          <cell r="J35">
            <v>8</v>
          </cell>
          <cell r="K35">
            <v>8</v>
          </cell>
          <cell r="L35">
            <v>8</v>
          </cell>
          <cell r="M35">
            <v>5</v>
          </cell>
          <cell r="O35">
            <v>8</v>
          </cell>
          <cell r="P35">
            <v>8</v>
          </cell>
          <cell r="Q35">
            <v>8</v>
          </cell>
          <cell r="R35">
            <v>8</v>
          </cell>
          <cell r="S35">
            <v>8</v>
          </cell>
          <cell r="T35" t="str">
            <v>В</v>
          </cell>
          <cell r="V35">
            <v>8</v>
          </cell>
          <cell r="W35">
            <v>8</v>
          </cell>
          <cell r="X35">
            <v>8</v>
          </cell>
          <cell r="Y35" t="str">
            <v>В</v>
          </cell>
          <cell r="Z35" t="str">
            <v>В</v>
          </cell>
          <cell r="AA35" t="str">
            <v>В</v>
          </cell>
          <cell r="AC35">
            <v>8</v>
          </cell>
          <cell r="AD35">
            <v>12</v>
          </cell>
          <cell r="AE35">
            <v>158</v>
          </cell>
        </row>
        <row r="36">
          <cell r="A36" t="str">
            <v>Шагивалиев Ильфат</v>
          </cell>
          <cell r="B36" t="str">
            <v>Грузчик</v>
          </cell>
          <cell r="C36">
            <v>8</v>
          </cell>
          <cell r="D36">
            <v>8</v>
          </cell>
          <cell r="E36">
            <v>8</v>
          </cell>
          <cell r="F36" t="str">
            <v>В</v>
          </cell>
          <cell r="H36">
            <v>8</v>
          </cell>
          <cell r="I36">
            <v>5</v>
          </cell>
          <cell r="J36">
            <v>8</v>
          </cell>
          <cell r="K36">
            <v>8</v>
          </cell>
          <cell r="L36">
            <v>8</v>
          </cell>
          <cell r="M36">
            <v>5</v>
          </cell>
          <cell r="O36">
            <v>8</v>
          </cell>
          <cell r="P36">
            <v>8</v>
          </cell>
          <cell r="Q36">
            <v>8</v>
          </cell>
          <cell r="R36">
            <v>8</v>
          </cell>
          <cell r="S36">
            <v>8</v>
          </cell>
          <cell r="T36">
            <v>5</v>
          </cell>
          <cell r="V36">
            <v>8</v>
          </cell>
          <cell r="W36">
            <v>8</v>
          </cell>
          <cell r="X36">
            <v>8</v>
          </cell>
          <cell r="Y36" t="str">
            <v>В</v>
          </cell>
          <cell r="Z36">
            <v>8</v>
          </cell>
          <cell r="AA36" t="str">
            <v>В</v>
          </cell>
          <cell r="AC36">
            <v>8</v>
          </cell>
          <cell r="AD36">
            <v>8</v>
          </cell>
          <cell r="AE36">
            <v>159</v>
          </cell>
        </row>
      </sheetData>
      <sheetData sheetId="6">
        <row r="3">
          <cell r="A3" t="str">
            <v>Лавров Дмитрий</v>
          </cell>
          <cell r="B3" t="str">
            <v>Упр.склада</v>
          </cell>
          <cell r="C3">
            <v>8</v>
          </cell>
          <cell r="D3">
            <v>8</v>
          </cell>
          <cell r="E3">
            <v>8</v>
          </cell>
          <cell r="F3">
            <v>7</v>
          </cell>
          <cell r="H3">
            <v>8</v>
          </cell>
          <cell r="I3">
            <v>8</v>
          </cell>
          <cell r="J3" t="str">
            <v>В</v>
          </cell>
          <cell r="K3">
            <v>8</v>
          </cell>
          <cell r="L3">
            <v>8</v>
          </cell>
          <cell r="M3" t="str">
            <v>В</v>
          </cell>
          <cell r="O3">
            <v>8</v>
          </cell>
          <cell r="P3">
            <v>8</v>
          </cell>
          <cell r="Q3">
            <v>8</v>
          </cell>
          <cell r="R3">
            <v>8</v>
          </cell>
          <cell r="S3">
            <v>8</v>
          </cell>
          <cell r="T3">
            <v>5</v>
          </cell>
          <cell r="V3">
            <v>8</v>
          </cell>
          <cell r="W3">
            <v>8</v>
          </cell>
          <cell r="X3">
            <v>8</v>
          </cell>
          <cell r="Y3">
            <v>8</v>
          </cell>
          <cell r="Z3">
            <v>6</v>
          </cell>
          <cell r="AA3" t="str">
            <v>В</v>
          </cell>
          <cell r="AC3">
            <v>8</v>
          </cell>
          <cell r="AD3">
            <v>8</v>
          </cell>
          <cell r="AE3">
            <v>8</v>
          </cell>
          <cell r="AF3">
            <v>8</v>
          </cell>
          <cell r="AG3">
            <v>8</v>
          </cell>
          <cell r="AH3">
            <v>186</v>
          </cell>
        </row>
        <row r="4">
          <cell r="A4" t="str">
            <v>Бабашкина Людмила</v>
          </cell>
          <cell r="B4" t="str">
            <v>Кассир-оператор</v>
          </cell>
          <cell r="C4">
            <v>8</v>
          </cell>
          <cell r="D4">
            <v>8</v>
          </cell>
          <cell r="E4">
            <v>8</v>
          </cell>
          <cell r="F4" t="str">
            <v>В</v>
          </cell>
          <cell r="H4">
            <v>8</v>
          </cell>
          <cell r="I4">
            <v>8</v>
          </cell>
          <cell r="J4" t="str">
            <v>В</v>
          </cell>
          <cell r="K4">
            <v>8</v>
          </cell>
          <cell r="L4">
            <v>8</v>
          </cell>
          <cell r="M4">
            <v>5</v>
          </cell>
          <cell r="O4">
            <v>8</v>
          </cell>
          <cell r="P4">
            <v>8</v>
          </cell>
          <cell r="Q4">
            <v>8</v>
          </cell>
          <cell r="R4">
            <v>8</v>
          </cell>
          <cell r="S4">
            <v>8</v>
          </cell>
          <cell r="T4" t="str">
            <v>В</v>
          </cell>
          <cell r="V4">
            <v>8</v>
          </cell>
          <cell r="W4">
            <v>8</v>
          </cell>
          <cell r="X4">
            <v>8</v>
          </cell>
          <cell r="Y4">
            <v>8</v>
          </cell>
          <cell r="Z4">
            <v>8</v>
          </cell>
          <cell r="AA4">
            <v>5</v>
          </cell>
          <cell r="AC4">
            <v>8</v>
          </cell>
          <cell r="AD4">
            <v>8</v>
          </cell>
          <cell r="AE4">
            <v>8</v>
          </cell>
          <cell r="AF4">
            <v>8</v>
          </cell>
          <cell r="AG4">
            <v>8</v>
          </cell>
          <cell r="AH4">
            <v>186</v>
          </cell>
        </row>
        <row r="5">
          <cell r="A5" t="str">
            <v>Порохова Марина</v>
          </cell>
          <cell r="B5" t="str">
            <v>Менеджер WMS</v>
          </cell>
          <cell r="C5">
            <v>8</v>
          </cell>
          <cell r="D5">
            <v>8</v>
          </cell>
          <cell r="E5">
            <v>8</v>
          </cell>
          <cell r="F5">
            <v>6.5</v>
          </cell>
          <cell r="H5">
            <v>8</v>
          </cell>
          <cell r="I5">
            <v>8</v>
          </cell>
          <cell r="J5" t="str">
            <v>В</v>
          </cell>
          <cell r="K5">
            <v>8</v>
          </cell>
          <cell r="L5">
            <v>8</v>
          </cell>
          <cell r="M5" t="str">
            <v>В</v>
          </cell>
          <cell r="O5">
            <v>8</v>
          </cell>
          <cell r="P5">
            <v>8</v>
          </cell>
          <cell r="Q5">
            <v>8</v>
          </cell>
          <cell r="R5">
            <v>8</v>
          </cell>
          <cell r="S5">
            <v>8</v>
          </cell>
          <cell r="T5">
            <v>5</v>
          </cell>
          <cell r="V5">
            <v>8</v>
          </cell>
          <cell r="W5">
            <v>8</v>
          </cell>
          <cell r="X5">
            <v>8</v>
          </cell>
          <cell r="Y5">
            <v>8</v>
          </cell>
          <cell r="Z5">
            <v>8</v>
          </cell>
          <cell r="AA5" t="str">
            <v>В</v>
          </cell>
          <cell r="AC5">
            <v>8</v>
          </cell>
          <cell r="AD5">
            <v>8</v>
          </cell>
          <cell r="AE5">
            <v>8</v>
          </cell>
          <cell r="AF5">
            <v>8</v>
          </cell>
          <cell r="AG5">
            <v>8</v>
          </cell>
          <cell r="AH5">
            <v>187.5</v>
          </cell>
        </row>
        <row r="6">
          <cell r="A6" t="str">
            <v>Зуева Елизавета</v>
          </cell>
          <cell r="B6" t="str">
            <v>Логист</v>
          </cell>
          <cell r="I6">
            <v>8</v>
          </cell>
          <cell r="J6" t="str">
            <v>В</v>
          </cell>
          <cell r="K6">
            <v>8</v>
          </cell>
          <cell r="L6">
            <v>8</v>
          </cell>
          <cell r="M6">
            <v>5</v>
          </cell>
          <cell r="O6">
            <v>8</v>
          </cell>
          <cell r="P6">
            <v>8</v>
          </cell>
          <cell r="Q6">
            <v>8</v>
          </cell>
          <cell r="R6">
            <v>8</v>
          </cell>
          <cell r="S6">
            <v>8</v>
          </cell>
          <cell r="T6" t="str">
            <v>В</v>
          </cell>
          <cell r="V6">
            <v>8</v>
          </cell>
          <cell r="W6">
            <v>8</v>
          </cell>
          <cell r="X6">
            <v>8</v>
          </cell>
          <cell r="Y6">
            <v>8</v>
          </cell>
          <cell r="Z6">
            <v>8</v>
          </cell>
          <cell r="AA6">
            <v>5</v>
          </cell>
          <cell r="AC6">
            <v>8</v>
          </cell>
          <cell r="AD6">
            <v>8</v>
          </cell>
          <cell r="AE6">
            <v>8</v>
          </cell>
          <cell r="AF6">
            <v>8</v>
          </cell>
          <cell r="AG6">
            <v>8</v>
          </cell>
          <cell r="AH6">
            <v>155</v>
          </cell>
        </row>
        <row r="7">
          <cell r="A7" t="str">
            <v>Иютин Александр</v>
          </cell>
          <cell r="C7">
            <v>8</v>
          </cell>
          <cell r="D7" t="str">
            <v>Пр</v>
          </cell>
          <cell r="E7" t="str">
            <v>Пр</v>
          </cell>
          <cell r="F7" t="str">
            <v>Пр</v>
          </cell>
          <cell r="H7" t="str">
            <v>Пр</v>
          </cell>
          <cell r="I7" t="str">
            <v>Пр</v>
          </cell>
          <cell r="J7" t="str">
            <v>Пр</v>
          </cell>
          <cell r="K7" t="str">
            <v>Пр</v>
          </cell>
          <cell r="L7" t="str">
            <v>Пр</v>
          </cell>
          <cell r="M7" t="str">
            <v>Пр</v>
          </cell>
          <cell r="O7" t="str">
            <v>Пр</v>
          </cell>
          <cell r="AH7">
            <v>8</v>
          </cell>
        </row>
        <row r="8">
          <cell r="A8" t="str">
            <v>Смена 1</v>
          </cell>
          <cell r="AH8">
            <v>0</v>
          </cell>
        </row>
        <row r="9">
          <cell r="A9" t="str">
            <v>Раскита Александр</v>
          </cell>
          <cell r="B9" t="str">
            <v>Зам.упр.склада</v>
          </cell>
          <cell r="C9">
            <v>11</v>
          </cell>
          <cell r="F9">
            <v>11</v>
          </cell>
          <cell r="G9">
            <v>11</v>
          </cell>
          <cell r="J9">
            <v>8</v>
          </cell>
          <cell r="K9">
            <v>11</v>
          </cell>
          <cell r="N9">
            <v>11</v>
          </cell>
          <cell r="O9">
            <v>11</v>
          </cell>
          <cell r="R9">
            <v>11</v>
          </cell>
          <cell r="S9">
            <v>11</v>
          </cell>
          <cell r="V9">
            <v>11</v>
          </cell>
          <cell r="W9">
            <v>11</v>
          </cell>
          <cell r="Z9">
            <v>11</v>
          </cell>
          <cell r="AA9">
            <v>11</v>
          </cell>
          <cell r="AD9">
            <v>11</v>
          </cell>
          <cell r="AE9">
            <v>11</v>
          </cell>
          <cell r="AH9">
            <v>162</v>
          </cell>
        </row>
        <row r="10">
          <cell r="A10" t="str">
            <v>Авдеев Алексей</v>
          </cell>
          <cell r="B10" t="str">
            <v>Кладовщик-комплектовщик</v>
          </cell>
          <cell r="C10">
            <v>11</v>
          </cell>
          <cell r="F10">
            <v>11</v>
          </cell>
          <cell r="G10">
            <v>11</v>
          </cell>
          <cell r="J10">
            <v>8</v>
          </cell>
          <cell r="K10">
            <v>11</v>
          </cell>
          <cell r="N10">
            <v>11</v>
          </cell>
          <cell r="O10">
            <v>11</v>
          </cell>
          <cell r="R10">
            <v>11</v>
          </cell>
          <cell r="S10">
            <v>11</v>
          </cell>
          <cell r="V10" t="str">
            <v>Б</v>
          </cell>
          <cell r="W10" t="str">
            <v>Б</v>
          </cell>
          <cell r="X10" t="str">
            <v>Б</v>
          </cell>
          <cell r="Y10" t="str">
            <v>Б</v>
          </cell>
          <cell r="Z10" t="str">
            <v>Б</v>
          </cell>
          <cell r="AA10" t="str">
            <v>Б</v>
          </cell>
          <cell r="AB10" t="str">
            <v>Б</v>
          </cell>
          <cell r="AC10" t="str">
            <v>Б</v>
          </cell>
          <cell r="AD10">
            <v>11</v>
          </cell>
          <cell r="AE10">
            <v>11</v>
          </cell>
          <cell r="AH10">
            <v>118</v>
          </cell>
        </row>
        <row r="11">
          <cell r="A11" t="str">
            <v>Данилов Дмитрий</v>
          </cell>
          <cell r="B11" t="str">
            <v>Кладовщик-комплектовщик</v>
          </cell>
          <cell r="C11">
            <v>11</v>
          </cell>
          <cell r="F11">
            <v>11</v>
          </cell>
          <cell r="G11">
            <v>11</v>
          </cell>
          <cell r="J11">
            <v>8</v>
          </cell>
          <cell r="K11">
            <v>11</v>
          </cell>
          <cell r="N11">
            <v>11</v>
          </cell>
          <cell r="O11">
            <v>11</v>
          </cell>
          <cell r="R11">
            <v>11</v>
          </cell>
          <cell r="S11">
            <v>11</v>
          </cell>
          <cell r="V11">
            <v>11</v>
          </cell>
          <cell r="W11">
            <v>11</v>
          </cell>
          <cell r="Z11">
            <v>11</v>
          </cell>
          <cell r="AA11">
            <v>11</v>
          </cell>
          <cell r="AD11">
            <v>11</v>
          </cell>
          <cell r="AE11">
            <v>11</v>
          </cell>
          <cell r="AH11">
            <v>162</v>
          </cell>
        </row>
        <row r="12">
          <cell r="A12" t="str">
            <v>Камаров Азат</v>
          </cell>
          <cell r="B12" t="str">
            <v>Кладовщик-комплектовщик</v>
          </cell>
          <cell r="C12">
            <v>11</v>
          </cell>
          <cell r="N12">
            <v>11</v>
          </cell>
          <cell r="O12">
            <v>11</v>
          </cell>
          <cell r="R12">
            <v>11</v>
          </cell>
          <cell r="S12">
            <v>11</v>
          </cell>
          <cell r="V12">
            <v>11</v>
          </cell>
          <cell r="W12">
            <v>11</v>
          </cell>
          <cell r="Z12">
            <v>11</v>
          </cell>
          <cell r="AA12" t="str">
            <v>АД</v>
          </cell>
          <cell r="AD12">
            <v>11</v>
          </cell>
          <cell r="AE12">
            <v>11</v>
          </cell>
          <cell r="AH12">
            <v>110</v>
          </cell>
        </row>
        <row r="13">
          <cell r="A13" t="str">
            <v>Коптелов Владимир</v>
          </cell>
          <cell r="B13" t="str">
            <v>Кладовщик-комплектовщик</v>
          </cell>
          <cell r="C13">
            <v>11</v>
          </cell>
          <cell r="F13">
            <v>11</v>
          </cell>
          <cell r="G13" t="str">
            <v>перенос</v>
          </cell>
          <cell r="I13">
            <v>11</v>
          </cell>
          <cell r="J13">
            <v>8</v>
          </cell>
          <cell r="K13">
            <v>11</v>
          </cell>
          <cell r="N13">
            <v>5</v>
          </cell>
          <cell r="O13">
            <v>11</v>
          </cell>
          <cell r="Q13">
            <v>6</v>
          </cell>
          <cell r="R13">
            <v>11</v>
          </cell>
          <cell r="S13">
            <v>11</v>
          </cell>
          <cell r="V13">
            <v>11</v>
          </cell>
          <cell r="W13">
            <v>11</v>
          </cell>
          <cell r="Y13">
            <v>11</v>
          </cell>
          <cell r="Z13">
            <v>11</v>
          </cell>
          <cell r="AA13">
            <v>11</v>
          </cell>
          <cell r="AD13">
            <v>11</v>
          </cell>
          <cell r="AE13">
            <v>11</v>
          </cell>
          <cell r="AH13">
            <v>173</v>
          </cell>
        </row>
        <row r="14">
          <cell r="A14" t="str">
            <v>Оглоблин Дмитрий</v>
          </cell>
          <cell r="B14" t="str">
            <v>Кладовщик-комплектовщик</v>
          </cell>
          <cell r="C14">
            <v>11</v>
          </cell>
          <cell r="F14">
            <v>11</v>
          </cell>
          <cell r="G14">
            <v>11</v>
          </cell>
          <cell r="J14">
            <v>8</v>
          </cell>
          <cell r="K14">
            <v>11</v>
          </cell>
          <cell r="N14">
            <v>11</v>
          </cell>
          <cell r="O14">
            <v>11</v>
          </cell>
          <cell r="R14">
            <v>11</v>
          </cell>
          <cell r="S14">
            <v>11</v>
          </cell>
          <cell r="V14">
            <v>11</v>
          </cell>
          <cell r="W14">
            <v>11</v>
          </cell>
          <cell r="Z14">
            <v>11</v>
          </cell>
          <cell r="AA14">
            <v>11</v>
          </cell>
          <cell r="AD14">
            <v>11</v>
          </cell>
          <cell r="AE14">
            <v>11</v>
          </cell>
          <cell r="AH14">
            <v>162</v>
          </cell>
        </row>
        <row r="15">
          <cell r="A15" t="str">
            <v>Пряхин Павел</v>
          </cell>
          <cell r="B15" t="str">
            <v>Кладовщик-комплектовщик</v>
          </cell>
          <cell r="C15">
            <v>11</v>
          </cell>
          <cell r="F15" t="str">
            <v>АД</v>
          </cell>
          <cell r="G15" t="str">
            <v>АД</v>
          </cell>
          <cell r="J15">
            <v>8</v>
          </cell>
          <cell r="K15">
            <v>11</v>
          </cell>
          <cell r="N15">
            <v>11</v>
          </cell>
          <cell r="O15">
            <v>11</v>
          </cell>
          <cell r="R15">
            <v>11</v>
          </cell>
          <cell r="S15">
            <v>11</v>
          </cell>
          <cell r="V15">
            <v>11</v>
          </cell>
          <cell r="W15">
            <v>11</v>
          </cell>
          <cell r="Z15">
            <v>11</v>
          </cell>
          <cell r="AA15">
            <v>11</v>
          </cell>
          <cell r="AD15">
            <v>11</v>
          </cell>
          <cell r="AE15">
            <v>11</v>
          </cell>
          <cell r="AH15">
            <v>140</v>
          </cell>
        </row>
        <row r="16">
          <cell r="A16" t="str">
            <v>Салахетдинов Ринат</v>
          </cell>
          <cell r="B16" t="str">
            <v>Кладовщик-комплектовщик</v>
          </cell>
          <cell r="C16">
            <v>11</v>
          </cell>
          <cell r="E16">
            <v>11</v>
          </cell>
          <cell r="F16">
            <v>5</v>
          </cell>
          <cell r="G16">
            <v>11</v>
          </cell>
          <cell r="J16">
            <v>8</v>
          </cell>
          <cell r="K16">
            <v>11</v>
          </cell>
          <cell r="L16">
            <v>11</v>
          </cell>
          <cell r="N16" t="str">
            <v>перенос</v>
          </cell>
          <cell r="O16">
            <v>11</v>
          </cell>
          <cell r="P16">
            <v>11</v>
          </cell>
          <cell r="Q16">
            <v>5</v>
          </cell>
          <cell r="R16">
            <v>11</v>
          </cell>
          <cell r="S16">
            <v>11</v>
          </cell>
          <cell r="V16">
            <v>11</v>
          </cell>
          <cell r="W16">
            <v>11</v>
          </cell>
          <cell r="X16">
            <v>11</v>
          </cell>
          <cell r="Z16">
            <v>11</v>
          </cell>
          <cell r="AA16">
            <v>6</v>
          </cell>
          <cell r="AD16">
            <v>11</v>
          </cell>
          <cell r="AE16">
            <v>11</v>
          </cell>
          <cell r="AH16">
            <v>189</v>
          </cell>
        </row>
        <row r="17">
          <cell r="A17" t="str">
            <v>Самигуллина Рушания</v>
          </cell>
          <cell r="B17" t="str">
            <v>Кладовщик-комплектовщик</v>
          </cell>
          <cell r="C17">
            <v>11</v>
          </cell>
          <cell r="F17">
            <v>11</v>
          </cell>
          <cell r="G17">
            <v>11</v>
          </cell>
          <cell r="J17" t="str">
            <v>В</v>
          </cell>
          <cell r="K17">
            <v>11</v>
          </cell>
          <cell r="M17">
            <v>11</v>
          </cell>
          <cell r="N17">
            <v>11</v>
          </cell>
          <cell r="O17">
            <v>11</v>
          </cell>
          <cell r="R17">
            <v>11</v>
          </cell>
          <cell r="S17">
            <v>11</v>
          </cell>
          <cell r="V17">
            <v>11</v>
          </cell>
          <cell r="W17">
            <v>11</v>
          </cell>
          <cell r="Z17">
            <v>11</v>
          </cell>
          <cell r="AA17" t="str">
            <v>перенос</v>
          </cell>
          <cell r="AC17" t="str">
            <v>От</v>
          </cell>
          <cell r="AD17" t="str">
            <v>От</v>
          </cell>
          <cell r="AE17" t="str">
            <v>От</v>
          </cell>
          <cell r="AF17" t="str">
            <v>От</v>
          </cell>
          <cell r="AG17" t="str">
            <v>От</v>
          </cell>
          <cell r="AH17">
            <v>132</v>
          </cell>
        </row>
        <row r="18">
          <cell r="A18" t="str">
            <v>Фимин Никита</v>
          </cell>
          <cell r="B18" t="str">
            <v>Кладовщик-комплектовщик</v>
          </cell>
          <cell r="C18">
            <v>11</v>
          </cell>
          <cell r="E18">
            <v>11</v>
          </cell>
          <cell r="F18">
            <v>11</v>
          </cell>
          <cell r="G18" t="str">
            <v>ОТ</v>
          </cell>
          <cell r="J18" t="str">
            <v>АД</v>
          </cell>
          <cell r="K18">
            <v>7</v>
          </cell>
          <cell r="N18" t="str">
            <v>АД</v>
          </cell>
          <cell r="O18">
            <v>11</v>
          </cell>
          <cell r="R18">
            <v>11</v>
          </cell>
          <cell r="S18">
            <v>11</v>
          </cell>
          <cell r="V18">
            <v>11</v>
          </cell>
          <cell r="W18">
            <v>11</v>
          </cell>
          <cell r="X18">
            <v>11</v>
          </cell>
          <cell r="Y18">
            <v>11</v>
          </cell>
          <cell r="Z18">
            <v>11</v>
          </cell>
          <cell r="AA18">
            <v>6</v>
          </cell>
          <cell r="AD18">
            <v>11</v>
          </cell>
          <cell r="AE18">
            <v>11</v>
          </cell>
          <cell r="AH18">
            <v>156</v>
          </cell>
        </row>
        <row r="19">
          <cell r="A19" t="str">
            <v>Халилов Артур</v>
          </cell>
          <cell r="B19" t="str">
            <v>Кладовщик-комплектовщик</v>
          </cell>
          <cell r="C19">
            <v>11</v>
          </cell>
          <cell r="F19">
            <v>11</v>
          </cell>
          <cell r="G19">
            <v>11</v>
          </cell>
          <cell r="J19">
            <v>8</v>
          </cell>
          <cell r="K19">
            <v>11</v>
          </cell>
          <cell r="N19">
            <v>8</v>
          </cell>
          <cell r="O19">
            <v>11</v>
          </cell>
          <cell r="R19">
            <v>11</v>
          </cell>
          <cell r="S19">
            <v>11</v>
          </cell>
          <cell r="V19">
            <v>11</v>
          </cell>
          <cell r="W19">
            <v>11</v>
          </cell>
          <cell r="Z19">
            <v>11</v>
          </cell>
          <cell r="AA19">
            <v>11</v>
          </cell>
          <cell r="AD19">
            <v>11</v>
          </cell>
          <cell r="AE19">
            <v>11</v>
          </cell>
          <cell r="AH19">
            <v>159</v>
          </cell>
        </row>
        <row r="20">
          <cell r="A20" t="str">
            <v>Смена 2</v>
          </cell>
        </row>
        <row r="21">
          <cell r="A21" t="str">
            <v>Каримуллин Салават</v>
          </cell>
          <cell r="B21" t="str">
            <v>Зам.упр.склада</v>
          </cell>
          <cell r="D21">
            <v>11</v>
          </cell>
          <cell r="E21">
            <v>11</v>
          </cell>
          <cell r="H21">
            <v>11</v>
          </cell>
          <cell r="I21">
            <v>11</v>
          </cell>
          <cell r="L21">
            <v>11</v>
          </cell>
          <cell r="M21">
            <v>11</v>
          </cell>
          <cell r="P21">
            <v>11</v>
          </cell>
          <cell r="Q21">
            <v>11</v>
          </cell>
          <cell r="T21">
            <v>11</v>
          </cell>
          <cell r="U21">
            <v>11</v>
          </cell>
          <cell r="X21">
            <v>11</v>
          </cell>
          <cell r="Y21">
            <v>11</v>
          </cell>
          <cell r="AB21">
            <v>11</v>
          </cell>
          <cell r="AC21">
            <v>11</v>
          </cell>
          <cell r="AF21">
            <v>11</v>
          </cell>
          <cell r="AG21">
            <v>11</v>
          </cell>
          <cell r="AH21">
            <v>176</v>
          </cell>
        </row>
        <row r="22">
          <cell r="A22" t="str">
            <v>Ахметзянов Камиль</v>
          </cell>
          <cell r="B22" t="str">
            <v>Кладовщик-комплектовщик</v>
          </cell>
          <cell r="D22">
            <v>10</v>
          </cell>
          <cell r="E22">
            <v>11</v>
          </cell>
          <cell r="H22">
            <v>11</v>
          </cell>
          <cell r="I22">
            <v>11</v>
          </cell>
          <cell r="L22">
            <v>11</v>
          </cell>
          <cell r="M22">
            <v>11</v>
          </cell>
          <cell r="P22" t="str">
            <v>перенос</v>
          </cell>
          <cell r="Q22">
            <v>11</v>
          </cell>
          <cell r="R22">
            <v>5</v>
          </cell>
          <cell r="T22">
            <v>11</v>
          </cell>
          <cell r="U22">
            <v>11</v>
          </cell>
          <cell r="X22">
            <v>11</v>
          </cell>
          <cell r="Y22">
            <v>11</v>
          </cell>
          <cell r="AB22">
            <v>11</v>
          </cell>
          <cell r="AC22">
            <v>11</v>
          </cell>
          <cell r="AF22">
            <v>11</v>
          </cell>
          <cell r="AG22">
            <v>11</v>
          </cell>
          <cell r="AH22">
            <v>169</v>
          </cell>
        </row>
        <row r="23">
          <cell r="A23" t="str">
            <v>Билалов Зульфат</v>
          </cell>
          <cell r="B23" t="str">
            <v>Кладовщик-комплектовщик</v>
          </cell>
          <cell r="D23">
            <v>11</v>
          </cell>
          <cell r="E23">
            <v>11</v>
          </cell>
          <cell r="H23">
            <v>11</v>
          </cell>
          <cell r="I23">
            <v>11</v>
          </cell>
          <cell r="L23">
            <v>11</v>
          </cell>
          <cell r="M23">
            <v>11</v>
          </cell>
          <cell r="P23">
            <v>11</v>
          </cell>
          <cell r="Q23">
            <v>11</v>
          </cell>
          <cell r="T23">
            <v>11</v>
          </cell>
          <cell r="U23">
            <v>11</v>
          </cell>
          <cell r="X23">
            <v>11</v>
          </cell>
          <cell r="Y23">
            <v>11</v>
          </cell>
          <cell r="AB23">
            <v>11</v>
          </cell>
          <cell r="AC23">
            <v>11</v>
          </cell>
          <cell r="AF23">
            <v>11</v>
          </cell>
          <cell r="AG23">
            <v>11</v>
          </cell>
          <cell r="AH23">
            <v>176</v>
          </cell>
        </row>
        <row r="24">
          <cell r="A24" t="str">
            <v>Бояров Александр</v>
          </cell>
          <cell r="B24" t="str">
            <v>Кладовщик-комплектовщик</v>
          </cell>
          <cell r="E24">
            <v>11</v>
          </cell>
          <cell r="H24" t="str">
            <v>Б</v>
          </cell>
          <cell r="I24" t="str">
            <v>Б</v>
          </cell>
          <cell r="L24">
            <v>11</v>
          </cell>
          <cell r="M24">
            <v>11</v>
          </cell>
          <cell r="P24">
            <v>11</v>
          </cell>
          <cell r="Q24">
            <v>11</v>
          </cell>
          <cell r="T24">
            <v>11</v>
          </cell>
          <cell r="U24">
            <v>11</v>
          </cell>
          <cell r="X24">
            <v>11</v>
          </cell>
          <cell r="Y24">
            <v>11</v>
          </cell>
          <cell r="AB24">
            <v>11</v>
          </cell>
          <cell r="AC24">
            <v>11</v>
          </cell>
          <cell r="AF24">
            <v>11</v>
          </cell>
          <cell r="AG24">
            <v>11</v>
          </cell>
          <cell r="AH24">
            <v>143</v>
          </cell>
        </row>
        <row r="25">
          <cell r="A25" t="str">
            <v>Дустов Анвар</v>
          </cell>
          <cell r="B25" t="str">
            <v>Кладовщик-комплектовщик</v>
          </cell>
          <cell r="D25">
            <v>11</v>
          </cell>
          <cell r="E25">
            <v>11</v>
          </cell>
          <cell r="H25">
            <v>11</v>
          </cell>
          <cell r="I25">
            <v>11</v>
          </cell>
          <cell r="L25">
            <v>11</v>
          </cell>
          <cell r="M25">
            <v>11</v>
          </cell>
          <cell r="P25" t="str">
            <v>АД</v>
          </cell>
          <cell r="Q25" t="str">
            <v>АД</v>
          </cell>
          <cell r="T25">
            <v>11</v>
          </cell>
          <cell r="U25">
            <v>11</v>
          </cell>
          <cell r="X25">
            <v>11</v>
          </cell>
          <cell r="Y25" t="str">
            <v>АД</v>
          </cell>
          <cell r="AB25">
            <v>11</v>
          </cell>
          <cell r="AC25">
            <v>11</v>
          </cell>
          <cell r="AF25">
            <v>11</v>
          </cell>
          <cell r="AG25">
            <v>11</v>
          </cell>
          <cell r="AH25">
            <v>143</v>
          </cell>
        </row>
        <row r="26">
          <cell r="A26" t="str">
            <v>Даминов Альберт</v>
          </cell>
          <cell r="B26" t="str">
            <v>Кладовщик-комплектовщик</v>
          </cell>
          <cell r="C26" t="str">
            <v>Б</v>
          </cell>
          <cell r="D26" t="str">
            <v>Б</v>
          </cell>
          <cell r="E26" t="str">
            <v>Б</v>
          </cell>
          <cell r="F26" t="str">
            <v>Б</v>
          </cell>
          <cell r="G26" t="str">
            <v>Б</v>
          </cell>
          <cell r="H26" t="str">
            <v>Б</v>
          </cell>
          <cell r="I26" t="str">
            <v>Б</v>
          </cell>
          <cell r="L26">
            <v>11</v>
          </cell>
          <cell r="M26">
            <v>11</v>
          </cell>
          <cell r="P26">
            <v>11</v>
          </cell>
          <cell r="Q26">
            <v>11</v>
          </cell>
          <cell r="T26">
            <v>11</v>
          </cell>
          <cell r="U26">
            <v>11</v>
          </cell>
          <cell r="X26">
            <v>11</v>
          </cell>
          <cell r="Y26">
            <v>11</v>
          </cell>
          <cell r="Z26">
            <v>11</v>
          </cell>
          <cell r="AB26" t="str">
            <v>перенос</v>
          </cell>
          <cell r="AC26">
            <v>11</v>
          </cell>
          <cell r="AF26">
            <v>11</v>
          </cell>
          <cell r="AG26">
            <v>11</v>
          </cell>
          <cell r="AH26">
            <v>132</v>
          </cell>
        </row>
        <row r="27">
          <cell r="A27" t="str">
            <v>Масюк Олег</v>
          </cell>
          <cell r="B27" t="str">
            <v>Кладовщик-комплектовщик</v>
          </cell>
          <cell r="D27">
            <v>11</v>
          </cell>
          <cell r="E27">
            <v>11</v>
          </cell>
          <cell r="H27">
            <v>11</v>
          </cell>
          <cell r="I27">
            <v>11</v>
          </cell>
          <cell r="L27">
            <v>11</v>
          </cell>
          <cell r="M27" t="str">
            <v>перенос</v>
          </cell>
          <cell r="O27" t="str">
            <v>От</v>
          </cell>
          <cell r="P27" t="str">
            <v>От</v>
          </cell>
          <cell r="Q27" t="str">
            <v>От</v>
          </cell>
          <cell r="R27" t="str">
            <v>От</v>
          </cell>
          <cell r="S27" t="str">
            <v>От</v>
          </cell>
          <cell r="T27" t="str">
            <v>От</v>
          </cell>
          <cell r="U27" t="str">
            <v>От</v>
          </cell>
          <cell r="V27" t="str">
            <v>От</v>
          </cell>
          <cell r="W27" t="str">
            <v>От</v>
          </cell>
          <cell r="X27" t="str">
            <v>От</v>
          </cell>
          <cell r="Y27" t="str">
            <v>От</v>
          </cell>
          <cell r="Z27" t="str">
            <v>От</v>
          </cell>
          <cell r="AA27" t="str">
            <v>От</v>
          </cell>
          <cell r="AB27" t="str">
            <v>От</v>
          </cell>
          <cell r="AC27">
            <v>11</v>
          </cell>
          <cell r="AD27">
            <v>11</v>
          </cell>
          <cell r="AF27">
            <v>11</v>
          </cell>
          <cell r="AG27">
            <v>11</v>
          </cell>
          <cell r="AH27">
            <v>99</v>
          </cell>
        </row>
        <row r="28">
          <cell r="A28" t="str">
            <v>Насибуллина  Гулия</v>
          </cell>
          <cell r="B28" t="str">
            <v>Кладовщик-комплектовщик</v>
          </cell>
          <cell r="D28">
            <v>11</v>
          </cell>
          <cell r="E28">
            <v>11</v>
          </cell>
          <cell r="H28">
            <v>11</v>
          </cell>
          <cell r="I28">
            <v>11</v>
          </cell>
          <cell r="L28">
            <v>11</v>
          </cell>
          <cell r="M28">
            <v>11</v>
          </cell>
          <cell r="P28">
            <v>11</v>
          </cell>
          <cell r="Q28" t="str">
            <v>Б</v>
          </cell>
          <cell r="R28" t="str">
            <v>Б</v>
          </cell>
          <cell r="S28" t="str">
            <v>Б</v>
          </cell>
          <cell r="T28" t="str">
            <v>Б</v>
          </cell>
          <cell r="U28" t="str">
            <v>Б</v>
          </cell>
          <cell r="V28" t="str">
            <v>Б</v>
          </cell>
          <cell r="W28" t="str">
            <v>Б</v>
          </cell>
          <cell r="X28" t="str">
            <v>Б</v>
          </cell>
          <cell r="Y28" t="str">
            <v>Б</v>
          </cell>
          <cell r="Z28" t="str">
            <v>Б</v>
          </cell>
          <cell r="AA28" t="str">
            <v>Б</v>
          </cell>
          <cell r="AB28" t="str">
            <v>Б</v>
          </cell>
          <cell r="AC28" t="str">
            <v>Б</v>
          </cell>
          <cell r="AF28">
            <v>11</v>
          </cell>
          <cell r="AG28">
            <v>11</v>
          </cell>
          <cell r="AH28">
            <v>99</v>
          </cell>
        </row>
        <row r="29">
          <cell r="A29" t="str">
            <v>Оев Рустам</v>
          </cell>
          <cell r="B29" t="str">
            <v>Кладовщик-комплектовщик</v>
          </cell>
          <cell r="Q29">
            <v>11</v>
          </cell>
          <cell r="T29" t="str">
            <v>Ад/Б</v>
          </cell>
          <cell r="U29">
            <v>3</v>
          </cell>
          <cell r="X29">
            <v>11</v>
          </cell>
          <cell r="Y29" t="str">
            <v>Ад/Б</v>
          </cell>
          <cell r="AB29" t="str">
            <v>Ад/Б</v>
          </cell>
          <cell r="AC29" t="str">
            <v>Ад/Б</v>
          </cell>
          <cell r="AF29">
            <v>10</v>
          </cell>
          <cell r="AH29">
            <v>35</v>
          </cell>
        </row>
        <row r="30">
          <cell r="A30" t="str">
            <v>Фролов Дмитрий</v>
          </cell>
          <cell r="B30" t="str">
            <v>Кладовщик-комплектовщик</v>
          </cell>
          <cell r="D30">
            <v>11</v>
          </cell>
          <cell r="E30">
            <v>11</v>
          </cell>
          <cell r="H30">
            <v>11</v>
          </cell>
          <cell r="I30">
            <v>9</v>
          </cell>
          <cell r="L30">
            <v>11</v>
          </cell>
          <cell r="M30">
            <v>11</v>
          </cell>
          <cell r="P30">
            <v>11</v>
          </cell>
          <cell r="Q30">
            <v>11</v>
          </cell>
          <cell r="T30">
            <v>11</v>
          </cell>
          <cell r="U30">
            <v>11</v>
          </cell>
          <cell r="X30">
            <v>11</v>
          </cell>
          <cell r="Y30">
            <v>11</v>
          </cell>
          <cell r="AB30">
            <v>11</v>
          </cell>
          <cell r="AC30">
            <v>11</v>
          </cell>
          <cell r="AD30">
            <v>2</v>
          </cell>
          <cell r="AF30">
            <v>11</v>
          </cell>
          <cell r="AG30">
            <v>11</v>
          </cell>
          <cell r="AH30">
            <v>176</v>
          </cell>
        </row>
        <row r="31">
          <cell r="A31" t="str">
            <v>Щепин Андрей</v>
          </cell>
          <cell r="B31" t="str">
            <v>Кладовщик-комплектовщик</v>
          </cell>
          <cell r="D31">
            <v>11</v>
          </cell>
          <cell r="E31">
            <v>11</v>
          </cell>
          <cell r="H31">
            <v>11</v>
          </cell>
          <cell r="I31">
            <v>11</v>
          </cell>
          <cell r="L31">
            <v>11</v>
          </cell>
          <cell r="M31">
            <v>11</v>
          </cell>
          <cell r="P31">
            <v>11</v>
          </cell>
          <cell r="Q31">
            <v>11</v>
          </cell>
          <cell r="T31">
            <v>11</v>
          </cell>
          <cell r="U31">
            <v>8</v>
          </cell>
          <cell r="X31">
            <v>11</v>
          </cell>
          <cell r="Y31">
            <v>11</v>
          </cell>
          <cell r="Z31">
            <v>11</v>
          </cell>
          <cell r="AB31">
            <v>11</v>
          </cell>
          <cell r="AC31">
            <v>11</v>
          </cell>
          <cell r="AF31">
            <v>11</v>
          </cell>
          <cell r="AG31">
            <v>11</v>
          </cell>
          <cell r="AH31">
            <v>184</v>
          </cell>
        </row>
        <row r="32">
          <cell r="A32" t="str">
            <v>Якупова Гульнара</v>
          </cell>
          <cell r="B32" t="str">
            <v>Кладовщик-комплектовщик</v>
          </cell>
          <cell r="D32">
            <v>11</v>
          </cell>
          <cell r="E32">
            <v>11</v>
          </cell>
          <cell r="H32">
            <v>11</v>
          </cell>
          <cell r="I32">
            <v>11</v>
          </cell>
          <cell r="L32">
            <v>11</v>
          </cell>
          <cell r="M32">
            <v>11</v>
          </cell>
          <cell r="P32">
            <v>11</v>
          </cell>
          <cell r="Q32">
            <v>11</v>
          </cell>
          <cell r="T32">
            <v>11</v>
          </cell>
          <cell r="U32">
            <v>11</v>
          </cell>
          <cell r="X32">
            <v>11</v>
          </cell>
          <cell r="Y32">
            <v>11</v>
          </cell>
          <cell r="AB32">
            <v>11</v>
          </cell>
          <cell r="AC32">
            <v>11</v>
          </cell>
          <cell r="AF32">
            <v>11</v>
          </cell>
          <cell r="AG32">
            <v>11</v>
          </cell>
          <cell r="AH32">
            <v>176</v>
          </cell>
        </row>
        <row r="33">
          <cell r="A33" t="str">
            <v>Водители</v>
          </cell>
        </row>
        <row r="34">
          <cell r="A34" t="str">
            <v>Ершов Евгений</v>
          </cell>
          <cell r="B34" t="str">
            <v>Водитель-экспедитор</v>
          </cell>
          <cell r="C34">
            <v>8</v>
          </cell>
          <cell r="D34">
            <v>8</v>
          </cell>
          <cell r="E34">
            <v>8</v>
          </cell>
          <cell r="F34" t="str">
            <v>В</v>
          </cell>
          <cell r="H34">
            <v>8</v>
          </cell>
          <cell r="I34">
            <v>8</v>
          </cell>
          <cell r="J34" t="str">
            <v>В</v>
          </cell>
          <cell r="K34">
            <v>8</v>
          </cell>
          <cell r="L34">
            <v>8</v>
          </cell>
          <cell r="M34">
            <v>5</v>
          </cell>
          <cell r="O34">
            <v>8</v>
          </cell>
          <cell r="P34">
            <v>8</v>
          </cell>
          <cell r="Q34">
            <v>8</v>
          </cell>
          <cell r="R34">
            <v>8</v>
          </cell>
          <cell r="S34">
            <v>8</v>
          </cell>
          <cell r="T34">
            <v>5</v>
          </cell>
          <cell r="V34">
            <v>8</v>
          </cell>
          <cell r="W34">
            <v>8</v>
          </cell>
          <cell r="X34">
            <v>8</v>
          </cell>
          <cell r="Y34">
            <v>8</v>
          </cell>
          <cell r="Z34">
            <v>8</v>
          </cell>
          <cell r="AA34">
            <v>5</v>
          </cell>
          <cell r="AC34">
            <v>8</v>
          </cell>
          <cell r="AD34">
            <v>8</v>
          </cell>
          <cell r="AE34">
            <v>8</v>
          </cell>
          <cell r="AF34">
            <v>8</v>
          </cell>
          <cell r="AG34">
            <v>8</v>
          </cell>
          <cell r="AH34">
            <v>191</v>
          </cell>
        </row>
        <row r="35">
          <cell r="A35" t="str">
            <v>Максимов Евгений</v>
          </cell>
          <cell r="B35" t="str">
            <v>Водитель-экспедитор</v>
          </cell>
          <cell r="C35" t="str">
            <v>Б</v>
          </cell>
          <cell r="D35" t="str">
            <v>Б</v>
          </cell>
          <cell r="E35" t="str">
            <v>Б</v>
          </cell>
          <cell r="F35" t="str">
            <v>Б</v>
          </cell>
          <cell r="G35" t="str">
            <v>Б</v>
          </cell>
          <cell r="H35" t="str">
            <v>Б</v>
          </cell>
          <cell r="I35" t="str">
            <v>Б</v>
          </cell>
          <cell r="J35" t="str">
            <v>Б</v>
          </cell>
          <cell r="K35" t="str">
            <v>Б</v>
          </cell>
          <cell r="L35" t="str">
            <v>Б</v>
          </cell>
          <cell r="M35">
            <v>5</v>
          </cell>
          <cell r="O35">
            <v>8</v>
          </cell>
          <cell r="P35">
            <v>8</v>
          </cell>
          <cell r="Q35">
            <v>8</v>
          </cell>
          <cell r="R35">
            <v>8</v>
          </cell>
          <cell r="S35">
            <v>8</v>
          </cell>
          <cell r="T35">
            <v>5</v>
          </cell>
          <cell r="V35">
            <v>5</v>
          </cell>
          <cell r="W35">
            <v>8</v>
          </cell>
          <cell r="X35">
            <v>8</v>
          </cell>
          <cell r="Y35">
            <v>8</v>
          </cell>
          <cell r="Z35">
            <v>8</v>
          </cell>
          <cell r="AA35">
            <v>5</v>
          </cell>
          <cell r="AC35">
            <v>8</v>
          </cell>
          <cell r="AD35">
            <v>8</v>
          </cell>
          <cell r="AE35">
            <v>8</v>
          </cell>
          <cell r="AF35">
            <v>8</v>
          </cell>
          <cell r="AG35">
            <v>8</v>
          </cell>
          <cell r="AH35">
            <v>132</v>
          </cell>
        </row>
        <row r="36">
          <cell r="A36" t="str">
            <v>Осипов Евгений</v>
          </cell>
          <cell r="B36" t="str">
            <v>Водитель-экспедитор</v>
          </cell>
          <cell r="C36">
            <v>8</v>
          </cell>
          <cell r="D36">
            <v>8</v>
          </cell>
          <cell r="E36">
            <v>8</v>
          </cell>
          <cell r="F36">
            <v>5</v>
          </cell>
          <cell r="H36">
            <v>8</v>
          </cell>
          <cell r="I36">
            <v>8</v>
          </cell>
          <cell r="J36" t="str">
            <v>В</v>
          </cell>
          <cell r="K36">
            <v>8</v>
          </cell>
          <cell r="L36">
            <v>8</v>
          </cell>
          <cell r="M36">
            <v>5</v>
          </cell>
          <cell r="O36">
            <v>8</v>
          </cell>
          <cell r="P36">
            <v>8</v>
          </cell>
          <cell r="Q36">
            <v>8</v>
          </cell>
          <cell r="R36">
            <v>8</v>
          </cell>
          <cell r="S36">
            <v>8</v>
          </cell>
          <cell r="T36" t="str">
            <v>В</v>
          </cell>
          <cell r="V36">
            <v>8</v>
          </cell>
          <cell r="W36">
            <v>8</v>
          </cell>
          <cell r="X36">
            <v>8</v>
          </cell>
          <cell r="Y36">
            <v>8</v>
          </cell>
          <cell r="Z36">
            <v>8</v>
          </cell>
          <cell r="AA36">
            <v>5</v>
          </cell>
          <cell r="AC36">
            <v>8</v>
          </cell>
          <cell r="AD36">
            <v>8</v>
          </cell>
          <cell r="AE36">
            <v>8</v>
          </cell>
          <cell r="AF36" t="str">
            <v>Б</v>
          </cell>
          <cell r="AG36" t="str">
            <v>Б</v>
          </cell>
          <cell r="AH36">
            <v>175</v>
          </cell>
        </row>
        <row r="37">
          <cell r="A37" t="str">
            <v>Филиппов Дмитрий</v>
          </cell>
          <cell r="B37" t="str">
            <v>Водитель-экспедитор</v>
          </cell>
          <cell r="C37">
            <v>8</v>
          </cell>
          <cell r="D37">
            <v>8</v>
          </cell>
          <cell r="E37">
            <v>8</v>
          </cell>
          <cell r="F37">
            <v>5</v>
          </cell>
          <cell r="H37">
            <v>8</v>
          </cell>
          <cell r="I37">
            <v>8</v>
          </cell>
          <cell r="J37" t="str">
            <v>В</v>
          </cell>
          <cell r="K37">
            <v>8</v>
          </cell>
          <cell r="L37">
            <v>8</v>
          </cell>
          <cell r="M37">
            <v>5</v>
          </cell>
          <cell r="O37">
            <v>8</v>
          </cell>
          <cell r="P37">
            <v>8</v>
          </cell>
          <cell r="Q37">
            <v>8</v>
          </cell>
          <cell r="R37">
            <v>8</v>
          </cell>
          <cell r="S37">
            <v>8</v>
          </cell>
          <cell r="T37">
            <v>5</v>
          </cell>
          <cell r="V37">
            <v>8</v>
          </cell>
          <cell r="W37">
            <v>8</v>
          </cell>
          <cell r="X37">
            <v>8</v>
          </cell>
          <cell r="Y37">
            <v>8</v>
          </cell>
          <cell r="Z37">
            <v>8</v>
          </cell>
          <cell r="AA37">
            <v>5</v>
          </cell>
          <cell r="AC37">
            <v>8</v>
          </cell>
          <cell r="AD37">
            <v>8</v>
          </cell>
          <cell r="AE37">
            <v>8</v>
          </cell>
          <cell r="AF37">
            <v>8</v>
          </cell>
          <cell r="AG37">
            <v>8</v>
          </cell>
          <cell r="AH37">
            <v>196</v>
          </cell>
        </row>
        <row r="38">
          <cell r="A38" t="str">
            <v>Нутфуллин Айзат</v>
          </cell>
          <cell r="B38" t="str">
            <v>Водитель-экспедитор</v>
          </cell>
          <cell r="H38">
            <v>8</v>
          </cell>
          <cell r="I38">
            <v>8</v>
          </cell>
          <cell r="J38" t="str">
            <v>В</v>
          </cell>
          <cell r="K38">
            <v>8</v>
          </cell>
          <cell r="L38">
            <v>8</v>
          </cell>
          <cell r="M38" t="str">
            <v>В</v>
          </cell>
          <cell r="O38">
            <v>8</v>
          </cell>
          <cell r="P38">
            <v>8</v>
          </cell>
          <cell r="Q38">
            <v>8</v>
          </cell>
          <cell r="R38">
            <v>8</v>
          </cell>
          <cell r="S38">
            <v>8</v>
          </cell>
          <cell r="T38" t="str">
            <v>В</v>
          </cell>
          <cell r="V38">
            <v>8</v>
          </cell>
          <cell r="W38">
            <v>8</v>
          </cell>
          <cell r="X38">
            <v>8</v>
          </cell>
          <cell r="Y38">
            <v>8</v>
          </cell>
          <cell r="Z38">
            <v>8</v>
          </cell>
          <cell r="AA38">
            <v>5</v>
          </cell>
          <cell r="AC38">
            <v>8</v>
          </cell>
          <cell r="AD38">
            <v>8</v>
          </cell>
          <cell r="AE38">
            <v>8</v>
          </cell>
          <cell r="AF38" t="str">
            <v>ПР</v>
          </cell>
          <cell r="AG38" t="str">
            <v>ПР</v>
          </cell>
          <cell r="AH38">
            <v>141</v>
          </cell>
        </row>
      </sheetData>
      <sheetData sheetId="7" refreshError="1"/>
      <sheetData sheetId="8">
        <row r="3">
          <cell r="A3" t="str">
            <v>Лавров Дмитрий</v>
          </cell>
          <cell r="B3" t="str">
            <v>Упр.склада</v>
          </cell>
          <cell r="C3" t="str">
            <v>В</v>
          </cell>
          <cell r="D3">
            <v>8</v>
          </cell>
          <cell r="E3">
            <v>8</v>
          </cell>
          <cell r="F3">
            <v>8</v>
          </cell>
          <cell r="G3">
            <v>8</v>
          </cell>
          <cell r="H3" t="str">
            <v>В</v>
          </cell>
          <cell r="J3" t="str">
            <v>В</v>
          </cell>
          <cell r="K3" t="str">
            <v>В</v>
          </cell>
          <cell r="L3" t="str">
            <v>От</v>
          </cell>
          <cell r="M3" t="str">
            <v>От</v>
          </cell>
          <cell r="N3" t="str">
            <v>От</v>
          </cell>
          <cell r="O3" t="str">
            <v>От</v>
          </cell>
          <cell r="P3" t="str">
            <v>От</v>
          </cell>
          <cell r="Q3" t="str">
            <v>От</v>
          </cell>
          <cell r="R3" t="str">
            <v>От</v>
          </cell>
          <cell r="S3">
            <v>8</v>
          </cell>
          <cell r="T3">
            <v>8</v>
          </cell>
          <cell r="U3">
            <v>8</v>
          </cell>
          <cell r="V3" t="str">
            <v>В</v>
          </cell>
          <cell r="X3">
            <v>8</v>
          </cell>
          <cell r="Y3">
            <v>8</v>
          </cell>
          <cell r="Z3">
            <v>8</v>
          </cell>
          <cell r="AA3">
            <v>8</v>
          </cell>
          <cell r="AB3">
            <v>8</v>
          </cell>
          <cell r="AC3">
            <v>5</v>
          </cell>
          <cell r="AE3">
            <v>8</v>
          </cell>
          <cell r="AF3">
            <v>8</v>
          </cell>
          <cell r="AG3">
            <v>8</v>
          </cell>
          <cell r="AH3">
            <v>125</v>
          </cell>
        </row>
        <row r="4">
          <cell r="A4" t="str">
            <v>Бабашкина Людмила</v>
          </cell>
          <cell r="B4" t="str">
            <v>Кассир-оператор</v>
          </cell>
          <cell r="C4" t="str">
            <v>В</v>
          </cell>
          <cell r="D4">
            <v>8</v>
          </cell>
          <cell r="E4">
            <v>8</v>
          </cell>
          <cell r="F4">
            <v>8</v>
          </cell>
          <cell r="G4">
            <v>8</v>
          </cell>
          <cell r="H4">
            <v>5</v>
          </cell>
          <cell r="J4" t="str">
            <v>В</v>
          </cell>
          <cell r="K4" t="str">
            <v>В</v>
          </cell>
          <cell r="L4">
            <v>8</v>
          </cell>
          <cell r="M4">
            <v>8</v>
          </cell>
          <cell r="N4">
            <v>8</v>
          </cell>
          <cell r="O4" t="str">
            <v>В</v>
          </cell>
          <cell r="Q4">
            <v>8</v>
          </cell>
          <cell r="R4">
            <v>8</v>
          </cell>
          <cell r="S4">
            <v>8</v>
          </cell>
          <cell r="T4">
            <v>8</v>
          </cell>
          <cell r="U4">
            <v>8</v>
          </cell>
          <cell r="V4">
            <v>5</v>
          </cell>
          <cell r="X4">
            <v>8</v>
          </cell>
          <cell r="Y4">
            <v>8</v>
          </cell>
          <cell r="Z4">
            <v>8</v>
          </cell>
          <cell r="AA4">
            <v>8</v>
          </cell>
          <cell r="AB4">
            <v>8</v>
          </cell>
          <cell r="AC4" t="str">
            <v>В</v>
          </cell>
          <cell r="AE4">
            <v>8</v>
          </cell>
          <cell r="AF4">
            <v>8</v>
          </cell>
          <cell r="AG4">
            <v>8</v>
          </cell>
          <cell r="AH4">
            <v>170</v>
          </cell>
        </row>
        <row r="5">
          <cell r="A5" t="str">
            <v>Порохова Марина</v>
          </cell>
          <cell r="B5" t="str">
            <v>Менеджер WMS</v>
          </cell>
          <cell r="C5" t="str">
            <v>В</v>
          </cell>
          <cell r="D5">
            <v>8</v>
          </cell>
          <cell r="E5">
            <v>8</v>
          </cell>
          <cell r="F5">
            <v>8</v>
          </cell>
          <cell r="G5">
            <v>8</v>
          </cell>
          <cell r="H5" t="str">
            <v>В</v>
          </cell>
          <cell r="J5" t="str">
            <v>В</v>
          </cell>
          <cell r="K5" t="str">
            <v>В</v>
          </cell>
          <cell r="L5">
            <v>8</v>
          </cell>
          <cell r="M5">
            <v>8</v>
          </cell>
          <cell r="N5">
            <v>8</v>
          </cell>
          <cell r="O5">
            <v>7</v>
          </cell>
          <cell r="Q5">
            <v>8</v>
          </cell>
          <cell r="R5">
            <v>8</v>
          </cell>
          <cell r="S5">
            <v>8</v>
          </cell>
          <cell r="T5">
            <v>8</v>
          </cell>
          <cell r="U5">
            <v>8</v>
          </cell>
          <cell r="V5" t="str">
            <v>В</v>
          </cell>
          <cell r="X5">
            <v>8</v>
          </cell>
          <cell r="Y5">
            <v>8</v>
          </cell>
          <cell r="Z5">
            <v>8</v>
          </cell>
          <cell r="AA5">
            <v>8</v>
          </cell>
          <cell r="AB5">
            <v>8</v>
          </cell>
          <cell r="AC5">
            <v>7</v>
          </cell>
          <cell r="AE5">
            <v>8</v>
          </cell>
          <cell r="AF5">
            <v>8</v>
          </cell>
          <cell r="AG5">
            <v>8</v>
          </cell>
          <cell r="AH5">
            <v>174</v>
          </cell>
        </row>
        <row r="6">
          <cell r="A6" t="str">
            <v>Зуева Елизавета</v>
          </cell>
          <cell r="B6" t="str">
            <v>Логист</v>
          </cell>
          <cell r="C6" t="str">
            <v>В</v>
          </cell>
          <cell r="D6">
            <v>8</v>
          </cell>
          <cell r="E6">
            <v>8</v>
          </cell>
          <cell r="F6">
            <v>8</v>
          </cell>
          <cell r="G6">
            <v>8</v>
          </cell>
          <cell r="H6">
            <v>5</v>
          </cell>
          <cell r="J6" t="str">
            <v>В</v>
          </cell>
          <cell r="K6" t="str">
            <v>В</v>
          </cell>
          <cell r="L6">
            <v>8</v>
          </cell>
          <cell r="M6">
            <v>8</v>
          </cell>
          <cell r="N6">
            <v>8</v>
          </cell>
          <cell r="O6" t="str">
            <v>В</v>
          </cell>
          <cell r="Q6">
            <v>8</v>
          </cell>
          <cell r="R6">
            <v>8</v>
          </cell>
          <cell r="S6">
            <v>8</v>
          </cell>
          <cell r="T6">
            <v>8</v>
          </cell>
          <cell r="U6">
            <v>8</v>
          </cell>
          <cell r="V6">
            <v>5</v>
          </cell>
          <cell r="X6">
            <v>8</v>
          </cell>
          <cell r="Y6">
            <v>8</v>
          </cell>
          <cell r="Z6">
            <v>8</v>
          </cell>
          <cell r="AA6">
            <v>8</v>
          </cell>
          <cell r="AB6">
            <v>8</v>
          </cell>
          <cell r="AC6" t="str">
            <v>В</v>
          </cell>
          <cell r="AE6">
            <v>8</v>
          </cell>
          <cell r="AF6">
            <v>8</v>
          </cell>
          <cell r="AG6">
            <v>8</v>
          </cell>
          <cell r="AH6">
            <v>170</v>
          </cell>
        </row>
        <row r="7">
          <cell r="A7" t="str">
            <v>Смена 1</v>
          </cell>
          <cell r="AH7">
            <v>0</v>
          </cell>
        </row>
        <row r="8">
          <cell r="A8" t="str">
            <v>Раскита Александр</v>
          </cell>
          <cell r="B8" t="str">
            <v>Зам.упр.склада</v>
          </cell>
          <cell r="E8">
            <v>11</v>
          </cell>
          <cell r="F8">
            <v>11</v>
          </cell>
          <cell r="I8">
            <v>11</v>
          </cell>
          <cell r="J8">
            <v>11</v>
          </cell>
          <cell r="M8">
            <v>11</v>
          </cell>
          <cell r="N8">
            <v>11</v>
          </cell>
          <cell r="Q8">
            <v>11</v>
          </cell>
          <cell r="R8">
            <v>11</v>
          </cell>
          <cell r="U8">
            <v>11</v>
          </cell>
          <cell r="V8">
            <v>11</v>
          </cell>
          <cell r="Y8">
            <v>11</v>
          </cell>
          <cell r="Z8">
            <v>11</v>
          </cell>
          <cell r="AC8">
            <v>11</v>
          </cell>
          <cell r="AD8">
            <v>11</v>
          </cell>
          <cell r="AG8">
            <v>11</v>
          </cell>
          <cell r="AH8">
            <v>165</v>
          </cell>
        </row>
        <row r="9">
          <cell r="A9" t="str">
            <v>Авдеев Алексей</v>
          </cell>
          <cell r="B9" t="str">
            <v>Кладовщик-комплектовщик</v>
          </cell>
          <cell r="E9">
            <v>11</v>
          </cell>
          <cell r="F9" t="str">
            <v>Ад/Б</v>
          </cell>
          <cell r="I9">
            <v>11</v>
          </cell>
          <cell r="J9">
            <v>11</v>
          </cell>
          <cell r="M9">
            <v>11</v>
          </cell>
          <cell r="N9">
            <v>11</v>
          </cell>
          <cell r="Q9">
            <v>11</v>
          </cell>
          <cell r="R9">
            <v>11</v>
          </cell>
          <cell r="U9" t="str">
            <v>Б</v>
          </cell>
          <cell r="V9" t="str">
            <v>Б</v>
          </cell>
          <cell r="W9" t="str">
            <v>Б</v>
          </cell>
          <cell r="X9" t="str">
            <v>Б</v>
          </cell>
          <cell r="Y9" t="str">
            <v>Б</v>
          </cell>
          <cell r="Z9" t="str">
            <v>Б</v>
          </cell>
          <cell r="AA9" t="str">
            <v>Б</v>
          </cell>
          <cell r="AB9" t="str">
            <v>Б</v>
          </cell>
          <cell r="AC9" t="str">
            <v>Б</v>
          </cell>
          <cell r="AD9" t="str">
            <v>Б</v>
          </cell>
          <cell r="AE9" t="str">
            <v>Б</v>
          </cell>
          <cell r="AF9" t="str">
            <v>Б</v>
          </cell>
          <cell r="AG9" t="str">
            <v>Б</v>
          </cell>
          <cell r="AH9">
            <v>77</v>
          </cell>
        </row>
        <row r="10">
          <cell r="A10" t="str">
            <v>Данилов Дмитрий</v>
          </cell>
          <cell r="B10" t="str">
            <v>Кладовщик-комплектовщик</v>
          </cell>
          <cell r="E10">
            <v>11</v>
          </cell>
          <cell r="F10">
            <v>11</v>
          </cell>
          <cell r="I10">
            <v>11</v>
          </cell>
          <cell r="J10">
            <v>11</v>
          </cell>
          <cell r="M10">
            <v>11</v>
          </cell>
          <cell r="N10">
            <v>11</v>
          </cell>
          <cell r="Q10">
            <v>11</v>
          </cell>
          <cell r="R10">
            <v>11</v>
          </cell>
          <cell r="U10">
            <v>11</v>
          </cell>
          <cell r="V10">
            <v>11</v>
          </cell>
          <cell r="Y10">
            <v>11</v>
          </cell>
          <cell r="Z10">
            <v>11</v>
          </cell>
          <cell r="AC10">
            <v>11</v>
          </cell>
          <cell r="AD10">
            <v>11</v>
          </cell>
          <cell r="AG10">
            <v>11</v>
          </cell>
          <cell r="AH10">
            <v>165</v>
          </cell>
        </row>
        <row r="11">
          <cell r="A11" t="str">
            <v>Камаров Азат</v>
          </cell>
          <cell r="B11" t="str">
            <v>Кладовщик-комплектовщик</v>
          </cell>
          <cell r="E11" t="str">
            <v>Ад/Б</v>
          </cell>
          <cell r="F11" t="str">
            <v>Ад/Б</v>
          </cell>
          <cell r="I11">
            <v>11</v>
          </cell>
          <cell r="J11" t="str">
            <v>Ад/Б</v>
          </cell>
          <cell r="M11">
            <v>11</v>
          </cell>
          <cell r="N11">
            <v>11</v>
          </cell>
          <cell r="Q11">
            <v>11</v>
          </cell>
          <cell r="R11">
            <v>11</v>
          </cell>
          <cell r="U11">
            <v>11</v>
          </cell>
          <cell r="V11">
            <v>11</v>
          </cell>
          <cell r="Y11">
            <v>11</v>
          </cell>
          <cell r="Z11">
            <v>11</v>
          </cell>
          <cell r="AC11">
            <v>11</v>
          </cell>
          <cell r="AD11">
            <v>11</v>
          </cell>
          <cell r="AG11">
            <v>11</v>
          </cell>
          <cell r="AH11">
            <v>132</v>
          </cell>
        </row>
        <row r="12">
          <cell r="A12" t="str">
            <v>Коптелов Владимир</v>
          </cell>
          <cell r="B12" t="str">
            <v>Кладовщик-комплектовщик</v>
          </cell>
          <cell r="E12">
            <v>11</v>
          </cell>
          <cell r="F12">
            <v>11</v>
          </cell>
          <cell r="I12">
            <v>11</v>
          </cell>
          <cell r="J12">
            <v>11</v>
          </cell>
          <cell r="M12">
            <v>11</v>
          </cell>
          <cell r="N12">
            <v>11</v>
          </cell>
          <cell r="Q12">
            <v>11</v>
          </cell>
          <cell r="R12">
            <v>11</v>
          </cell>
          <cell r="U12">
            <v>11</v>
          </cell>
          <cell r="V12">
            <v>11</v>
          </cell>
          <cell r="X12" t="str">
            <v>От</v>
          </cell>
          <cell r="Y12" t="str">
            <v>От</v>
          </cell>
          <cell r="Z12" t="str">
            <v>От</v>
          </cell>
          <cell r="AA12" t="str">
            <v>От</v>
          </cell>
          <cell r="AB12" t="str">
            <v>От</v>
          </cell>
          <cell r="AC12" t="str">
            <v>От</v>
          </cell>
          <cell r="AD12" t="str">
            <v>От</v>
          </cell>
          <cell r="AE12" t="str">
            <v>От</v>
          </cell>
          <cell r="AF12" t="str">
            <v>От</v>
          </cell>
          <cell r="AG12" t="str">
            <v>От</v>
          </cell>
          <cell r="AH12">
            <v>110</v>
          </cell>
        </row>
        <row r="13">
          <cell r="A13" t="str">
            <v>Оглоблин Дмитрий</v>
          </cell>
          <cell r="B13" t="str">
            <v>Кладовщик-комплектовщик</v>
          </cell>
          <cell r="E13">
            <v>11</v>
          </cell>
          <cell r="F13">
            <v>11</v>
          </cell>
          <cell r="I13">
            <v>11</v>
          </cell>
          <cell r="J13">
            <v>11</v>
          </cell>
          <cell r="M13">
            <v>11</v>
          </cell>
          <cell r="N13">
            <v>11</v>
          </cell>
          <cell r="Q13">
            <v>11</v>
          </cell>
          <cell r="R13">
            <v>11</v>
          </cell>
          <cell r="U13">
            <v>11</v>
          </cell>
          <cell r="V13">
            <v>11</v>
          </cell>
          <cell r="Y13">
            <v>11</v>
          </cell>
          <cell r="Z13">
            <v>11</v>
          </cell>
          <cell r="AC13">
            <v>11</v>
          </cell>
          <cell r="AD13">
            <v>11</v>
          </cell>
          <cell r="AG13">
            <v>11</v>
          </cell>
          <cell r="AH13">
            <v>165</v>
          </cell>
        </row>
        <row r="14">
          <cell r="A14" t="str">
            <v>Пряхин Павел</v>
          </cell>
          <cell r="B14" t="str">
            <v>Кладовщик-комплектовщик</v>
          </cell>
          <cell r="E14">
            <v>11</v>
          </cell>
          <cell r="F14">
            <v>11</v>
          </cell>
          <cell r="I14">
            <v>11</v>
          </cell>
          <cell r="J14">
            <v>11</v>
          </cell>
          <cell r="M14">
            <v>11</v>
          </cell>
          <cell r="N14">
            <v>11</v>
          </cell>
          <cell r="Q14">
            <v>11</v>
          </cell>
          <cell r="R14">
            <v>11</v>
          </cell>
          <cell r="U14">
            <v>11</v>
          </cell>
          <cell r="V14">
            <v>11</v>
          </cell>
          <cell r="Y14">
            <v>11</v>
          </cell>
          <cell r="Z14">
            <v>11</v>
          </cell>
          <cell r="AC14">
            <v>11</v>
          </cell>
          <cell r="AD14">
            <v>11</v>
          </cell>
          <cell r="AG14">
            <v>11</v>
          </cell>
          <cell r="AH14">
            <v>165</v>
          </cell>
        </row>
        <row r="15">
          <cell r="A15" t="str">
            <v>Салахетдинов Ринат</v>
          </cell>
          <cell r="B15" t="str">
            <v>Кладовщик-комплектовщик</v>
          </cell>
          <cell r="E15">
            <v>11</v>
          </cell>
          <cell r="F15">
            <v>11</v>
          </cell>
          <cell r="I15">
            <v>11</v>
          </cell>
          <cell r="J15">
            <v>7</v>
          </cell>
          <cell r="M15">
            <v>11</v>
          </cell>
          <cell r="N15">
            <v>11</v>
          </cell>
          <cell r="Q15" t="str">
            <v>От</v>
          </cell>
          <cell r="R15" t="str">
            <v>От</v>
          </cell>
          <cell r="S15" t="str">
            <v>От</v>
          </cell>
          <cell r="T15" t="str">
            <v>От</v>
          </cell>
          <cell r="U15" t="str">
            <v>От</v>
          </cell>
          <cell r="V15" t="str">
            <v>От</v>
          </cell>
          <cell r="W15" t="str">
            <v>От</v>
          </cell>
          <cell r="Y15">
            <v>11</v>
          </cell>
          <cell r="Z15">
            <v>11</v>
          </cell>
          <cell r="AC15" t="str">
            <v>Ад/Б</v>
          </cell>
          <cell r="AD15">
            <v>11</v>
          </cell>
          <cell r="AG15">
            <v>11</v>
          </cell>
          <cell r="AH15">
            <v>106</v>
          </cell>
        </row>
        <row r="16">
          <cell r="A16" t="str">
            <v>Самигуллина Рушания</v>
          </cell>
          <cell r="B16" t="str">
            <v>Кладовщик-комплектовщик</v>
          </cell>
          <cell r="E16">
            <v>11</v>
          </cell>
          <cell r="F16">
            <v>11</v>
          </cell>
          <cell r="I16">
            <v>11</v>
          </cell>
          <cell r="J16">
            <v>11</v>
          </cell>
          <cell r="M16">
            <v>11</v>
          </cell>
          <cell r="N16">
            <v>11</v>
          </cell>
          <cell r="Q16">
            <v>9</v>
          </cell>
          <cell r="R16">
            <v>11</v>
          </cell>
          <cell r="U16">
            <v>11</v>
          </cell>
          <cell r="V16">
            <v>11</v>
          </cell>
          <cell r="Y16">
            <v>11</v>
          </cell>
          <cell r="Z16" t="str">
            <v>Ад/Б</v>
          </cell>
          <cell r="AC16" t="str">
            <v>Ад/Б</v>
          </cell>
          <cell r="AD16" t="str">
            <v>Ад/Б</v>
          </cell>
          <cell r="AG16">
            <v>11</v>
          </cell>
          <cell r="AH16">
            <v>130</v>
          </cell>
        </row>
        <row r="17">
          <cell r="A17" t="str">
            <v>Фимин Никита</v>
          </cell>
          <cell r="B17" t="str">
            <v>Кладовщик-комплектовщик</v>
          </cell>
          <cell r="E17">
            <v>11</v>
          </cell>
          <cell r="F17">
            <v>11</v>
          </cell>
          <cell r="I17" t="str">
            <v>Ад/Б</v>
          </cell>
          <cell r="J17" t="str">
            <v>Ад/Б</v>
          </cell>
          <cell r="M17" t="str">
            <v>Ад/Б</v>
          </cell>
          <cell r="N17" t="str">
            <v>Ад/Б</v>
          </cell>
          <cell r="Q17" t="str">
            <v>Ад/Б</v>
          </cell>
          <cell r="R17" t="str">
            <v>Ад/Б</v>
          </cell>
          <cell r="U17">
            <v>11</v>
          </cell>
          <cell r="V17">
            <v>11</v>
          </cell>
          <cell r="Y17">
            <v>11</v>
          </cell>
          <cell r="Z17">
            <v>11</v>
          </cell>
          <cell r="AC17">
            <v>11</v>
          </cell>
          <cell r="AD17">
            <v>11</v>
          </cell>
          <cell r="AG17">
            <v>11</v>
          </cell>
          <cell r="AH17">
            <v>99</v>
          </cell>
        </row>
        <row r="18">
          <cell r="A18" t="str">
            <v>Халилов Артур</v>
          </cell>
          <cell r="B18" t="str">
            <v>Бригадир</v>
          </cell>
          <cell r="E18">
            <v>11</v>
          </cell>
          <cell r="F18">
            <v>11</v>
          </cell>
          <cell r="I18">
            <v>11</v>
          </cell>
          <cell r="J18">
            <v>7</v>
          </cell>
          <cell r="M18">
            <v>11</v>
          </cell>
          <cell r="N18">
            <v>11</v>
          </cell>
          <cell r="Q18">
            <v>11</v>
          </cell>
          <cell r="R18">
            <v>11</v>
          </cell>
          <cell r="U18">
            <v>11</v>
          </cell>
          <cell r="V18">
            <v>11</v>
          </cell>
          <cell r="Y18">
            <v>11</v>
          </cell>
          <cell r="Z18">
            <v>11</v>
          </cell>
          <cell r="AC18">
            <v>11</v>
          </cell>
          <cell r="AD18">
            <v>11</v>
          </cell>
          <cell r="AG18">
            <v>11</v>
          </cell>
          <cell r="AH18">
            <v>161</v>
          </cell>
        </row>
        <row r="19">
          <cell r="A19" t="str">
            <v>Смена 2</v>
          </cell>
          <cell r="AH19">
            <v>0</v>
          </cell>
        </row>
        <row r="20">
          <cell r="A20" t="str">
            <v>Каримуллин Салават</v>
          </cell>
          <cell r="B20" t="str">
            <v>Зам.упр.склада</v>
          </cell>
          <cell r="C20">
            <v>11</v>
          </cell>
          <cell r="D20">
            <v>11</v>
          </cell>
          <cell r="G20">
            <v>11</v>
          </cell>
          <cell r="H20">
            <v>11</v>
          </cell>
          <cell r="K20">
            <v>11</v>
          </cell>
          <cell r="L20">
            <v>11</v>
          </cell>
          <cell r="O20">
            <v>11</v>
          </cell>
          <cell r="P20">
            <v>11</v>
          </cell>
          <cell r="S20">
            <v>11</v>
          </cell>
          <cell r="T20">
            <v>11</v>
          </cell>
          <cell r="W20">
            <v>11</v>
          </cell>
          <cell r="X20">
            <v>11</v>
          </cell>
          <cell r="AA20">
            <v>11</v>
          </cell>
          <cell r="AB20">
            <v>11</v>
          </cell>
          <cell r="AE20">
            <v>11</v>
          </cell>
          <cell r="AF20">
            <v>11</v>
          </cell>
          <cell r="AH20">
            <v>176</v>
          </cell>
        </row>
        <row r="21">
          <cell r="A21" t="str">
            <v>Ахметзянов Камиль</v>
          </cell>
          <cell r="B21" t="str">
            <v>Кладовщик-комплектовщик</v>
          </cell>
          <cell r="C21">
            <v>11</v>
          </cell>
          <cell r="D21">
            <v>11</v>
          </cell>
          <cell r="E21">
            <v>5</v>
          </cell>
          <cell r="G21">
            <v>11</v>
          </cell>
          <cell r="H21">
            <v>11</v>
          </cell>
          <cell r="K21">
            <v>11</v>
          </cell>
          <cell r="L21">
            <v>11</v>
          </cell>
          <cell r="O21" t="str">
            <v>Б</v>
          </cell>
          <cell r="P21" t="str">
            <v>Б</v>
          </cell>
          <cell r="Q21" t="str">
            <v>Б</v>
          </cell>
          <cell r="R21" t="str">
            <v>Б</v>
          </cell>
          <cell r="S21" t="str">
            <v>Б</v>
          </cell>
          <cell r="T21">
            <v>11</v>
          </cell>
          <cell r="W21">
            <v>11</v>
          </cell>
          <cell r="X21">
            <v>11</v>
          </cell>
          <cell r="AA21">
            <v>11</v>
          </cell>
          <cell r="AB21">
            <v>11</v>
          </cell>
          <cell r="AE21">
            <v>11</v>
          </cell>
          <cell r="AF21">
            <v>11</v>
          </cell>
          <cell r="AH21">
            <v>148</v>
          </cell>
        </row>
        <row r="22">
          <cell r="A22" t="str">
            <v>Билалов Зульфат</v>
          </cell>
          <cell r="B22" t="str">
            <v>Бригадир</v>
          </cell>
          <cell r="C22">
            <v>11</v>
          </cell>
          <cell r="D22">
            <v>11</v>
          </cell>
          <cell r="G22">
            <v>11</v>
          </cell>
          <cell r="H22">
            <v>11</v>
          </cell>
          <cell r="K22">
            <v>11</v>
          </cell>
          <cell r="L22">
            <v>11</v>
          </cell>
          <cell r="O22">
            <v>11</v>
          </cell>
          <cell r="P22">
            <v>11</v>
          </cell>
          <cell r="S22">
            <v>11</v>
          </cell>
          <cell r="T22">
            <v>11</v>
          </cell>
          <cell r="W22">
            <v>11</v>
          </cell>
          <cell r="X22">
            <v>11</v>
          </cell>
          <cell r="AA22">
            <v>11</v>
          </cell>
          <cell r="AB22">
            <v>11</v>
          </cell>
          <cell r="AE22">
            <v>11</v>
          </cell>
          <cell r="AF22">
            <v>11</v>
          </cell>
          <cell r="AH22">
            <v>176</v>
          </cell>
        </row>
        <row r="23">
          <cell r="A23" t="str">
            <v>Даминов Альберт</v>
          </cell>
          <cell r="B23" t="str">
            <v>Кладовщик-комплектовщик</v>
          </cell>
          <cell r="C23">
            <v>11</v>
          </cell>
          <cell r="D23">
            <v>11</v>
          </cell>
          <cell r="G23">
            <v>11</v>
          </cell>
          <cell r="H23">
            <v>11</v>
          </cell>
          <cell r="K23" t="str">
            <v>П</v>
          </cell>
          <cell r="L23">
            <v>11</v>
          </cell>
          <cell r="O23">
            <v>11</v>
          </cell>
          <cell r="P23">
            <v>11</v>
          </cell>
          <cell r="S23">
            <v>11</v>
          </cell>
          <cell r="T23">
            <v>11</v>
          </cell>
          <cell r="W23">
            <v>11</v>
          </cell>
          <cell r="X23">
            <v>11</v>
          </cell>
          <cell r="AA23">
            <v>11</v>
          </cell>
          <cell r="AB23">
            <v>11</v>
          </cell>
          <cell r="AE23">
            <v>11</v>
          </cell>
          <cell r="AF23">
            <v>11</v>
          </cell>
          <cell r="AG23">
            <v>11</v>
          </cell>
          <cell r="AH23">
            <v>176</v>
          </cell>
        </row>
        <row r="24">
          <cell r="A24" t="str">
            <v>Дустов Анвар</v>
          </cell>
          <cell r="B24" t="str">
            <v>Кладовщик-комплектовщик</v>
          </cell>
          <cell r="C24" t="str">
            <v>Ад</v>
          </cell>
          <cell r="D24" t="str">
            <v>Ад</v>
          </cell>
          <cell r="G24">
            <v>11</v>
          </cell>
          <cell r="H24">
            <v>11</v>
          </cell>
          <cell r="K24">
            <v>11</v>
          </cell>
          <cell r="L24">
            <v>11</v>
          </cell>
          <cell r="O24">
            <v>11</v>
          </cell>
          <cell r="P24">
            <v>11</v>
          </cell>
          <cell r="S24">
            <v>11</v>
          </cell>
          <cell r="T24">
            <v>11</v>
          </cell>
          <cell r="W24">
            <v>11</v>
          </cell>
          <cell r="X24">
            <v>11</v>
          </cell>
          <cell r="AA24" t="str">
            <v>Ад</v>
          </cell>
          <cell r="AB24">
            <v>11</v>
          </cell>
          <cell r="AE24">
            <v>11</v>
          </cell>
          <cell r="AF24">
            <v>11</v>
          </cell>
          <cell r="AH24">
            <v>143</v>
          </cell>
        </row>
        <row r="25">
          <cell r="A25" t="str">
            <v>Зайнуллин Адель</v>
          </cell>
          <cell r="B25" t="str">
            <v>Кладовщик-комплектовщик</v>
          </cell>
          <cell r="C25">
            <v>11</v>
          </cell>
          <cell r="D25" t="str">
            <v>НН</v>
          </cell>
          <cell r="AH25">
            <v>11</v>
          </cell>
        </row>
        <row r="26">
          <cell r="A26" t="str">
            <v>Масюк Олег</v>
          </cell>
          <cell r="B26" t="str">
            <v>Кладовщик-комплектовщик</v>
          </cell>
          <cell r="C26">
            <v>11</v>
          </cell>
          <cell r="D26">
            <v>11</v>
          </cell>
          <cell r="G26">
            <v>11</v>
          </cell>
          <cell r="H26">
            <v>11</v>
          </cell>
          <cell r="K26" t="str">
            <v>П</v>
          </cell>
          <cell r="L26">
            <v>11</v>
          </cell>
          <cell r="O26">
            <v>11</v>
          </cell>
          <cell r="P26" t="str">
            <v>П</v>
          </cell>
          <cell r="S26">
            <v>11</v>
          </cell>
          <cell r="T26">
            <v>11</v>
          </cell>
          <cell r="W26">
            <v>11</v>
          </cell>
          <cell r="X26">
            <v>11</v>
          </cell>
          <cell r="Y26">
            <v>11</v>
          </cell>
          <cell r="AA26">
            <v>11</v>
          </cell>
          <cell r="AB26">
            <v>11</v>
          </cell>
          <cell r="AE26">
            <v>11</v>
          </cell>
          <cell r="AF26">
            <v>11</v>
          </cell>
          <cell r="AG26">
            <v>11</v>
          </cell>
          <cell r="AH26">
            <v>176</v>
          </cell>
        </row>
        <row r="27">
          <cell r="A27" t="str">
            <v>Насибуллина  Гулия</v>
          </cell>
          <cell r="B27" t="str">
            <v>Кладовщик-комплектовщик</v>
          </cell>
          <cell r="C27">
            <v>11</v>
          </cell>
          <cell r="D27">
            <v>11</v>
          </cell>
          <cell r="G27">
            <v>5</v>
          </cell>
          <cell r="H27" t="str">
            <v>Б</v>
          </cell>
          <cell r="I27" t="str">
            <v>Б</v>
          </cell>
          <cell r="J27" t="str">
            <v>Б</v>
          </cell>
          <cell r="K27" t="str">
            <v>Б</v>
          </cell>
          <cell r="L27" t="str">
            <v>Б</v>
          </cell>
          <cell r="O27">
            <v>11</v>
          </cell>
          <cell r="P27">
            <v>11</v>
          </cell>
          <cell r="S27">
            <v>11</v>
          </cell>
          <cell r="T27">
            <v>11</v>
          </cell>
          <cell r="W27">
            <v>11</v>
          </cell>
          <cell r="X27">
            <v>11</v>
          </cell>
          <cell r="AA27">
            <v>11</v>
          </cell>
          <cell r="AB27">
            <v>11</v>
          </cell>
          <cell r="AE27">
            <v>11</v>
          </cell>
          <cell r="AF27">
            <v>11</v>
          </cell>
          <cell r="AH27">
            <v>137</v>
          </cell>
        </row>
        <row r="28">
          <cell r="A28" t="str">
            <v>Фролов Дмитрий</v>
          </cell>
          <cell r="B28" t="str">
            <v>Кладовщик-комплектовщик</v>
          </cell>
          <cell r="C28" t="str">
            <v>Б</v>
          </cell>
          <cell r="D28" t="str">
            <v>Б</v>
          </cell>
          <cell r="E28" t="str">
            <v>Б</v>
          </cell>
          <cell r="F28" t="str">
            <v>Б</v>
          </cell>
          <cell r="G28">
            <v>11</v>
          </cell>
          <cell r="H28">
            <v>11</v>
          </cell>
          <cell r="K28">
            <v>11</v>
          </cell>
          <cell r="L28">
            <v>11</v>
          </cell>
          <cell r="O28">
            <v>11</v>
          </cell>
          <cell r="P28">
            <v>11</v>
          </cell>
          <cell r="S28">
            <v>11</v>
          </cell>
          <cell r="T28">
            <v>11</v>
          </cell>
          <cell r="W28">
            <v>11</v>
          </cell>
          <cell r="X28">
            <v>11</v>
          </cell>
          <cell r="AA28">
            <v>11</v>
          </cell>
          <cell r="AB28">
            <v>11</v>
          </cell>
          <cell r="AE28">
            <v>11</v>
          </cell>
          <cell r="AF28">
            <v>11</v>
          </cell>
          <cell r="AH28">
            <v>154</v>
          </cell>
        </row>
        <row r="29">
          <cell r="A29" t="str">
            <v>Щепин Андрей</v>
          </cell>
          <cell r="B29" t="str">
            <v>Кладовщик-комплектовщик</v>
          </cell>
          <cell r="C29">
            <v>11</v>
          </cell>
          <cell r="D29">
            <v>11</v>
          </cell>
          <cell r="G29">
            <v>11</v>
          </cell>
          <cell r="H29">
            <v>11</v>
          </cell>
          <cell r="K29">
            <v>11</v>
          </cell>
          <cell r="L29">
            <v>11</v>
          </cell>
          <cell r="O29">
            <v>11</v>
          </cell>
          <cell r="P29">
            <v>11</v>
          </cell>
          <cell r="S29">
            <v>11</v>
          </cell>
          <cell r="T29">
            <v>11</v>
          </cell>
          <cell r="W29">
            <v>11</v>
          </cell>
          <cell r="X29">
            <v>11</v>
          </cell>
          <cell r="AA29">
            <v>11</v>
          </cell>
          <cell r="AB29">
            <v>11</v>
          </cell>
          <cell r="AC29">
            <v>11</v>
          </cell>
          <cell r="AE29">
            <v>11</v>
          </cell>
          <cell r="AF29">
            <v>11</v>
          </cell>
          <cell r="AH29">
            <v>187</v>
          </cell>
        </row>
        <row r="30">
          <cell r="A30" t="str">
            <v>Якупова Гульнара</v>
          </cell>
          <cell r="B30" t="str">
            <v>Кладовщик-комплектовщик</v>
          </cell>
          <cell r="C30">
            <v>11</v>
          </cell>
          <cell r="D30">
            <v>11</v>
          </cell>
          <cell r="G30">
            <v>11</v>
          </cell>
          <cell r="H30">
            <v>11</v>
          </cell>
          <cell r="K30">
            <v>11</v>
          </cell>
          <cell r="L30">
            <v>11</v>
          </cell>
          <cell r="O30">
            <v>11</v>
          </cell>
          <cell r="P30">
            <v>11</v>
          </cell>
          <cell r="S30">
            <v>11</v>
          </cell>
          <cell r="T30">
            <v>11</v>
          </cell>
          <cell r="W30">
            <v>11</v>
          </cell>
          <cell r="X30">
            <v>11</v>
          </cell>
          <cell r="AA30">
            <v>11</v>
          </cell>
          <cell r="AB30">
            <v>11</v>
          </cell>
          <cell r="AE30">
            <v>11</v>
          </cell>
          <cell r="AF30">
            <v>11</v>
          </cell>
          <cell r="AH30">
            <v>176</v>
          </cell>
        </row>
        <row r="31">
          <cell r="A31" t="str">
            <v>Водители</v>
          </cell>
          <cell r="AH31">
            <v>0</v>
          </cell>
        </row>
        <row r="32">
          <cell r="A32" t="str">
            <v>Ершов Евгений</v>
          </cell>
          <cell r="B32" t="str">
            <v>Водитель-экспедитор</v>
          </cell>
          <cell r="C32" t="str">
            <v>В</v>
          </cell>
          <cell r="D32">
            <v>8</v>
          </cell>
          <cell r="E32">
            <v>8</v>
          </cell>
          <cell r="F32">
            <v>8</v>
          </cell>
          <cell r="G32">
            <v>8</v>
          </cell>
          <cell r="H32">
            <v>5</v>
          </cell>
          <cell r="J32" t="str">
            <v>В</v>
          </cell>
          <cell r="K32" t="str">
            <v>В</v>
          </cell>
          <cell r="L32">
            <v>8</v>
          </cell>
          <cell r="M32">
            <v>8</v>
          </cell>
          <cell r="N32">
            <v>8</v>
          </cell>
          <cell r="O32">
            <v>5</v>
          </cell>
          <cell r="Q32">
            <v>8</v>
          </cell>
          <cell r="R32">
            <v>8</v>
          </cell>
          <cell r="S32">
            <v>8</v>
          </cell>
          <cell r="T32">
            <v>8</v>
          </cell>
          <cell r="U32">
            <v>8</v>
          </cell>
          <cell r="V32">
            <v>5</v>
          </cell>
          <cell r="X32">
            <v>8</v>
          </cell>
          <cell r="Y32">
            <v>8</v>
          </cell>
          <cell r="Z32">
            <v>8</v>
          </cell>
          <cell r="AA32">
            <v>8</v>
          </cell>
          <cell r="AB32">
            <v>8</v>
          </cell>
          <cell r="AC32">
            <v>5</v>
          </cell>
          <cell r="AE32">
            <v>8</v>
          </cell>
          <cell r="AF32">
            <v>8</v>
          </cell>
          <cell r="AG32">
            <v>8</v>
          </cell>
          <cell r="AH32">
            <v>180</v>
          </cell>
        </row>
        <row r="33">
          <cell r="A33" t="str">
            <v>Хазбиулин Игорь</v>
          </cell>
          <cell r="B33" t="str">
            <v>Водитель-экспедитор</v>
          </cell>
          <cell r="C33" t="str">
            <v>В</v>
          </cell>
          <cell r="D33">
            <v>8</v>
          </cell>
          <cell r="E33">
            <v>8</v>
          </cell>
          <cell r="F33">
            <v>8</v>
          </cell>
          <cell r="G33">
            <v>8</v>
          </cell>
          <cell r="H33">
            <v>5</v>
          </cell>
          <cell r="J33" t="str">
            <v>В</v>
          </cell>
          <cell r="K33" t="str">
            <v>В</v>
          </cell>
          <cell r="L33">
            <v>8</v>
          </cell>
          <cell r="M33">
            <v>8</v>
          </cell>
          <cell r="N33">
            <v>8</v>
          </cell>
          <cell r="O33">
            <v>5</v>
          </cell>
          <cell r="Q33">
            <v>8</v>
          </cell>
          <cell r="R33">
            <v>8</v>
          </cell>
          <cell r="S33">
            <v>8</v>
          </cell>
          <cell r="T33">
            <v>8</v>
          </cell>
          <cell r="U33">
            <v>8</v>
          </cell>
          <cell r="V33">
            <v>5</v>
          </cell>
          <cell r="W33">
            <v>8</v>
          </cell>
          <cell r="X33">
            <v>8</v>
          </cell>
          <cell r="Y33">
            <v>8</v>
          </cell>
          <cell r="Z33">
            <v>8</v>
          </cell>
          <cell r="AA33">
            <v>8</v>
          </cell>
          <cell r="AB33">
            <v>8</v>
          </cell>
          <cell r="AC33">
            <v>5</v>
          </cell>
          <cell r="AE33">
            <v>8</v>
          </cell>
          <cell r="AF33">
            <v>8</v>
          </cell>
          <cell r="AG33">
            <v>8</v>
          </cell>
          <cell r="AH33">
            <v>188</v>
          </cell>
        </row>
        <row r="34">
          <cell r="A34" t="str">
            <v>Максимов Евгений</v>
          </cell>
          <cell r="B34" t="str">
            <v>Водитель-экспедитор</v>
          </cell>
          <cell r="C34" t="str">
            <v>В</v>
          </cell>
          <cell r="D34">
            <v>8</v>
          </cell>
          <cell r="E34" t="str">
            <v>АД/Б</v>
          </cell>
          <cell r="F34">
            <v>8</v>
          </cell>
          <cell r="G34">
            <v>8</v>
          </cell>
          <cell r="H34">
            <v>5</v>
          </cell>
          <cell r="J34" t="str">
            <v>В</v>
          </cell>
          <cell r="K34" t="str">
            <v>В</v>
          </cell>
          <cell r="L34">
            <v>8</v>
          </cell>
          <cell r="M34">
            <v>8</v>
          </cell>
          <cell r="N34">
            <v>8</v>
          </cell>
          <cell r="O34">
            <v>5</v>
          </cell>
          <cell r="Q34">
            <v>8</v>
          </cell>
          <cell r="R34">
            <v>8</v>
          </cell>
          <cell r="S34">
            <v>8</v>
          </cell>
          <cell r="T34">
            <v>8</v>
          </cell>
          <cell r="U34">
            <v>8</v>
          </cell>
          <cell r="V34">
            <v>5</v>
          </cell>
          <cell r="X34">
            <v>8</v>
          </cell>
          <cell r="Y34">
            <v>8</v>
          </cell>
          <cell r="Z34">
            <v>8</v>
          </cell>
          <cell r="AA34">
            <v>8</v>
          </cell>
          <cell r="AB34">
            <v>8</v>
          </cell>
          <cell r="AC34" t="str">
            <v>Ад</v>
          </cell>
          <cell r="AE34" t="str">
            <v>Ад</v>
          </cell>
          <cell r="AF34">
            <v>8</v>
          </cell>
          <cell r="AG34">
            <v>8</v>
          </cell>
          <cell r="AH34">
            <v>159</v>
          </cell>
        </row>
        <row r="35">
          <cell r="A35" t="str">
            <v>Осипов Евгений</v>
          </cell>
          <cell r="B35" t="str">
            <v>Водитель-экспедитор</v>
          </cell>
          <cell r="C35" t="str">
            <v>В</v>
          </cell>
          <cell r="D35">
            <v>8</v>
          </cell>
          <cell r="E35">
            <v>8</v>
          </cell>
          <cell r="F35">
            <v>8</v>
          </cell>
          <cell r="G35">
            <v>8</v>
          </cell>
          <cell r="H35">
            <v>5</v>
          </cell>
          <cell r="J35" t="str">
            <v>В</v>
          </cell>
          <cell r="K35" t="str">
            <v>В</v>
          </cell>
          <cell r="L35">
            <v>8</v>
          </cell>
          <cell r="M35">
            <v>8</v>
          </cell>
          <cell r="N35">
            <v>8</v>
          </cell>
          <cell r="O35">
            <v>5</v>
          </cell>
          <cell r="Q35">
            <v>8</v>
          </cell>
          <cell r="R35">
            <v>8</v>
          </cell>
          <cell r="S35">
            <v>8</v>
          </cell>
          <cell r="T35">
            <v>8</v>
          </cell>
          <cell r="U35">
            <v>8</v>
          </cell>
          <cell r="V35">
            <v>5</v>
          </cell>
          <cell r="X35">
            <v>8</v>
          </cell>
          <cell r="Y35">
            <v>8</v>
          </cell>
          <cell r="Z35">
            <v>8</v>
          </cell>
          <cell r="AA35">
            <v>8</v>
          </cell>
          <cell r="AB35">
            <v>8</v>
          </cell>
          <cell r="AC35">
            <v>5</v>
          </cell>
          <cell r="AE35">
            <v>8</v>
          </cell>
          <cell r="AF35">
            <v>8</v>
          </cell>
          <cell r="AG35">
            <v>8</v>
          </cell>
          <cell r="AH35">
            <v>180</v>
          </cell>
        </row>
        <row r="36">
          <cell r="A36" t="str">
            <v>Филиппов Дмитрий</v>
          </cell>
          <cell r="B36" t="str">
            <v>Водитель-экспедитор</v>
          </cell>
          <cell r="C36" t="str">
            <v>В</v>
          </cell>
          <cell r="D36">
            <v>8</v>
          </cell>
          <cell r="E36">
            <v>8</v>
          </cell>
          <cell r="F36">
            <v>8</v>
          </cell>
          <cell r="G36">
            <v>8</v>
          </cell>
          <cell r="H36">
            <v>5</v>
          </cell>
          <cell r="J36" t="str">
            <v>В</v>
          </cell>
          <cell r="K36" t="str">
            <v>В</v>
          </cell>
          <cell r="L36">
            <v>8</v>
          </cell>
          <cell r="M36">
            <v>8</v>
          </cell>
          <cell r="N36">
            <v>8</v>
          </cell>
          <cell r="O36">
            <v>5</v>
          </cell>
          <cell r="Q36">
            <v>8</v>
          </cell>
          <cell r="R36">
            <v>8</v>
          </cell>
          <cell r="S36">
            <v>8</v>
          </cell>
          <cell r="T36">
            <v>8</v>
          </cell>
          <cell r="U36">
            <v>8</v>
          </cell>
          <cell r="V36">
            <v>5</v>
          </cell>
          <cell r="X36">
            <v>8</v>
          </cell>
          <cell r="Y36">
            <v>8</v>
          </cell>
          <cell r="Z36">
            <v>8</v>
          </cell>
          <cell r="AA36">
            <v>8</v>
          </cell>
          <cell r="AB36">
            <v>8</v>
          </cell>
          <cell r="AC36">
            <v>5</v>
          </cell>
          <cell r="AE36">
            <v>8</v>
          </cell>
          <cell r="AF36">
            <v>8</v>
          </cell>
          <cell r="AG36">
            <v>8</v>
          </cell>
          <cell r="AH36">
            <v>180</v>
          </cell>
        </row>
        <row r="37">
          <cell r="A37" t="str">
            <v>Хайбуллин Ильгам</v>
          </cell>
          <cell r="B37" t="str">
            <v>Водитель-экспедитор</v>
          </cell>
          <cell r="C37" t="str">
            <v>В</v>
          </cell>
          <cell r="D37">
            <v>8</v>
          </cell>
          <cell r="E37">
            <v>8</v>
          </cell>
          <cell r="F37">
            <v>8</v>
          </cell>
          <cell r="G37">
            <v>8</v>
          </cell>
          <cell r="H37">
            <v>5</v>
          </cell>
          <cell r="J37" t="str">
            <v>В</v>
          </cell>
          <cell r="K37" t="str">
            <v>В</v>
          </cell>
          <cell r="L37">
            <v>8</v>
          </cell>
          <cell r="M37">
            <v>8</v>
          </cell>
          <cell r="N37">
            <v>8</v>
          </cell>
          <cell r="O37">
            <v>5</v>
          </cell>
          <cell r="Q37">
            <v>8</v>
          </cell>
          <cell r="R37">
            <v>8</v>
          </cell>
          <cell r="S37">
            <v>8</v>
          </cell>
          <cell r="T37">
            <v>8</v>
          </cell>
          <cell r="U37">
            <v>8</v>
          </cell>
          <cell r="V37">
            <v>5</v>
          </cell>
          <cell r="X37">
            <v>8</v>
          </cell>
          <cell r="Y37">
            <v>8</v>
          </cell>
          <cell r="Z37">
            <v>8</v>
          </cell>
          <cell r="AA37">
            <v>8</v>
          </cell>
          <cell r="AB37" t="str">
            <v>Ад</v>
          </cell>
          <cell r="AC37" t="str">
            <v>Ад</v>
          </cell>
          <cell r="AE37">
            <v>8</v>
          </cell>
          <cell r="AF37">
            <v>8</v>
          </cell>
          <cell r="AG37">
            <v>8</v>
          </cell>
          <cell r="AH37">
            <v>167</v>
          </cell>
        </row>
        <row r="38">
          <cell r="A38" t="str">
            <v>Шагивалиев Ильфат</v>
          </cell>
          <cell r="B38" t="str">
            <v>Грузчик</v>
          </cell>
          <cell r="C38" t="str">
            <v>В</v>
          </cell>
          <cell r="D38">
            <v>8</v>
          </cell>
          <cell r="E38">
            <v>8</v>
          </cell>
          <cell r="F38">
            <v>8</v>
          </cell>
          <cell r="G38">
            <v>8</v>
          </cell>
          <cell r="H38">
            <v>5</v>
          </cell>
          <cell r="J38" t="str">
            <v>В</v>
          </cell>
          <cell r="K38" t="str">
            <v>В</v>
          </cell>
          <cell r="L38" t="str">
            <v>АД/Б</v>
          </cell>
          <cell r="M38">
            <v>8</v>
          </cell>
          <cell r="N38">
            <v>8</v>
          </cell>
          <cell r="O38">
            <v>5</v>
          </cell>
          <cell r="Q38">
            <v>8</v>
          </cell>
          <cell r="R38">
            <v>8</v>
          </cell>
          <cell r="S38">
            <v>8</v>
          </cell>
          <cell r="T38">
            <v>8</v>
          </cell>
          <cell r="U38">
            <v>8</v>
          </cell>
          <cell r="V38">
            <v>5</v>
          </cell>
          <cell r="X38">
            <v>8</v>
          </cell>
          <cell r="Y38">
            <v>8</v>
          </cell>
          <cell r="Z38">
            <v>8</v>
          </cell>
          <cell r="AA38">
            <v>8</v>
          </cell>
          <cell r="AB38">
            <v>8</v>
          </cell>
          <cell r="AC38">
            <v>5</v>
          </cell>
          <cell r="AE38">
            <v>3</v>
          </cell>
          <cell r="AF38">
            <v>8</v>
          </cell>
          <cell r="AG38">
            <v>8</v>
          </cell>
          <cell r="AH38">
            <v>167</v>
          </cell>
        </row>
        <row r="39">
          <cell r="A39" t="str">
            <v>затраты на водителей</v>
          </cell>
          <cell r="D39">
            <v>6000</v>
          </cell>
        </row>
        <row r="40">
          <cell r="A40" t="str">
            <v>Наемные</v>
          </cell>
          <cell r="E40">
            <v>4650</v>
          </cell>
          <cell r="M40">
            <v>7125</v>
          </cell>
          <cell r="N40">
            <v>5050</v>
          </cell>
        </row>
      </sheetData>
      <sheetData sheetId="9" refreshError="1"/>
      <sheetData sheetId="10">
        <row r="2">
          <cell r="A2" t="str">
            <v>Офис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ЗП"/>
      <sheetName val="Аванс"/>
      <sheetName val="НАЛ_Аванс"/>
    </sheetNames>
    <sheetDataSet>
      <sheetData sheetId="0">
        <row r="1">
          <cell r="A1" t="str">
            <v>Авдеев Алексей</v>
          </cell>
          <cell r="B1">
            <v>6407.67</v>
          </cell>
        </row>
        <row r="2">
          <cell r="A2" t="str">
            <v>Ахметзянов Камиль</v>
          </cell>
          <cell r="B2">
            <v>12816.34</v>
          </cell>
        </row>
        <row r="3">
          <cell r="A3" t="str">
            <v>Билалов Зульфат</v>
          </cell>
          <cell r="B3">
            <v>12816.34</v>
          </cell>
        </row>
        <row r="4">
          <cell r="A4" t="str">
            <v>Даминов Альберт</v>
          </cell>
          <cell r="B4">
            <v>12816.34</v>
          </cell>
        </row>
        <row r="5">
          <cell r="A5" t="str">
            <v>Данилов Дмитрий</v>
          </cell>
          <cell r="B5">
            <v>11862.33</v>
          </cell>
        </row>
        <row r="6">
          <cell r="A6" t="str">
            <v>Коптелов Владимир</v>
          </cell>
          <cell r="B6">
            <v>7544.69</v>
          </cell>
        </row>
        <row r="7">
          <cell r="A7" t="str">
            <v>Масюк Олег</v>
          </cell>
          <cell r="B7">
            <v>12816.34</v>
          </cell>
        </row>
        <row r="8">
          <cell r="A8" t="str">
            <v>Насибуллина Гулия</v>
          </cell>
          <cell r="B8">
            <v>5453.66</v>
          </cell>
        </row>
        <row r="9">
          <cell r="A9" t="str">
            <v>Оглоблин Дмитрий</v>
          </cell>
          <cell r="B9">
            <v>12816.34</v>
          </cell>
        </row>
        <row r="10">
          <cell r="A10" t="str">
            <v>Пряхин Павел</v>
          </cell>
          <cell r="B10">
            <v>12816.34</v>
          </cell>
        </row>
        <row r="11">
          <cell r="A11" t="str">
            <v>Салахетдинов Ринат</v>
          </cell>
          <cell r="B11">
            <v>12816.34</v>
          </cell>
        </row>
        <row r="12">
          <cell r="A12" t="str">
            <v>Самигуллина Раушания</v>
          </cell>
          <cell r="B12">
            <v>6408.67</v>
          </cell>
        </row>
        <row r="13">
          <cell r="A13" t="str">
            <v>Фролов Дмитрий</v>
          </cell>
          <cell r="B13">
            <v>12816.34</v>
          </cell>
        </row>
        <row r="14">
          <cell r="A14" t="str">
            <v>Халилов Артур</v>
          </cell>
          <cell r="B14">
            <v>12816.34</v>
          </cell>
        </row>
        <row r="15">
          <cell r="A15" t="str">
            <v>Щепин Андрей</v>
          </cell>
          <cell r="B15">
            <v>12816.34</v>
          </cell>
        </row>
        <row r="16">
          <cell r="A16" t="str">
            <v>Якупова Гульнара</v>
          </cell>
          <cell r="B16">
            <v>12816.34</v>
          </cell>
        </row>
        <row r="17">
          <cell r="A17" t="str">
            <v>Лавров Дмитрий</v>
          </cell>
          <cell r="B17">
            <v>11974.71</v>
          </cell>
        </row>
        <row r="18">
          <cell r="A18" t="str">
            <v>Порохова Марина</v>
          </cell>
          <cell r="B18">
            <v>13572</v>
          </cell>
        </row>
        <row r="19">
          <cell r="A19" t="str">
            <v>Иютин Анатолий</v>
          </cell>
          <cell r="B19">
            <v>13572</v>
          </cell>
        </row>
        <row r="20">
          <cell r="A20" t="str">
            <v>Каримуллин Салават</v>
          </cell>
          <cell r="B20">
            <v>13487.99</v>
          </cell>
        </row>
        <row r="21">
          <cell r="A21" t="str">
            <v>Раскита Александр</v>
          </cell>
          <cell r="B21">
            <v>13487.99</v>
          </cell>
        </row>
        <row r="22">
          <cell r="A22" t="str">
            <v>Ершов Евгений</v>
          </cell>
          <cell r="B22">
            <v>8111.97</v>
          </cell>
        </row>
        <row r="23">
          <cell r="A23" t="str">
            <v>Максимов Евгений</v>
          </cell>
          <cell r="B23">
            <v>13487.99</v>
          </cell>
        </row>
        <row r="24">
          <cell r="A24" t="str">
            <v>Осипов Евгений</v>
          </cell>
          <cell r="B24">
            <v>13487.99</v>
          </cell>
        </row>
        <row r="25">
          <cell r="A25" t="str">
            <v>Сафиуллин Руслан</v>
          </cell>
          <cell r="B25">
            <v>13487.99</v>
          </cell>
        </row>
        <row r="26">
          <cell r="A26" t="str">
            <v>Филиппов Дмитрий</v>
          </cell>
          <cell r="B26">
            <v>13487.99</v>
          </cell>
        </row>
        <row r="27">
          <cell r="A27" t="str">
            <v>Хайбуллин Ильгам</v>
          </cell>
          <cell r="B27">
            <v>13487.99</v>
          </cell>
        </row>
        <row r="28">
          <cell r="A28" t="str">
            <v>Бабашкина Людмила</v>
          </cell>
          <cell r="B28">
            <v>12282.65</v>
          </cell>
        </row>
      </sheetData>
      <sheetData sheetId="1">
        <row r="1">
          <cell r="A1" t="str">
            <v>Авдеев Алексей</v>
          </cell>
          <cell r="B1">
            <v>5635.66</v>
          </cell>
        </row>
        <row r="2">
          <cell r="A2" t="str">
            <v>Ахметзянов Камиль</v>
          </cell>
          <cell r="B2">
            <v>5453.66</v>
          </cell>
        </row>
        <row r="3">
          <cell r="A3" t="str">
            <v>Билалов Зульфат</v>
          </cell>
          <cell r="B3">
            <v>5453.66</v>
          </cell>
        </row>
        <row r="4">
          <cell r="A4" t="str">
            <v>Даминов Альберт</v>
          </cell>
          <cell r="B4">
            <v>5453.66</v>
          </cell>
        </row>
        <row r="5">
          <cell r="A5" t="str">
            <v>Данилов Дмитрий</v>
          </cell>
          <cell r="B5">
            <v>5453.66</v>
          </cell>
        </row>
        <row r="6">
          <cell r="A6" t="str">
            <v>Масюк Олег</v>
          </cell>
          <cell r="B6">
            <v>5453.66</v>
          </cell>
        </row>
        <row r="7">
          <cell r="A7" t="str">
            <v>Оглоблин Дмитрий</v>
          </cell>
          <cell r="B7">
            <v>5453.66</v>
          </cell>
        </row>
        <row r="8">
          <cell r="A8" t="str">
            <v>Пряхин Павел</v>
          </cell>
          <cell r="B8">
            <v>5453.66</v>
          </cell>
        </row>
        <row r="9">
          <cell r="A9" t="str">
            <v>Салахетдинов Ринат</v>
          </cell>
          <cell r="B9">
            <v>5635.66</v>
          </cell>
        </row>
        <row r="10">
          <cell r="A10" t="str">
            <v>Самигуллина Раушания</v>
          </cell>
          <cell r="B10">
            <v>4681.6400000000003</v>
          </cell>
        </row>
        <row r="11">
          <cell r="A11" t="str">
            <v>Фролов Дмитрий</v>
          </cell>
          <cell r="B11">
            <v>5453.66</v>
          </cell>
        </row>
        <row r="12">
          <cell r="A12" t="str">
            <v>Халилов Артур</v>
          </cell>
          <cell r="B12">
            <v>5635.66</v>
          </cell>
        </row>
        <row r="13">
          <cell r="A13" t="str">
            <v>Щепин Андрей</v>
          </cell>
          <cell r="B13">
            <v>5453.66</v>
          </cell>
        </row>
        <row r="14">
          <cell r="A14" t="str">
            <v>Якупова Гульнара</v>
          </cell>
          <cell r="B14">
            <v>5635.66</v>
          </cell>
        </row>
        <row r="15">
          <cell r="A15" t="str">
            <v>Лавров Дмитрий</v>
          </cell>
          <cell r="B15">
            <v>6351.35</v>
          </cell>
        </row>
        <row r="16">
          <cell r="A16" t="str">
            <v>Порохова Марина</v>
          </cell>
          <cell r="B16">
            <v>5655</v>
          </cell>
        </row>
        <row r="17">
          <cell r="A17" t="str">
            <v>Иютин Анатолий</v>
          </cell>
          <cell r="B17">
            <v>5655</v>
          </cell>
        </row>
        <row r="18">
          <cell r="A18" t="str">
            <v>Каримуллин Салават</v>
          </cell>
          <cell r="B18">
            <v>6103.01</v>
          </cell>
        </row>
        <row r="19">
          <cell r="A19" t="str">
            <v>Раскита Александр</v>
          </cell>
          <cell r="B19">
            <v>5921.01</v>
          </cell>
        </row>
        <row r="20">
          <cell r="A20" t="str">
            <v>Максимов Евгений</v>
          </cell>
          <cell r="B20">
            <v>6493.01</v>
          </cell>
        </row>
        <row r="21">
          <cell r="A21" t="str">
            <v>Осипов Евгений</v>
          </cell>
          <cell r="B21">
            <v>5921.01</v>
          </cell>
        </row>
        <row r="22">
          <cell r="A22" t="str">
            <v>Филиппов Дмитрий</v>
          </cell>
          <cell r="B22">
            <v>5739.01</v>
          </cell>
        </row>
        <row r="23">
          <cell r="A23" t="str">
            <v>Хайбуллин Ильгам</v>
          </cell>
          <cell r="B23">
            <v>5739.01</v>
          </cell>
        </row>
        <row r="24">
          <cell r="A24" t="str">
            <v>Шагивалиев Ильфат</v>
          </cell>
          <cell r="B24">
            <v>2254.2600000000002</v>
          </cell>
        </row>
        <row r="25">
          <cell r="A25" t="str">
            <v>Бабашкина Людмила</v>
          </cell>
          <cell r="B25">
            <v>5117.3500000000004</v>
          </cell>
        </row>
      </sheetData>
      <sheetData sheetId="2">
        <row r="1">
          <cell r="A1" t="str">
            <v>Авдеев Алексей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л. ааванс"/>
      <sheetName val="ЗП+Аванс"/>
    </sheetNames>
    <sheetDataSet>
      <sheetData sheetId="0" refreshError="1"/>
      <sheetData sheetId="1" refreshError="1">
        <row r="2">
          <cell r="A2" t="str">
            <v>Шагивалиев Ильфат</v>
          </cell>
          <cell r="B2">
            <v>4457.6000000000004</v>
          </cell>
          <cell r="C2">
            <v>2923.2</v>
          </cell>
        </row>
        <row r="3">
          <cell r="A3" t="str">
            <v>Авдеев Алексей</v>
          </cell>
          <cell r="B3">
            <v>8497.6200000000008</v>
          </cell>
          <cell r="C3">
            <v>7308</v>
          </cell>
        </row>
        <row r="4">
          <cell r="A4" t="str">
            <v>Ахметзянов Камиль</v>
          </cell>
          <cell r="B4">
            <v>10962</v>
          </cell>
          <cell r="C4">
            <v>7308</v>
          </cell>
        </row>
        <row r="5">
          <cell r="A5" t="str">
            <v>Билалов Зульфат</v>
          </cell>
          <cell r="B5">
            <v>8315.6200000000008</v>
          </cell>
          <cell r="C5">
            <v>4914.28</v>
          </cell>
        </row>
        <row r="6">
          <cell r="A6" t="str">
            <v>Даминов Альберт</v>
          </cell>
          <cell r="B6">
            <v>10962</v>
          </cell>
          <cell r="C6">
            <v>7308</v>
          </cell>
        </row>
        <row r="7">
          <cell r="A7" t="str">
            <v>Данилов Дмитрий</v>
          </cell>
          <cell r="B7">
            <v>8315.6200000000008</v>
          </cell>
          <cell r="C7">
            <v>7308</v>
          </cell>
        </row>
        <row r="8">
          <cell r="A8" t="str">
            <v>Коптелов Владимир</v>
          </cell>
          <cell r="B8">
            <v>11144</v>
          </cell>
          <cell r="C8">
            <v>7308</v>
          </cell>
        </row>
        <row r="9">
          <cell r="A9" t="str">
            <v>Масюк Олег</v>
          </cell>
          <cell r="B9">
            <v>5040.1000000000004</v>
          </cell>
          <cell r="C9">
            <v>7308</v>
          </cell>
        </row>
        <row r="10">
          <cell r="A10" t="str">
            <v xml:space="preserve">Насибуллина  Гулия </v>
          </cell>
          <cell r="B10">
            <v>10962</v>
          </cell>
          <cell r="C10">
            <v>4032.48</v>
          </cell>
        </row>
        <row r="11">
          <cell r="A11" t="str">
            <v>Оглоблин Дмитрий</v>
          </cell>
          <cell r="B11">
            <v>10962</v>
          </cell>
          <cell r="C11">
            <v>7308</v>
          </cell>
        </row>
        <row r="12">
          <cell r="A12" t="str">
            <v>Пряхин Павел</v>
          </cell>
          <cell r="B12">
            <v>10962</v>
          </cell>
          <cell r="C12">
            <v>7308</v>
          </cell>
        </row>
        <row r="13">
          <cell r="A13" t="str">
            <v>Салахетдинов Ринат</v>
          </cell>
          <cell r="B13">
            <v>11144</v>
          </cell>
          <cell r="C13">
            <v>7308</v>
          </cell>
        </row>
        <row r="14">
          <cell r="A14" t="str">
            <v>Самигуллина Рушания</v>
          </cell>
          <cell r="B14">
            <v>11144</v>
          </cell>
          <cell r="C14">
            <v>7308</v>
          </cell>
        </row>
        <row r="15">
          <cell r="A15" t="str">
            <v>Фролов Дмитрий</v>
          </cell>
          <cell r="B15">
            <v>10962</v>
          </cell>
          <cell r="C15">
            <v>4788.45</v>
          </cell>
        </row>
        <row r="16">
          <cell r="A16" t="str">
            <v>Халилов Артур</v>
          </cell>
          <cell r="B16">
            <v>11144</v>
          </cell>
          <cell r="C16">
            <v>7308</v>
          </cell>
        </row>
        <row r="17">
          <cell r="A17" t="str">
            <v xml:space="preserve">Щепин Андрей </v>
          </cell>
          <cell r="B17">
            <v>3275.52</v>
          </cell>
          <cell r="C17">
            <v>7308</v>
          </cell>
        </row>
        <row r="18">
          <cell r="A18" t="str">
            <v>Якупова Гульнара</v>
          </cell>
          <cell r="B18">
            <v>11144</v>
          </cell>
          <cell r="C18">
            <v>7308</v>
          </cell>
        </row>
        <row r="19">
          <cell r="A19" t="str">
            <v>Лавров Дмитрий</v>
          </cell>
          <cell r="B19">
            <v>9475.73</v>
          </cell>
          <cell r="C19">
            <v>7830</v>
          </cell>
        </row>
        <row r="20">
          <cell r="A20" t="str">
            <v>Порохова Марина</v>
          </cell>
          <cell r="B20">
            <v>11832</v>
          </cell>
          <cell r="C20">
            <v>7395</v>
          </cell>
        </row>
        <row r="21">
          <cell r="A21" t="str">
            <v>Иютин Анатолий</v>
          </cell>
          <cell r="B21">
            <v>5377.82</v>
          </cell>
          <cell r="C21"/>
        </row>
        <row r="22">
          <cell r="A22" t="str">
            <v>Каримуллин Салават</v>
          </cell>
          <cell r="B22">
            <v>9381.14</v>
          </cell>
          <cell r="C22">
            <v>7690</v>
          </cell>
        </row>
        <row r="23">
          <cell r="A23" t="str">
            <v>Раскита Александр</v>
          </cell>
          <cell r="B23">
            <v>11718</v>
          </cell>
          <cell r="C23">
            <v>7691</v>
          </cell>
        </row>
        <row r="24">
          <cell r="A24" t="str">
            <v>Ершов Евгений</v>
          </cell>
          <cell r="B24">
            <v>11900</v>
          </cell>
          <cell r="C24">
            <v>8460</v>
          </cell>
        </row>
        <row r="25">
          <cell r="A25" t="str">
            <v>Максимов Евгений</v>
          </cell>
          <cell r="B25">
            <v>9505.31</v>
          </cell>
          <cell r="C25">
            <v>6417.83</v>
          </cell>
        </row>
        <row r="26">
          <cell r="A26" t="str">
            <v>Осипов Евгений</v>
          </cell>
          <cell r="B26">
            <v>11718</v>
          </cell>
          <cell r="C26">
            <v>8460</v>
          </cell>
        </row>
        <row r="27">
          <cell r="A27" t="str">
            <v>Сафиуллин Руслан</v>
          </cell>
          <cell r="B27">
            <v>11536</v>
          </cell>
          <cell r="C27">
            <v>461.4</v>
          </cell>
        </row>
        <row r="28">
          <cell r="A28" t="str">
            <v>Филиппов Дмитрий</v>
          </cell>
          <cell r="B28">
            <v>11536</v>
          </cell>
          <cell r="C28">
            <v>8460</v>
          </cell>
        </row>
        <row r="29">
          <cell r="A29" t="str">
            <v>Хайбуллин Ильгам</v>
          </cell>
          <cell r="B29">
            <v>11536</v>
          </cell>
          <cell r="C29">
            <v>8460</v>
          </cell>
        </row>
        <row r="30">
          <cell r="A30" t="str">
            <v>Бабашкина Людмила</v>
          </cell>
          <cell r="B30">
            <v>10633.22</v>
          </cell>
          <cell r="C30">
            <v>6766.78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анс Нал"/>
      <sheetName val="Белый Аваанс"/>
      <sheetName val="Белая ЗП"/>
    </sheetNames>
    <sheetDataSet>
      <sheetData sheetId="0">
        <row r="1">
          <cell r="A1"/>
          <cell r="B1"/>
        </row>
        <row r="2">
          <cell r="A2">
            <v>1</v>
          </cell>
          <cell r="B2" t="str">
            <v>Авдеев Алексей</v>
          </cell>
        </row>
        <row r="3">
          <cell r="A3">
            <v>2</v>
          </cell>
          <cell r="B3" t="str">
            <v>Ахметзянов Камиль</v>
          </cell>
        </row>
        <row r="4">
          <cell r="A4">
            <v>3</v>
          </cell>
          <cell r="B4" t="str">
            <v>Бабашкина Людмила</v>
          </cell>
        </row>
        <row r="5">
          <cell r="A5">
            <v>4</v>
          </cell>
          <cell r="B5" t="str">
            <v>Билалов Зульфат</v>
          </cell>
        </row>
        <row r="6">
          <cell r="A6">
            <v>5</v>
          </cell>
          <cell r="B6" t="str">
            <v>Бояров Александр</v>
          </cell>
        </row>
        <row r="7">
          <cell r="A7">
            <v>6</v>
          </cell>
          <cell r="B7" t="str">
            <v>Данилов Дмитрий</v>
          </cell>
        </row>
        <row r="8">
          <cell r="A8">
            <v>7</v>
          </cell>
          <cell r="B8" t="str">
            <v>Даминов Альберт</v>
          </cell>
        </row>
        <row r="9">
          <cell r="A9">
            <v>8</v>
          </cell>
          <cell r="B9" t="str">
            <v>Дустов Анвар</v>
          </cell>
        </row>
        <row r="10">
          <cell r="A10">
            <v>9</v>
          </cell>
          <cell r="B10" t="str">
            <v>Ершов Евгений</v>
          </cell>
        </row>
        <row r="11">
          <cell r="A11">
            <v>10</v>
          </cell>
          <cell r="B11" t="str">
            <v>Зуева Елизавета</v>
          </cell>
        </row>
        <row r="12">
          <cell r="A12">
            <v>11</v>
          </cell>
          <cell r="B12" t="str">
            <v>Камаров Азат</v>
          </cell>
        </row>
        <row r="13">
          <cell r="A13">
            <v>12</v>
          </cell>
          <cell r="B13" t="str">
            <v>Каримуллин Салават</v>
          </cell>
        </row>
        <row r="14">
          <cell r="A14">
            <v>13</v>
          </cell>
          <cell r="B14" t="str">
            <v>Коптелов Владимир</v>
          </cell>
        </row>
        <row r="15">
          <cell r="A15">
            <v>14</v>
          </cell>
          <cell r="B15" t="str">
            <v>Лавров Дмитрий</v>
          </cell>
        </row>
        <row r="16">
          <cell r="A16">
            <v>15</v>
          </cell>
          <cell r="B16" t="str">
            <v>Максимов Евгений</v>
          </cell>
        </row>
        <row r="17">
          <cell r="A17">
            <v>16</v>
          </cell>
          <cell r="B17" t="str">
            <v>Масюк Олег</v>
          </cell>
        </row>
        <row r="18">
          <cell r="A18">
            <v>17</v>
          </cell>
          <cell r="B18" t="str">
            <v>Оглоблин Дмитрий</v>
          </cell>
        </row>
        <row r="19">
          <cell r="A19">
            <v>18</v>
          </cell>
          <cell r="B19" t="str">
            <v>Осипов Евгений</v>
          </cell>
        </row>
        <row r="20">
          <cell r="A20">
            <v>19</v>
          </cell>
          <cell r="B20" t="str">
            <v>Порохова Марина</v>
          </cell>
        </row>
        <row r="21">
          <cell r="A21">
            <v>20</v>
          </cell>
          <cell r="B21" t="str">
            <v>Пряхин Павел</v>
          </cell>
        </row>
        <row r="22">
          <cell r="A22">
            <v>21</v>
          </cell>
          <cell r="B22" t="str">
            <v>Раскита Александр</v>
          </cell>
        </row>
        <row r="23">
          <cell r="A23">
            <v>22</v>
          </cell>
          <cell r="B23" t="str">
            <v>Самигуллина Рушания</v>
          </cell>
        </row>
        <row r="24">
          <cell r="A24">
            <v>23</v>
          </cell>
          <cell r="B24" t="str">
            <v>Салахетдинов Ринат</v>
          </cell>
        </row>
        <row r="25">
          <cell r="A25">
            <v>24</v>
          </cell>
          <cell r="B25" t="str">
            <v>Фролов Дмитрий</v>
          </cell>
        </row>
        <row r="26">
          <cell r="A26">
            <v>25</v>
          </cell>
          <cell r="B26" t="str">
            <v>Фимин Никита</v>
          </cell>
        </row>
        <row r="27">
          <cell r="A27">
            <v>26</v>
          </cell>
          <cell r="B27" t="str">
            <v>Филиппов Дмитрий</v>
          </cell>
        </row>
        <row r="28">
          <cell r="A28">
            <v>27</v>
          </cell>
          <cell r="B28" t="str">
            <v>Хазибуллин  Игорь</v>
          </cell>
        </row>
        <row r="29">
          <cell r="A29">
            <v>28</v>
          </cell>
          <cell r="B29" t="str">
            <v>Хайбуллин Ильгам</v>
          </cell>
        </row>
        <row r="30">
          <cell r="A30">
            <v>29</v>
          </cell>
          <cell r="B30" t="str">
            <v>Халилов Артур</v>
          </cell>
        </row>
        <row r="31">
          <cell r="A31">
            <v>30</v>
          </cell>
          <cell r="B31" t="str">
            <v>Шагивалиев Ильфат</v>
          </cell>
        </row>
      </sheetData>
      <sheetData sheetId="1">
        <row r="1">
          <cell r="A1" t="str">
            <v>Шагивалиев Ильфат Махмутович на карту  3 956,57 (Удержать исп лист 5934,86)</v>
          </cell>
          <cell r="B1">
            <v>3956.57</v>
          </cell>
        </row>
      </sheetData>
      <sheetData sheetId="2">
        <row r="1">
          <cell r="A1" t="str">
            <v>держать исп лист Шагивалиев 5245,54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6E42-A085-4C37-841B-58A84B794D04}">
  <dimension ref="A1:Q25"/>
  <sheetViews>
    <sheetView zoomScale="80" zoomScaleNormal="80" workbookViewId="0">
      <selection activeCell="L14" sqref="L14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25.83984375" customWidth="1"/>
    <col min="4" max="4" width="14" customWidth="1"/>
    <col min="5" max="5" width="9.26171875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  <col min="17" max="17" width="14.68359375" customWidth="1"/>
  </cols>
  <sheetData>
    <row r="1" spans="1:17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  <c r="Q1" s="1"/>
    </row>
    <row r="2" spans="1:17" x14ac:dyDescent="0.55000000000000004">
      <c r="A2" s="1"/>
      <c r="B2" s="4" t="s">
        <v>3</v>
      </c>
      <c r="C2" s="5">
        <v>162</v>
      </c>
      <c r="D2" s="1">
        <v>152</v>
      </c>
      <c r="E2" s="1">
        <v>152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</row>
    <row r="3" spans="1:17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  <c r="Q3" s="1"/>
    </row>
    <row r="4" spans="1:17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  <c r="Q4" s="1"/>
    </row>
    <row r="5" spans="1:17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</row>
    <row r="6" spans="1:17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21</v>
      </c>
      <c r="N6" s="15" t="s">
        <v>20</v>
      </c>
      <c r="O6" s="17" t="s">
        <v>22</v>
      </c>
      <c r="P6" s="18" t="s">
        <v>23</v>
      </c>
    </row>
    <row r="7" spans="1:17" x14ac:dyDescent="0.55000000000000004">
      <c r="A7" s="19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19"/>
    </row>
    <row r="8" spans="1:17" ht="15" x14ac:dyDescent="0.55000000000000004">
      <c r="A8" s="19" t="s">
        <v>24</v>
      </c>
      <c r="B8" s="25" t="s">
        <v>25</v>
      </c>
      <c r="C8" s="26">
        <f>VLOOKUP(B8,[1]Январь!$A$2:$AH$36,34,0)</f>
        <v>112</v>
      </c>
      <c r="D8" s="27">
        <f t="shared" ref="D8:D11" si="0">C8/$C$2</f>
        <v>0.69135802469135799</v>
      </c>
      <c r="E8" s="28">
        <v>1</v>
      </c>
      <c r="F8" s="29">
        <v>60000</v>
      </c>
      <c r="G8" s="30">
        <f t="shared" ref="G8:G13" si="1">F8*D8</f>
        <v>41481.481481481482</v>
      </c>
      <c r="H8" s="31">
        <v>20000</v>
      </c>
      <c r="I8" s="29">
        <f t="shared" ref="I8:I13" si="2">D8*H8*E8</f>
        <v>13827.160493827159</v>
      </c>
      <c r="J8" s="29">
        <v>0</v>
      </c>
      <c r="K8" s="29"/>
      <c r="L8" s="32">
        <f t="shared" ref="L8:L13" si="3">G8+I8+J8</f>
        <v>55308.641975308637</v>
      </c>
      <c r="M8" s="24">
        <f>VLOOKUP(B8,[2]Аванс!$A$1:$B$25,2,0)</f>
        <v>6351.35</v>
      </c>
      <c r="N8">
        <v>5000</v>
      </c>
      <c r="O8" s="24">
        <f>VLOOKUP(B8,'[2] ЗП'!$A$1:$B$28,2,0)</f>
        <v>11974.71</v>
      </c>
      <c r="P8" s="32">
        <f>L8-M8-N8-O8</f>
        <v>31982.58197530864</v>
      </c>
      <c r="Q8">
        <f>L8/C8</f>
        <v>493.82716049382714</v>
      </c>
    </row>
    <row r="9" spans="1:17" ht="15" x14ac:dyDescent="0.55000000000000004">
      <c r="A9" s="19" t="s">
        <v>26</v>
      </c>
      <c r="B9" s="25" t="s">
        <v>27</v>
      </c>
      <c r="C9" s="26">
        <f>VLOOKUP(B9,[1]Январь!$A$2:$AH$36,34,0)</f>
        <v>163</v>
      </c>
      <c r="D9" s="27">
        <f t="shared" si="0"/>
        <v>1.0061728395061729</v>
      </c>
      <c r="E9" s="28">
        <v>1</v>
      </c>
      <c r="F9" s="29">
        <v>35000</v>
      </c>
      <c r="G9" s="30">
        <f t="shared" si="1"/>
        <v>35216.049382716054</v>
      </c>
      <c r="H9" s="31">
        <v>15000</v>
      </c>
      <c r="I9" s="29">
        <f>D9*H9*E9</f>
        <v>15092.592592592593</v>
      </c>
      <c r="J9" s="29">
        <f>5000*D9</f>
        <v>5030.8641975308647</v>
      </c>
      <c r="K9" s="29"/>
      <c r="L9" s="32">
        <f>G9+I9+J9+K9</f>
        <v>55339.506172839509</v>
      </c>
      <c r="M9" s="24">
        <f>VLOOKUP(B9,[2]Аванс!$A$1:$B$25,2,0)</f>
        <v>5655</v>
      </c>
      <c r="N9">
        <v>5000</v>
      </c>
      <c r="O9" s="24">
        <f>VLOOKUP(B9,'[2] ЗП'!$A$1:$B$28,2,0)</f>
        <v>13572</v>
      </c>
      <c r="P9" s="32">
        <f t="shared" ref="P9:P13" si="4">L9-M9-N9-O9</f>
        <v>31112.506172839509</v>
      </c>
      <c r="Q9">
        <f t="shared" ref="Q9:Q13" si="5">L9/C9</f>
        <v>339.50617283950618</v>
      </c>
    </row>
    <row r="10" spans="1:17" ht="15" x14ac:dyDescent="0.55000000000000004">
      <c r="A10" s="19" t="s">
        <v>28</v>
      </c>
      <c r="B10" s="25" t="s">
        <v>29</v>
      </c>
      <c r="C10" s="26">
        <f>VLOOKUP(B10,[1]Январь!$A$2:$AH$36,34,0)</f>
        <v>167</v>
      </c>
      <c r="D10" s="27">
        <f t="shared" si="0"/>
        <v>1.0308641975308641</v>
      </c>
      <c r="E10" s="28">
        <v>1</v>
      </c>
      <c r="F10" s="29">
        <v>40000</v>
      </c>
      <c r="G10" s="30">
        <f t="shared" si="1"/>
        <v>41234.567901234564</v>
      </c>
      <c r="H10" s="31">
        <v>5000</v>
      </c>
      <c r="I10" s="29">
        <f t="shared" si="2"/>
        <v>5154.3209876543206</v>
      </c>
      <c r="J10" s="29">
        <f>5000*D10</f>
        <v>5154.3209876543206</v>
      </c>
      <c r="K10" s="29"/>
      <c r="L10" s="32">
        <f>G10+I10+J10+K10</f>
        <v>51543.209876543202</v>
      </c>
      <c r="M10" s="24">
        <f>VLOOKUP(B10,[2]Аванс!$A$1:$B$25,2,0)</f>
        <v>5117.3500000000004</v>
      </c>
      <c r="N10">
        <v>5000</v>
      </c>
      <c r="O10" s="24">
        <f>VLOOKUP(B10,'[2] ЗП'!$A$1:$B$28,2,0)</f>
        <v>12282.65</v>
      </c>
      <c r="P10" s="32">
        <f t="shared" si="4"/>
        <v>29143.209876543202</v>
      </c>
      <c r="Q10">
        <f t="shared" si="5"/>
        <v>308.64197530864192</v>
      </c>
    </row>
    <row r="11" spans="1:17" ht="15" x14ac:dyDescent="0.55000000000000004">
      <c r="A11" s="19" t="s">
        <v>30</v>
      </c>
      <c r="B11" s="25" t="s">
        <v>31</v>
      </c>
      <c r="C11" s="26">
        <f>VLOOKUP(B11,[1]Январь!$A$2:$AH$36,34,0)</f>
        <v>160</v>
      </c>
      <c r="D11" s="27">
        <f t="shared" si="0"/>
        <v>0.98765432098765427</v>
      </c>
      <c r="E11" s="28">
        <v>1</v>
      </c>
      <c r="F11" s="29">
        <v>40000</v>
      </c>
      <c r="G11" s="30">
        <f t="shared" si="1"/>
        <v>39506.172839506173</v>
      </c>
      <c r="H11" s="31">
        <v>5000</v>
      </c>
      <c r="I11" s="29">
        <f>D11*H11*E11</f>
        <v>4938.2716049382716</v>
      </c>
      <c r="J11" s="29">
        <v>0</v>
      </c>
      <c r="K11" s="29"/>
      <c r="L11" s="32">
        <f t="shared" si="3"/>
        <v>44444.444444444445</v>
      </c>
      <c r="M11" s="24">
        <f>VLOOKUP(B11,[2]Аванс!$A$1:$B$25,2,0)</f>
        <v>5655</v>
      </c>
      <c r="N11">
        <v>5000</v>
      </c>
      <c r="O11" s="24">
        <f>VLOOKUP(B11,'[2] ЗП'!$A$1:$B$28,2,0)</f>
        <v>13572</v>
      </c>
      <c r="P11" s="32">
        <f t="shared" si="4"/>
        <v>20217.444444444445</v>
      </c>
      <c r="Q11">
        <f t="shared" si="5"/>
        <v>277.77777777777777</v>
      </c>
    </row>
    <row r="12" spans="1:17" ht="15" x14ac:dyDescent="0.55000000000000004">
      <c r="A12" s="19" t="s">
        <v>32</v>
      </c>
      <c r="B12" s="25" t="s">
        <v>33</v>
      </c>
      <c r="C12" s="26">
        <f>VLOOKUP(B12,[1]Январь!$A$2:$AH$36,34,0)</f>
        <v>152</v>
      </c>
      <c r="D12" s="27">
        <f>C12/$E$2</f>
        <v>1</v>
      </c>
      <c r="E12" s="28">
        <v>1</v>
      </c>
      <c r="F12" s="29">
        <v>30000</v>
      </c>
      <c r="G12" s="30">
        <f t="shared" si="1"/>
        <v>30000</v>
      </c>
      <c r="H12" s="31">
        <v>25000</v>
      </c>
      <c r="I12" s="29">
        <f t="shared" si="2"/>
        <v>25000</v>
      </c>
      <c r="J12" s="29">
        <f t="shared" ref="J12:J13" si="6">5000*D12</f>
        <v>5000</v>
      </c>
      <c r="K12" s="29"/>
      <c r="L12" s="32">
        <f t="shared" si="3"/>
        <v>60000</v>
      </c>
      <c r="M12" s="24">
        <f>VLOOKUP(B12,[2]Аванс!$A$1:$B$25,2,0)</f>
        <v>6103.01</v>
      </c>
      <c r="N12">
        <v>5000</v>
      </c>
      <c r="O12" s="24">
        <f>VLOOKUP(B12,'[2] ЗП'!$A$1:$B$28,2,0)</f>
        <v>13487.99</v>
      </c>
      <c r="P12" s="32">
        <f t="shared" si="4"/>
        <v>35409</v>
      </c>
      <c r="Q12">
        <f t="shared" si="5"/>
        <v>394.73684210526318</v>
      </c>
    </row>
    <row r="13" spans="1:17" ht="15" x14ac:dyDescent="0.55000000000000004">
      <c r="A13" s="19" t="s">
        <v>32</v>
      </c>
      <c r="B13" s="25" t="s">
        <v>34</v>
      </c>
      <c r="C13" s="26">
        <f>VLOOKUP(B13,[1]Январь!$A$2:$AH$36,34,0)</f>
        <v>151</v>
      </c>
      <c r="D13" s="27">
        <f>C13/$D$2</f>
        <v>0.99342105263157898</v>
      </c>
      <c r="E13" s="28">
        <v>1</v>
      </c>
      <c r="F13" s="29">
        <v>30000</v>
      </c>
      <c r="G13" s="30">
        <f t="shared" si="1"/>
        <v>29802.63157894737</v>
      </c>
      <c r="H13" s="31">
        <v>25000</v>
      </c>
      <c r="I13" s="29">
        <f t="shared" si="2"/>
        <v>24835.526315789473</v>
      </c>
      <c r="J13" s="29">
        <f t="shared" si="6"/>
        <v>4967.105263157895</v>
      </c>
      <c r="K13" s="29"/>
      <c r="L13" s="32">
        <f t="shared" si="3"/>
        <v>59605.263157894733</v>
      </c>
      <c r="M13" s="24">
        <f>VLOOKUP(B13,[2]Аванс!$A$1:$B$25,2,0)</f>
        <v>5921.01</v>
      </c>
      <c r="N13">
        <v>5000</v>
      </c>
      <c r="O13" s="24">
        <f>VLOOKUP(B13,'[2] ЗП'!$A$1:$B$28,2,0)</f>
        <v>13487.99</v>
      </c>
      <c r="P13" s="32">
        <f t="shared" si="4"/>
        <v>35196.263157894733</v>
      </c>
      <c r="Q13">
        <f t="shared" si="5"/>
        <v>394.73684210526312</v>
      </c>
    </row>
    <row r="14" spans="1:17" ht="14.7" thickBot="1" x14ac:dyDescent="0.6">
      <c r="A14" s="33" t="s">
        <v>35</v>
      </c>
      <c r="B14" s="34"/>
      <c r="C14" s="35">
        <f>SUM(C8:C13)</f>
        <v>905</v>
      </c>
      <c r="D14" s="36"/>
      <c r="E14" s="37"/>
      <c r="F14" s="34"/>
      <c r="G14" s="38"/>
      <c r="H14" s="34"/>
      <c r="I14" s="38"/>
      <c r="J14" s="38"/>
      <c r="K14" s="38"/>
      <c r="L14" s="39">
        <f>SUM(L8:L13)</f>
        <v>326241.0656270305</v>
      </c>
      <c r="M14" s="40">
        <f>SUM(M7:M13)</f>
        <v>34802.720000000001</v>
      </c>
      <c r="N14" s="38">
        <f>SUM(N7:N13)</f>
        <v>30000</v>
      </c>
      <c r="O14" s="38">
        <f>SUM(O7:O13)</f>
        <v>78377.34</v>
      </c>
      <c r="P14" s="41">
        <f>SUM(P8:P13)</f>
        <v>183061.00562703051</v>
      </c>
    </row>
    <row r="15" spans="1:17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2"/>
      <c r="M15" s="53"/>
      <c r="N15" s="1"/>
      <c r="O15" s="1"/>
      <c r="P15" s="1"/>
      <c r="Q15" s="43"/>
    </row>
    <row r="16" spans="1:17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7.9" thickBot="1" x14ac:dyDescent="0.6">
      <c r="A17" s="44" t="s">
        <v>36</v>
      </c>
      <c r="B17" s="45" t="s">
        <v>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7.9" thickBot="1" x14ac:dyDescent="0.7">
      <c r="A18" s="44" t="s">
        <v>38</v>
      </c>
      <c r="B18" s="46" t="s">
        <v>37</v>
      </c>
      <c r="C18" s="1"/>
      <c r="D18" s="1"/>
      <c r="E18" s="1"/>
      <c r="F18" s="1"/>
      <c r="G18" s="1"/>
      <c r="H18" s="47">
        <v>132</v>
      </c>
      <c r="I18" s="47">
        <v>193</v>
      </c>
      <c r="J18" s="47"/>
      <c r="K18" s="47"/>
      <c r="L18" s="1"/>
      <c r="M18" s="1"/>
      <c r="N18" s="49">
        <v>2254.2600000000002</v>
      </c>
      <c r="O18" s="52">
        <v>3381.4</v>
      </c>
      <c r="P18" s="50"/>
      <c r="Q18" s="1"/>
    </row>
    <row r="19" spans="1:17" ht="15" x14ac:dyDescent="0.65">
      <c r="A19" s="19"/>
      <c r="B19" s="19"/>
      <c r="C19" s="1"/>
      <c r="D19" s="1"/>
      <c r="E19" s="1"/>
      <c r="F19" s="1"/>
      <c r="G19" s="1"/>
      <c r="H19" s="47">
        <v>79</v>
      </c>
      <c r="I19" s="47">
        <v>165</v>
      </c>
      <c r="J19" s="47"/>
      <c r="K19" s="47"/>
      <c r="L19" s="1"/>
      <c r="M19" s="1"/>
      <c r="N19" s="51">
        <v>5126.54</v>
      </c>
      <c r="O19" s="52">
        <v>7689.8</v>
      </c>
      <c r="P19" s="1"/>
      <c r="Q19" s="1"/>
    </row>
    <row r="20" spans="1:17" x14ac:dyDescent="0.55000000000000004">
      <c r="A20" s="19"/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>SUM(N18:N19)</f>
        <v>7380.8</v>
      </c>
      <c r="O20" s="1">
        <f>SUM(O18:O19)</f>
        <v>11071.2</v>
      </c>
      <c r="P20" s="1">
        <f>O20+N20</f>
        <v>18452</v>
      </c>
      <c r="Q20" s="1">
        <f>P20/O20</f>
        <v>1.6666666666666665</v>
      </c>
    </row>
    <row r="21" spans="1:17" x14ac:dyDescent="0.55000000000000004">
      <c r="A21" s="1" t="s">
        <v>39</v>
      </c>
      <c r="B21" s="1" t="s">
        <v>40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4" spans="1:17" ht="14.7" thickBot="1" x14ac:dyDescent="0.6"/>
    <row r="25" spans="1:17" ht="14.7" thickBot="1" x14ac:dyDescent="0.6">
      <c r="I25" s="64" t="s">
        <v>41</v>
      </c>
      <c r="J25" s="64"/>
      <c r="K25" s="64"/>
      <c r="L25" s="65"/>
      <c r="M25" s="48"/>
      <c r="N25" s="66" t="s">
        <v>42</v>
      </c>
      <c r="O25" s="67"/>
      <c r="P25" s="68"/>
    </row>
  </sheetData>
  <protectedRanges>
    <protectedRange algorithmName="SHA-512" hashValue="JuvLXAy+Zb2IB1+SSCKs0iA1FNpCXufnKPWijBQlZz6qpdXxS3OIqoySqS7RKvWKAYNgQftp2c5BkLxeuzk9eQ==" saltValue="NdsnZcdZvcXzOeSHH7Z1Cw==" spinCount="100000" sqref="P8:P13" name="Диапазон3_1_1_3_1_1_2_6_1_2_1"/>
    <protectedRange algorithmName="SHA-512" hashValue="PQZCLfOLu2aqcIFubUpjLGw0lzoVd1r3uuCBPi34LjH9K+OgQF1tj1E0sn50IueqqGkKTELaX8+xXKU9hMTnDw==" saltValue="3r9UjoH3u7kvu1qJ9unN3Q==" spinCount="100000" sqref="G8:G13" name="Диапазон1_1_1_3_1_1_2_6_1_2_1"/>
  </protectedRanges>
  <mergeCells count="2">
    <mergeCell ref="I25:L25"/>
    <mergeCell ref="N25:P2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2825-E01D-4B25-85A0-341D446FB755}">
  <dimension ref="A1:Q25"/>
  <sheetViews>
    <sheetView workbookViewId="0">
      <selection activeCell="P11" sqref="P11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25.83984375" customWidth="1"/>
    <col min="4" max="4" width="14" customWidth="1"/>
    <col min="5" max="5" width="9.26171875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  <col min="17" max="17" width="14.68359375" customWidth="1"/>
  </cols>
  <sheetData>
    <row r="1" spans="1:17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  <c r="Q1" s="1"/>
    </row>
    <row r="2" spans="1:17" x14ac:dyDescent="0.55000000000000004">
      <c r="A2" s="1"/>
      <c r="B2" s="4" t="s">
        <v>3</v>
      </c>
      <c r="C2" s="5">
        <v>154</v>
      </c>
      <c r="D2" s="1">
        <v>154</v>
      </c>
      <c r="E2" s="1">
        <v>143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</row>
    <row r="3" spans="1:17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  <c r="Q3" s="1"/>
    </row>
    <row r="4" spans="1:17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  <c r="Q4" s="1"/>
    </row>
    <row r="5" spans="1:17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</row>
    <row r="6" spans="1:17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21</v>
      </c>
      <c r="N6" s="15" t="s">
        <v>20</v>
      </c>
      <c r="O6" s="17" t="s">
        <v>22</v>
      </c>
      <c r="P6" s="18" t="s">
        <v>23</v>
      </c>
    </row>
    <row r="7" spans="1:17" x14ac:dyDescent="0.55000000000000004">
      <c r="A7" s="19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19"/>
    </row>
    <row r="8" spans="1:17" ht="15" x14ac:dyDescent="0.55000000000000004">
      <c r="A8" s="19" t="s">
        <v>24</v>
      </c>
      <c r="B8" s="25" t="s">
        <v>25</v>
      </c>
      <c r="C8" s="26">
        <f>VLOOKUP(B8,[1]Февраль!$A$2:$AE$36,31,0)</f>
        <v>129</v>
      </c>
      <c r="D8" s="27">
        <f t="shared" ref="D8:D11" si="0">C8/$C$2</f>
        <v>0.83766233766233766</v>
      </c>
      <c r="E8" s="28">
        <v>1</v>
      </c>
      <c r="F8" s="29">
        <v>60000</v>
      </c>
      <c r="G8" s="30">
        <f t="shared" ref="G8:G13" si="1">F8*D8</f>
        <v>50259.740259740262</v>
      </c>
      <c r="H8" s="31">
        <v>20000</v>
      </c>
      <c r="I8" s="29">
        <f t="shared" ref="I8:I13" si="2">D8*H8*E8</f>
        <v>16753.246753246753</v>
      </c>
      <c r="J8" s="29">
        <v>0</v>
      </c>
      <c r="K8" s="29"/>
      <c r="L8" s="32">
        <f t="shared" ref="L8" si="3">G8+I8+J8</f>
        <v>67012.987012987011</v>
      </c>
      <c r="M8" s="24">
        <f>VLOOKUP(B8,'[3]ЗП+Аванс'!$A$2:$C$30,2,0)</f>
        <v>9475.73</v>
      </c>
      <c r="N8" s="24"/>
      <c r="O8" s="24">
        <f>VLOOKUP(B8,'[3]ЗП+Аванс'!$A$2:$C$30,3,0)</f>
        <v>7830</v>
      </c>
      <c r="P8" s="32">
        <f>L8-M8-N8-O8</f>
        <v>49707.257012987015</v>
      </c>
      <c r="Q8">
        <f>L8/C8</f>
        <v>519.48051948051943</v>
      </c>
    </row>
    <row r="9" spans="1:17" ht="15" x14ac:dyDescent="0.55000000000000004">
      <c r="A9" s="19" t="s">
        <v>26</v>
      </c>
      <c r="B9" s="25" t="s">
        <v>27</v>
      </c>
      <c r="C9" s="26">
        <f>VLOOKUP(B9,[1]Февраль!$A$2:$AE$36,31,0)</f>
        <v>188</v>
      </c>
      <c r="D9" s="27">
        <f t="shared" si="0"/>
        <v>1.2207792207792207</v>
      </c>
      <c r="E9" s="28">
        <v>1</v>
      </c>
      <c r="F9" s="29">
        <v>35000</v>
      </c>
      <c r="G9" s="30">
        <f t="shared" si="1"/>
        <v>42727.272727272728</v>
      </c>
      <c r="H9" s="31">
        <v>15000</v>
      </c>
      <c r="I9" s="29">
        <f>D9*H9*E9</f>
        <v>18311.688311688311</v>
      </c>
      <c r="J9" s="29">
        <f>5000*D9</f>
        <v>6103.8961038961033</v>
      </c>
      <c r="K9" s="29">
        <f>H9/154*144</f>
        <v>14025.974025974027</v>
      </c>
      <c r="L9" s="32">
        <f>G9+I9+J9+K9</f>
        <v>81168.831168831166</v>
      </c>
      <c r="M9" s="24">
        <f>VLOOKUP(B9,'[3]ЗП+Аванс'!$A$2:$C$30,2,0)</f>
        <v>11832</v>
      </c>
      <c r="O9" s="24">
        <f>VLOOKUP(B9,'[3]ЗП+Аванс'!$A$2:$C$30,3,0)</f>
        <v>7395</v>
      </c>
      <c r="P9" s="32">
        <f t="shared" ref="P9:P13" si="4">L9-M9-N9-O9</f>
        <v>61941.831168831166</v>
      </c>
      <c r="Q9">
        <f t="shared" ref="Q9:Q13" si="5">L9/C9</f>
        <v>431.74910196186789</v>
      </c>
    </row>
    <row r="10" spans="1:17" ht="15" x14ac:dyDescent="0.55000000000000004">
      <c r="A10" s="19" t="s">
        <v>28</v>
      </c>
      <c r="B10" s="25" t="s">
        <v>29</v>
      </c>
      <c r="C10" s="26">
        <f>VLOOKUP(B10,[1]Февраль!$A$2:$AE$36,31,0)</f>
        <v>154</v>
      </c>
      <c r="D10" s="27">
        <f t="shared" si="0"/>
        <v>1</v>
      </c>
      <c r="E10" s="28">
        <v>1</v>
      </c>
      <c r="F10" s="29">
        <v>40000</v>
      </c>
      <c r="G10" s="30">
        <f t="shared" si="1"/>
        <v>40000</v>
      </c>
      <c r="H10" s="31">
        <v>5000</v>
      </c>
      <c r="I10" s="29">
        <f t="shared" si="2"/>
        <v>5000</v>
      </c>
      <c r="J10" s="29">
        <f>5000*D10</f>
        <v>5000</v>
      </c>
      <c r="K10" s="29"/>
      <c r="L10" s="32">
        <f t="shared" ref="L10:L13" si="6">G10+I10+J10+K10</f>
        <v>50000</v>
      </c>
      <c r="M10" s="24">
        <f>VLOOKUP(B10,'[3]ЗП+Аванс'!$A$2:$C$30,2,0)</f>
        <v>10633.22</v>
      </c>
      <c r="O10" s="24">
        <f>VLOOKUP(B10,'[3]ЗП+Аванс'!$A$2:$C$30,3,0)</f>
        <v>6766.78</v>
      </c>
      <c r="P10" s="32">
        <f t="shared" si="4"/>
        <v>32600</v>
      </c>
      <c r="Q10">
        <f t="shared" si="5"/>
        <v>324.6753246753247</v>
      </c>
    </row>
    <row r="11" spans="1:17" ht="15" x14ac:dyDescent="0.55000000000000004">
      <c r="A11" s="19" t="s">
        <v>30</v>
      </c>
      <c r="B11" s="25" t="s">
        <v>31</v>
      </c>
      <c r="C11" s="26">
        <f>VLOOKUP(B11,[1]Февраль!$A$2:$AE$36,31,0)</f>
        <v>25</v>
      </c>
      <c r="D11" s="27">
        <f t="shared" si="0"/>
        <v>0.16233766233766234</v>
      </c>
      <c r="E11" s="28">
        <v>1</v>
      </c>
      <c r="F11" s="29">
        <v>40000</v>
      </c>
      <c r="G11" s="30">
        <f t="shared" si="1"/>
        <v>6493.5064935064938</v>
      </c>
      <c r="H11" s="31">
        <v>0</v>
      </c>
      <c r="I11" s="29">
        <f>D11*H11*E11</f>
        <v>0</v>
      </c>
      <c r="J11" s="29">
        <f>5000*D11</f>
        <v>811.68831168831173</v>
      </c>
      <c r="K11" s="29"/>
      <c r="L11" s="32">
        <f t="shared" si="6"/>
        <v>7305.1948051948057</v>
      </c>
      <c r="M11" s="24">
        <f>VLOOKUP(B11,'[3]ЗП+Аванс'!$A$2:$C$30,2,0)</f>
        <v>5377.82</v>
      </c>
      <c r="N11">
        <v>5000</v>
      </c>
      <c r="O11" s="24">
        <f>VLOOKUP(B11,'[3]ЗП+Аванс'!$A$2:$C$30,3,0)</f>
        <v>0</v>
      </c>
      <c r="P11" s="32">
        <f t="shared" si="4"/>
        <v>-3072.625194805194</v>
      </c>
      <c r="Q11">
        <f t="shared" si="5"/>
        <v>292.20779220779224</v>
      </c>
    </row>
    <row r="12" spans="1:17" ht="15" x14ac:dyDescent="0.55000000000000004">
      <c r="A12" s="19" t="s">
        <v>32</v>
      </c>
      <c r="B12" s="25" t="s">
        <v>33</v>
      </c>
      <c r="C12" s="26">
        <f>VLOOKUP(B12,[1]Февраль!$A$2:$AE$36,31,0)</f>
        <v>121</v>
      </c>
      <c r="D12" s="27">
        <f>C12/$E$2</f>
        <v>0.84615384615384615</v>
      </c>
      <c r="E12" s="28">
        <v>1</v>
      </c>
      <c r="F12" s="29">
        <v>30000</v>
      </c>
      <c r="G12" s="30">
        <f t="shared" si="1"/>
        <v>25384.615384615383</v>
      </c>
      <c r="H12" s="31">
        <v>25000</v>
      </c>
      <c r="I12" s="29">
        <f t="shared" si="2"/>
        <v>21153.846153846152</v>
      </c>
      <c r="J12" s="29">
        <f t="shared" ref="J12:J13" si="7">5000*D12</f>
        <v>4230.7692307692305</v>
      </c>
      <c r="K12" s="29">
        <v>-500</v>
      </c>
      <c r="L12" s="32">
        <f t="shared" si="6"/>
        <v>50269.230769230766</v>
      </c>
      <c r="M12" s="24">
        <f>VLOOKUP(B12,'[3]ЗП+Аванс'!$A$2:$C$30,2,0)</f>
        <v>9381.14</v>
      </c>
      <c r="O12" s="24">
        <f>VLOOKUP(B12,'[3]ЗП+Аванс'!$A$2:$C$30,3,0)</f>
        <v>7690</v>
      </c>
      <c r="P12" s="32">
        <f t="shared" si="4"/>
        <v>33198.090769230766</v>
      </c>
      <c r="Q12">
        <f t="shared" si="5"/>
        <v>415.44818817546087</v>
      </c>
    </row>
    <row r="13" spans="1:17" ht="15" x14ac:dyDescent="0.55000000000000004">
      <c r="A13" s="19" t="s">
        <v>32</v>
      </c>
      <c r="B13" s="25" t="s">
        <v>34</v>
      </c>
      <c r="C13" s="26">
        <f>VLOOKUP(B13,[1]Февраль!$A$2:$AE$36,31,0)</f>
        <v>158</v>
      </c>
      <c r="D13" s="27">
        <f>C13/$D$2</f>
        <v>1.025974025974026</v>
      </c>
      <c r="E13" s="28">
        <v>1</v>
      </c>
      <c r="F13" s="29">
        <v>30000</v>
      </c>
      <c r="G13" s="30">
        <f t="shared" si="1"/>
        <v>30779.220779220781</v>
      </c>
      <c r="H13" s="31">
        <v>25000</v>
      </c>
      <c r="I13" s="29">
        <f t="shared" si="2"/>
        <v>25649.35064935065</v>
      </c>
      <c r="J13" s="29">
        <f t="shared" si="7"/>
        <v>5129.8701298701299</v>
      </c>
      <c r="K13" s="29">
        <v>-500</v>
      </c>
      <c r="L13" s="32">
        <f t="shared" si="6"/>
        <v>61058.441558441562</v>
      </c>
      <c r="M13" s="24">
        <f>VLOOKUP(B13,'[3]ЗП+Аванс'!$A$2:$C$30,2,0)</f>
        <v>11718</v>
      </c>
      <c r="O13" s="24">
        <f>VLOOKUP(B13,'[3]ЗП+Аванс'!$A$2:$C$30,3,0)</f>
        <v>7691</v>
      </c>
      <c r="P13" s="32">
        <f t="shared" si="4"/>
        <v>41649.441558441562</v>
      </c>
      <c r="Q13">
        <f t="shared" si="5"/>
        <v>386.44583264836433</v>
      </c>
    </row>
    <row r="14" spans="1:17" ht="14.7" thickBot="1" x14ac:dyDescent="0.6">
      <c r="A14" s="33" t="s">
        <v>35</v>
      </c>
      <c r="B14" s="34"/>
      <c r="C14" s="35">
        <f>SUM(C8:C13)</f>
        <v>775</v>
      </c>
      <c r="D14" s="36"/>
      <c r="E14" s="37"/>
      <c r="F14" s="34"/>
      <c r="G14" s="38"/>
      <c r="H14" s="34"/>
      <c r="I14" s="38"/>
      <c r="J14" s="38"/>
      <c r="K14" s="38"/>
      <c r="L14" s="39">
        <f>SUM(L8:L13)</f>
        <v>316814.68531468528</v>
      </c>
      <c r="M14" s="40">
        <f>SUM(M7:M13)</f>
        <v>58417.909999999996</v>
      </c>
      <c r="N14" s="38">
        <f>SUM(N7:N13)</f>
        <v>5000</v>
      </c>
      <c r="O14" s="38">
        <f>SUM(O7:O13)</f>
        <v>37372.78</v>
      </c>
      <c r="P14" s="41">
        <f>SUM(P8:P13)</f>
        <v>216023.99531468531</v>
      </c>
    </row>
    <row r="15" spans="1:17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2"/>
      <c r="M15" s="53"/>
      <c r="N15" s="1"/>
      <c r="O15" s="1"/>
      <c r="P15" s="1"/>
      <c r="Q15" s="43"/>
    </row>
    <row r="16" spans="1:17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7.6" x14ac:dyDescent="0.55000000000000004">
      <c r="A17" s="44" t="s">
        <v>36</v>
      </c>
      <c r="B17" s="45" t="s">
        <v>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7.6" x14ac:dyDescent="0.65">
      <c r="A18" s="44" t="s">
        <v>38</v>
      </c>
      <c r="B18" s="46" t="s">
        <v>37</v>
      </c>
      <c r="C18" s="1"/>
      <c r="D18" s="1"/>
      <c r="E18" s="1"/>
      <c r="F18" s="1"/>
      <c r="G18" s="1"/>
      <c r="H18" s="47"/>
      <c r="I18" s="47"/>
      <c r="J18" s="47"/>
      <c r="K18" s="47"/>
      <c r="L18" s="1"/>
      <c r="M18" s="1"/>
      <c r="N18" s="54"/>
      <c r="O18" s="52"/>
      <c r="P18" s="54"/>
      <c r="Q18" s="1"/>
    </row>
    <row r="19" spans="1:17" ht="15" x14ac:dyDescent="0.65">
      <c r="A19" s="19"/>
      <c r="B19" s="19"/>
      <c r="C19" s="1"/>
      <c r="D19" s="1"/>
      <c r="E19" s="1"/>
      <c r="F19" s="1"/>
      <c r="G19" s="1"/>
      <c r="H19" s="47"/>
      <c r="I19" s="47"/>
      <c r="J19" s="47"/>
      <c r="K19" s="47"/>
      <c r="L19" s="1"/>
      <c r="M19" s="1"/>
      <c r="N19" s="51"/>
      <c r="O19" s="52"/>
      <c r="P19" s="1"/>
      <c r="Q19" s="1"/>
    </row>
    <row r="20" spans="1:17" x14ac:dyDescent="0.55000000000000004">
      <c r="A20" s="19"/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55000000000000004">
      <c r="A21" s="1" t="s">
        <v>39</v>
      </c>
      <c r="B21" s="1" t="s">
        <v>40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5" spans="1:17" x14ac:dyDescent="0.55000000000000004">
      <c r="I25" s="69"/>
      <c r="J25" s="69"/>
      <c r="K25" s="69"/>
      <c r="L25" s="69"/>
      <c r="M25" s="55"/>
      <c r="N25" s="70"/>
      <c r="O25" s="70"/>
      <c r="P25" s="70"/>
    </row>
  </sheetData>
  <protectedRanges>
    <protectedRange algorithmName="SHA-512" hashValue="JuvLXAy+Zb2IB1+SSCKs0iA1FNpCXufnKPWijBQlZz6qpdXxS3OIqoySqS7RKvWKAYNgQftp2c5BkLxeuzk9eQ==" saltValue="NdsnZcdZvcXzOeSHH7Z1Cw==" spinCount="100000" sqref="P8:P13" name="Диапазон3_1_1_3_1_1_2_6_1_2_1_1"/>
    <protectedRange algorithmName="SHA-512" hashValue="PQZCLfOLu2aqcIFubUpjLGw0lzoVd1r3uuCBPi34LjH9K+OgQF1tj1E0sn50IueqqGkKTELaX8+xXKU9hMTnDw==" saltValue="3r9UjoH3u7kvu1qJ9unN3Q==" spinCount="100000" sqref="G8:G13" name="Диапазон1_1_1_3_1_1_2_6_1_2_1_1"/>
  </protectedRanges>
  <mergeCells count="2">
    <mergeCell ref="I25:L25"/>
    <mergeCell ref="N25:P2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32A1-2943-4264-84B9-9D88443CF94C}">
  <dimension ref="A1:Q26"/>
  <sheetViews>
    <sheetView workbookViewId="0">
      <selection activeCell="A11" sqref="A11:XFD11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15.41796875" customWidth="1"/>
    <col min="4" max="4" width="14" customWidth="1"/>
    <col min="5" max="5" width="9.26171875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  <col min="17" max="17" width="14.68359375" customWidth="1"/>
  </cols>
  <sheetData>
    <row r="1" spans="1:17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  <c r="Q1" s="1"/>
    </row>
    <row r="2" spans="1:17" x14ac:dyDescent="0.55000000000000004">
      <c r="A2" s="1"/>
      <c r="B2" s="4" t="s">
        <v>3</v>
      </c>
      <c r="C2" s="5">
        <v>186</v>
      </c>
      <c r="D2" s="1">
        <v>162</v>
      </c>
      <c r="E2" s="1">
        <v>176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</row>
    <row r="3" spans="1:17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  <c r="Q3" s="1"/>
    </row>
    <row r="4" spans="1:17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  <c r="Q4" s="1"/>
    </row>
    <row r="5" spans="1:17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</row>
    <row r="6" spans="1:17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44</v>
      </c>
      <c r="N6" s="15" t="s">
        <v>45</v>
      </c>
      <c r="O6" s="17" t="s">
        <v>46</v>
      </c>
      <c r="P6" s="56" t="s">
        <v>23</v>
      </c>
    </row>
    <row r="7" spans="1:17" x14ac:dyDescent="0.55000000000000004">
      <c r="A7" s="57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58"/>
    </row>
    <row r="8" spans="1:17" ht="15" x14ac:dyDescent="0.55000000000000004">
      <c r="A8" s="57" t="s">
        <v>24</v>
      </c>
      <c r="B8" s="25" t="s">
        <v>25</v>
      </c>
      <c r="C8" s="26">
        <f>VLOOKUP(B8,[1]Март!$A$3:$AH$38,34,0)</f>
        <v>186</v>
      </c>
      <c r="D8" s="27">
        <f>C8/$C$2</f>
        <v>1</v>
      </c>
      <c r="E8" s="28">
        <v>1</v>
      </c>
      <c r="F8" s="29">
        <v>60000</v>
      </c>
      <c r="G8" s="30">
        <f t="shared" ref="G8:G14" si="0">F8*D8</f>
        <v>60000</v>
      </c>
      <c r="H8" s="31">
        <v>20000</v>
      </c>
      <c r="I8" s="29">
        <f t="shared" ref="I8:I14" si="1">D8*H8*E8</f>
        <v>20000</v>
      </c>
      <c r="J8" s="29">
        <f>5000*D8</f>
        <v>5000</v>
      </c>
      <c r="K8" s="29"/>
      <c r="L8" s="32">
        <f>G8+I8+J8</f>
        <v>85000</v>
      </c>
      <c r="M8" s="24" t="e">
        <f>VLOOKUP(B8,'[4]Аванс Нал'!$A$1:$B$31,2,0)</f>
        <v>#N/A</v>
      </c>
      <c r="N8" s="24" t="e">
        <f>VLOOKUP(B8,'[4]Белый Аваанс'!$A$1:$B$1,2,0)</f>
        <v>#N/A</v>
      </c>
      <c r="O8" s="24" t="e">
        <f>VLOOKUP(B8,'[4]Белая ЗП'!$A$1:$B$1,2,0)</f>
        <v>#N/A</v>
      </c>
      <c r="P8" s="59" t="e">
        <f>L8-M8-N8-O8</f>
        <v>#N/A</v>
      </c>
    </row>
    <row r="9" spans="1:17" ht="15" x14ac:dyDescent="0.55000000000000004">
      <c r="A9" s="57" t="s">
        <v>26</v>
      </c>
      <c r="B9" s="25" t="s">
        <v>27</v>
      </c>
      <c r="C9" s="26">
        <f>VLOOKUP(B9,[1]Март!$A$3:$AH$38,34,0)</f>
        <v>187.5</v>
      </c>
      <c r="D9" s="27">
        <f>C9/$C$2</f>
        <v>1.0080645161290323</v>
      </c>
      <c r="E9" s="28">
        <v>1</v>
      </c>
      <c r="F9" s="29">
        <v>35000</v>
      </c>
      <c r="G9" s="30">
        <f t="shared" si="0"/>
        <v>35282.258064516129</v>
      </c>
      <c r="H9" s="31">
        <v>15000</v>
      </c>
      <c r="I9" s="29">
        <f t="shared" si="1"/>
        <v>15120.967741935483</v>
      </c>
      <c r="J9" s="29">
        <f>5000*D9</f>
        <v>5040.322580645161</v>
      </c>
      <c r="K9" s="29">
        <f>16.5/C2*H9+1500</f>
        <v>2830.6451612903229</v>
      </c>
      <c r="L9" s="32">
        <f t="shared" ref="L9:L14" si="2">G9+I9+J9+K9</f>
        <v>58274.193548387098</v>
      </c>
      <c r="M9" s="24" t="e">
        <f>VLOOKUP(B9,'[4]Аванс Нал'!$A$1:$B$31,2,0)</f>
        <v>#N/A</v>
      </c>
      <c r="N9" s="24" t="e">
        <f>VLOOKUP(B9,'[4]Белый Аваанс'!$A$1:$B$1,2,0)</f>
        <v>#N/A</v>
      </c>
      <c r="O9" s="24" t="e">
        <f>VLOOKUP(B9,'[4]Белая ЗП'!$A$1:$B$1,2,0)</f>
        <v>#N/A</v>
      </c>
      <c r="P9" s="59" t="e">
        <f>L9-M9-N9-O9</f>
        <v>#N/A</v>
      </c>
    </row>
    <row r="10" spans="1:17" ht="15" x14ac:dyDescent="0.55000000000000004">
      <c r="A10" s="57" t="s">
        <v>28</v>
      </c>
      <c r="B10" s="25" t="s">
        <v>29</v>
      </c>
      <c r="C10" s="26">
        <f>VLOOKUP(B10,[1]Март!$A$3:$AH$38,34,0)</f>
        <v>186</v>
      </c>
      <c r="D10" s="27">
        <f>C10/$C$2</f>
        <v>1</v>
      </c>
      <c r="E10" s="28">
        <v>1</v>
      </c>
      <c r="F10" s="29">
        <v>40000</v>
      </c>
      <c r="G10" s="30">
        <f t="shared" si="0"/>
        <v>40000</v>
      </c>
      <c r="H10" s="31">
        <v>5000</v>
      </c>
      <c r="I10" s="29">
        <f t="shared" si="1"/>
        <v>5000</v>
      </c>
      <c r="J10" s="29">
        <f>5000*D10</f>
        <v>5000</v>
      </c>
      <c r="K10" s="29">
        <v>1500</v>
      </c>
      <c r="L10" s="32">
        <f t="shared" si="2"/>
        <v>51500</v>
      </c>
      <c r="M10" s="24" t="e">
        <f>VLOOKUP(B10,'[4]Аванс Нал'!$A$1:$B$31,2,0)</f>
        <v>#N/A</v>
      </c>
      <c r="N10" s="24" t="e">
        <f>VLOOKUP(B10,'[4]Белый Аваанс'!$A$1:$B$1,2,0)</f>
        <v>#N/A</v>
      </c>
      <c r="O10" s="24" t="e">
        <f>VLOOKUP(B10,'[4]Белая ЗП'!$A$1:$B$1,2,0)</f>
        <v>#N/A</v>
      </c>
      <c r="P10" s="59" t="e">
        <f>L10-M10-N10-O10</f>
        <v>#N/A</v>
      </c>
    </row>
    <row r="11" spans="1:17" ht="15" x14ac:dyDescent="0.55000000000000004">
      <c r="A11" s="57" t="s">
        <v>30</v>
      </c>
      <c r="B11" s="25" t="s">
        <v>43</v>
      </c>
      <c r="C11" s="26">
        <f>VLOOKUP(B11,[1]Март!$A$3:$AH$38,34,0)</f>
        <v>155</v>
      </c>
      <c r="D11" s="27">
        <f>C11/$C$2</f>
        <v>0.83333333333333337</v>
      </c>
      <c r="E11" s="28">
        <v>1</v>
      </c>
      <c r="F11" s="29">
        <v>40000</v>
      </c>
      <c r="G11" s="30">
        <f t="shared" si="0"/>
        <v>33333.333333333336</v>
      </c>
      <c r="H11" s="31">
        <v>5000</v>
      </c>
      <c r="I11" s="29">
        <f t="shared" si="1"/>
        <v>4166.666666666667</v>
      </c>
      <c r="J11" s="29">
        <f>5000*D11</f>
        <v>4166.666666666667</v>
      </c>
      <c r="K11" s="29"/>
      <c r="L11" s="32">
        <f t="shared" si="2"/>
        <v>41666.666666666664</v>
      </c>
      <c r="M11" s="24" t="e">
        <f>VLOOKUP(B11,'[4]Аванс Нал'!$A$1:$B$31,2,0)</f>
        <v>#N/A</v>
      </c>
      <c r="N11" s="24"/>
      <c r="O11" s="24" t="e">
        <f>VLOOKUP(B11,'[4]Белая ЗП'!$A$1:$B$1,2,0)</f>
        <v>#N/A</v>
      </c>
      <c r="P11" s="59" t="e">
        <f>L11-M11-N11-O11</f>
        <v>#N/A</v>
      </c>
    </row>
    <row r="12" spans="1:17" ht="15" x14ac:dyDescent="0.55000000000000004">
      <c r="A12" s="57" t="s">
        <v>30</v>
      </c>
      <c r="B12" s="25" t="s">
        <v>31</v>
      </c>
      <c r="C12" s="26">
        <v>8</v>
      </c>
      <c r="D12" s="27">
        <f>C12/$C$2</f>
        <v>4.3010752688172046E-2</v>
      </c>
      <c r="E12" s="28">
        <v>1</v>
      </c>
      <c r="F12" s="29">
        <v>40000</v>
      </c>
      <c r="G12" s="30">
        <f t="shared" si="0"/>
        <v>1720.4301075268818</v>
      </c>
      <c r="H12" s="31">
        <v>5000</v>
      </c>
      <c r="I12" s="29">
        <f t="shared" si="1"/>
        <v>215.05376344086022</v>
      </c>
      <c r="J12" s="29">
        <f>5000*D12</f>
        <v>215.05376344086022</v>
      </c>
      <c r="K12" s="32">
        <f t="shared" ref="K12" si="3">G12-H12-I12-J12</f>
        <v>-3709.6774193548385</v>
      </c>
      <c r="L12" s="32">
        <f t="shared" si="2"/>
        <v>-1559.1397849462364</v>
      </c>
      <c r="M12" s="24"/>
      <c r="N12" s="24"/>
      <c r="O12" s="24"/>
      <c r="P12" s="59">
        <v>3300</v>
      </c>
    </row>
    <row r="13" spans="1:17" ht="15" x14ac:dyDescent="0.55000000000000004">
      <c r="A13" s="57" t="s">
        <v>32</v>
      </c>
      <c r="B13" s="25" t="s">
        <v>33</v>
      </c>
      <c r="C13" s="26">
        <f>VLOOKUP(B13,[1]Март!$A$3:$AH$38,34,0)</f>
        <v>176</v>
      </c>
      <c r="D13" s="27">
        <f>C13/$E$2</f>
        <v>1</v>
      </c>
      <c r="E13" s="28">
        <v>1</v>
      </c>
      <c r="F13" s="29">
        <v>30000</v>
      </c>
      <c r="G13" s="30">
        <f t="shared" si="0"/>
        <v>30000</v>
      </c>
      <c r="H13" s="31">
        <v>25000</v>
      </c>
      <c r="I13" s="29">
        <f t="shared" si="1"/>
        <v>25000</v>
      </c>
      <c r="J13" s="29">
        <f t="shared" ref="J13:J14" si="4">5000*D13</f>
        <v>5000</v>
      </c>
      <c r="K13" s="29"/>
      <c r="L13" s="32">
        <f t="shared" si="2"/>
        <v>60000</v>
      </c>
      <c r="M13" s="24" t="e">
        <f>VLOOKUP(B13,'[4]Аванс Нал'!$A$1:$B$31,2,0)</f>
        <v>#N/A</v>
      </c>
      <c r="N13" s="24" t="e">
        <f>VLOOKUP(B13,'[4]Белый Аваанс'!$A$1:$B$1,2,0)</f>
        <v>#N/A</v>
      </c>
      <c r="O13" s="24" t="e">
        <f>VLOOKUP(B13,'[4]Белая ЗП'!$A$1:$B$1,2,0)</f>
        <v>#N/A</v>
      </c>
      <c r="P13" s="59" t="e">
        <f>L13-M13-N13-O13</f>
        <v>#N/A</v>
      </c>
    </row>
    <row r="14" spans="1:17" ht="15" x14ac:dyDescent="0.55000000000000004">
      <c r="A14" s="57" t="s">
        <v>32</v>
      </c>
      <c r="B14" s="25" t="s">
        <v>34</v>
      </c>
      <c r="C14" s="26">
        <f>VLOOKUP(B14,[1]Март!$A$3:$AH$38,34,0)</f>
        <v>162</v>
      </c>
      <c r="D14" s="27">
        <f>C14/$D$2</f>
        <v>1</v>
      </c>
      <c r="E14" s="28">
        <v>1</v>
      </c>
      <c r="F14" s="29">
        <v>30000</v>
      </c>
      <c r="G14" s="30">
        <f t="shared" si="0"/>
        <v>30000</v>
      </c>
      <c r="H14" s="31">
        <v>25000</v>
      </c>
      <c r="I14" s="29">
        <f t="shared" si="1"/>
        <v>25000</v>
      </c>
      <c r="J14" s="29">
        <f t="shared" si="4"/>
        <v>5000</v>
      </c>
      <c r="K14" s="29"/>
      <c r="L14" s="32">
        <f t="shared" si="2"/>
        <v>60000</v>
      </c>
      <c r="M14" s="24" t="e">
        <f>VLOOKUP(B14,'[4]Аванс Нал'!$A$1:$B$31,2,0)</f>
        <v>#N/A</v>
      </c>
      <c r="N14" s="24" t="e">
        <f>VLOOKUP(B14,'[4]Белый Аваанс'!$A$1:$B$1,2,0)</f>
        <v>#N/A</v>
      </c>
      <c r="O14" s="24" t="e">
        <f>VLOOKUP(B14,'[4]Белая ЗП'!$A$1:$B$1,2,0)</f>
        <v>#N/A</v>
      </c>
      <c r="P14" s="59" t="e">
        <f>L14-M14-N14-O14</f>
        <v>#N/A</v>
      </c>
    </row>
    <row r="15" spans="1:17" ht="14.7" thickBot="1" x14ac:dyDescent="0.6">
      <c r="A15" s="33" t="s">
        <v>35</v>
      </c>
      <c r="B15" s="34"/>
      <c r="C15" s="61">
        <f>SUM(C8:C14)</f>
        <v>1060.5</v>
      </c>
      <c r="D15" s="36"/>
      <c r="E15" s="37"/>
      <c r="F15" s="34"/>
      <c r="G15" s="38"/>
      <c r="H15" s="34"/>
      <c r="I15" s="38"/>
      <c r="J15" s="38"/>
      <c r="K15" s="38"/>
      <c r="L15" s="39">
        <f>SUM(L8:L14)</f>
        <v>354881.72043010755</v>
      </c>
      <c r="M15" s="40" t="e">
        <f>SUM(M7:M14)</f>
        <v>#N/A</v>
      </c>
      <c r="N15" s="40" t="e">
        <f>SUM(N7:N14)</f>
        <v>#N/A</v>
      </c>
      <c r="O15" s="38" t="e">
        <f>SUM(O7:O14)</f>
        <v>#N/A</v>
      </c>
      <c r="P15" s="60" t="e">
        <f>SUM(P8:P14)</f>
        <v>#N/A</v>
      </c>
    </row>
    <row r="16" spans="1:17" ht="17.25" customHeight="1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2"/>
      <c r="M16" s="53"/>
      <c r="N16" s="1"/>
      <c r="O16" s="1"/>
      <c r="P16" s="1"/>
      <c r="Q16" s="43"/>
    </row>
    <row r="17" spans="1:17" ht="13.5" customHeight="1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7.6" x14ac:dyDescent="0.55000000000000004">
      <c r="A18" s="44" t="s">
        <v>36</v>
      </c>
      <c r="B18" s="45" t="s">
        <v>37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7.6" x14ac:dyDescent="0.65">
      <c r="A19" s="44" t="s">
        <v>38</v>
      </c>
      <c r="B19" s="46" t="s">
        <v>37</v>
      </c>
      <c r="C19" s="1"/>
      <c r="D19" s="1"/>
      <c r="E19" s="1"/>
      <c r="F19" s="1"/>
      <c r="G19" s="1"/>
      <c r="H19" s="47"/>
      <c r="I19" s="47"/>
      <c r="J19" s="47"/>
      <c r="K19" s="47"/>
      <c r="L19" s="1"/>
      <c r="M19" s="1"/>
      <c r="N19" s="54"/>
      <c r="O19" s="52"/>
      <c r="P19" s="54"/>
      <c r="Q19" s="1"/>
    </row>
    <row r="20" spans="1:17" ht="15" x14ac:dyDescent="0.65">
      <c r="A20" s="19"/>
      <c r="B20" s="19"/>
      <c r="C20" s="1"/>
      <c r="D20" s="1"/>
      <c r="E20" s="1"/>
      <c r="F20" s="1"/>
      <c r="G20" s="1"/>
      <c r="H20" s="47"/>
      <c r="I20" s="47"/>
      <c r="J20" s="47"/>
      <c r="K20" s="47"/>
      <c r="L20" s="1"/>
      <c r="M20" s="1"/>
      <c r="N20" s="51"/>
      <c r="O20" s="52"/>
      <c r="P20" s="1"/>
      <c r="Q20" s="1"/>
    </row>
    <row r="21" spans="1:17" x14ac:dyDescent="0.55000000000000004">
      <c r="A21" s="19"/>
      <c r="B21" s="1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55000000000000004">
      <c r="A22" s="1" t="s">
        <v>39</v>
      </c>
      <c r="B22" s="1" t="s">
        <v>40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6" spans="1:17" x14ac:dyDescent="0.55000000000000004">
      <c r="I26" s="69"/>
      <c r="J26" s="69"/>
      <c r="K26" s="69"/>
      <c r="L26" s="69"/>
      <c r="M26" s="55"/>
      <c r="N26" s="70"/>
      <c r="O26" s="70"/>
      <c r="P26" s="70"/>
    </row>
  </sheetData>
  <protectedRanges>
    <protectedRange algorithmName="SHA-512" hashValue="JuvLXAy+Zb2IB1+SSCKs0iA1FNpCXufnKPWijBQlZz6qpdXxS3OIqoySqS7RKvWKAYNgQftp2c5BkLxeuzk9eQ==" saltValue="NdsnZcdZvcXzOeSHH7Z1Cw==" spinCount="100000" sqref="P8:P14" name="Диапазон3_1_1_3_1_1_2_6_1_2_1_1_2"/>
    <protectedRange algorithmName="SHA-512" hashValue="PQZCLfOLu2aqcIFubUpjLGw0lzoVd1r3uuCBPi34LjH9K+OgQF1tj1E0sn50IueqqGkKTELaX8+xXKU9hMTnDw==" saltValue="3r9UjoH3u7kvu1qJ9unN3Q==" spinCount="100000" sqref="G8:G14" name="Диапазон1_1_1_3_1_1_2_6_1_2_1_1_2"/>
    <protectedRange algorithmName="SHA-512" hashValue="JuvLXAy+Zb2IB1+SSCKs0iA1FNpCXufnKPWijBQlZz6qpdXxS3OIqoySqS7RKvWKAYNgQftp2c5BkLxeuzk9eQ==" saltValue="NdsnZcdZvcXzOeSHH7Z1Cw==" spinCount="100000" sqref="K12" name="Диапазон3_1_1_3_1_1_2_6_1_2_1_1"/>
  </protectedRanges>
  <mergeCells count="2">
    <mergeCell ref="I26:L26"/>
    <mergeCell ref="N26:P2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3052-FF9B-432F-9BEC-51A143AD411D}">
  <dimension ref="A1:Q25"/>
  <sheetViews>
    <sheetView workbookViewId="0">
      <selection activeCell="K10" sqref="K10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25.83984375" customWidth="1"/>
    <col min="4" max="4" width="14" customWidth="1"/>
    <col min="5" max="5" width="9.26171875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  <col min="17" max="17" width="14.68359375" customWidth="1"/>
  </cols>
  <sheetData>
    <row r="1" spans="1:17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  <c r="Q1" s="1"/>
    </row>
    <row r="2" spans="1:17" x14ac:dyDescent="0.55000000000000004">
      <c r="A2" s="1"/>
      <c r="B2" s="4" t="s">
        <v>3</v>
      </c>
      <c r="C2" s="5">
        <v>162</v>
      </c>
      <c r="D2" s="1">
        <v>176</v>
      </c>
      <c r="E2" s="1">
        <v>154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</row>
    <row r="3" spans="1:17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  <c r="Q3" s="1"/>
    </row>
    <row r="4" spans="1:17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  <c r="Q4" s="1"/>
    </row>
    <row r="5" spans="1:17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</row>
    <row r="6" spans="1:17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21</v>
      </c>
      <c r="N6" s="15" t="s">
        <v>20</v>
      </c>
      <c r="O6" s="17" t="s">
        <v>22</v>
      </c>
      <c r="P6" s="18" t="s">
        <v>23</v>
      </c>
    </row>
    <row r="7" spans="1:17" x14ac:dyDescent="0.55000000000000004">
      <c r="A7" s="19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19"/>
    </row>
    <row r="8" spans="1:17" ht="15" x14ac:dyDescent="0.55000000000000004">
      <c r="A8" s="19" t="s">
        <v>24</v>
      </c>
      <c r="B8" s="25" t="s">
        <v>25</v>
      </c>
      <c r="C8" s="26">
        <v>161</v>
      </c>
      <c r="D8" s="27">
        <v>0.99382716049382713</v>
      </c>
      <c r="E8" s="28">
        <v>1</v>
      </c>
      <c r="F8" s="29">
        <v>60000</v>
      </c>
      <c r="G8" s="30">
        <v>59629.629629629628</v>
      </c>
      <c r="H8" s="31">
        <v>20000</v>
      </c>
      <c r="I8" s="29">
        <v>19876.543209876541</v>
      </c>
      <c r="J8" s="29">
        <v>0</v>
      </c>
      <c r="K8" s="29"/>
      <c r="L8" s="32">
        <v>79506.172839506165</v>
      </c>
      <c r="M8" s="24">
        <v>10785.35</v>
      </c>
      <c r="N8" s="24"/>
      <c r="O8" s="24">
        <v>9936.65</v>
      </c>
      <c r="P8" s="32">
        <v>58784.172839506158</v>
      </c>
      <c r="Q8">
        <v>493.82716049382714</v>
      </c>
    </row>
    <row r="9" spans="1:17" ht="15" x14ac:dyDescent="0.55000000000000004">
      <c r="A9" s="19" t="s">
        <v>26</v>
      </c>
      <c r="B9" s="25" t="s">
        <v>27</v>
      </c>
      <c r="C9" s="26">
        <v>195</v>
      </c>
      <c r="D9" s="27">
        <v>1.2037037037037037</v>
      </c>
      <c r="E9" s="28">
        <v>1</v>
      </c>
      <c r="F9" s="29">
        <v>35000</v>
      </c>
      <c r="G9" s="30">
        <v>42129.629629629628</v>
      </c>
      <c r="H9" s="31">
        <v>15000</v>
      </c>
      <c r="I9" s="29">
        <v>18055.555555555555</v>
      </c>
      <c r="J9" s="29">
        <v>6018.5185185185182</v>
      </c>
      <c r="K9" s="29">
        <v>8766.2337662337668</v>
      </c>
      <c r="L9" s="32">
        <v>74969.937469937475</v>
      </c>
      <c r="M9" s="24">
        <v>10186.61</v>
      </c>
      <c r="N9" s="24"/>
      <c r="O9" s="24">
        <v>9040.39</v>
      </c>
      <c r="P9" s="32">
        <v>55742.937469937475</v>
      </c>
      <c r="Q9">
        <v>384.46121779455115</v>
      </c>
    </row>
    <row r="10" spans="1:17" ht="15" x14ac:dyDescent="0.55000000000000004">
      <c r="A10" s="19" t="s">
        <v>28</v>
      </c>
      <c r="B10" s="25" t="s">
        <v>29</v>
      </c>
      <c r="C10" s="26">
        <v>77</v>
      </c>
      <c r="D10" s="27">
        <v>0.47530864197530864</v>
      </c>
      <c r="E10" s="28">
        <v>1</v>
      </c>
      <c r="F10" s="29">
        <v>40000</v>
      </c>
      <c r="G10" s="30">
        <v>19012.345679012345</v>
      </c>
      <c r="H10" s="31">
        <v>5000</v>
      </c>
      <c r="I10" s="29">
        <v>2376.5432098765432</v>
      </c>
      <c r="J10" s="29">
        <v>2376.5432098765432</v>
      </c>
      <c r="K10" s="29"/>
      <c r="L10" s="32">
        <v>23765.432098765436</v>
      </c>
      <c r="M10" s="24">
        <v>2746.89</v>
      </c>
      <c r="N10" s="24"/>
      <c r="O10" s="24">
        <v>5494.79</v>
      </c>
      <c r="P10" s="32">
        <v>15523.752098765435</v>
      </c>
      <c r="Q10">
        <v>308.64197530864203</v>
      </c>
    </row>
    <row r="11" spans="1:17" ht="15" x14ac:dyDescent="0.55000000000000004">
      <c r="A11" s="57" t="s">
        <v>30</v>
      </c>
      <c r="B11" s="25" t="s">
        <v>43</v>
      </c>
      <c r="C11" s="26">
        <v>162</v>
      </c>
      <c r="D11" s="27">
        <v>1</v>
      </c>
      <c r="E11" s="28">
        <v>1</v>
      </c>
      <c r="F11" s="29">
        <v>40000</v>
      </c>
      <c r="G11" s="30">
        <v>40000</v>
      </c>
      <c r="H11" s="31">
        <v>5000</v>
      </c>
      <c r="I11" s="29">
        <v>5000</v>
      </c>
      <c r="J11" s="29">
        <v>5000</v>
      </c>
      <c r="K11" s="29"/>
      <c r="L11" s="32">
        <v>50000</v>
      </c>
      <c r="M11" s="24">
        <v>10186.61</v>
      </c>
      <c r="N11" s="24"/>
      <c r="O11" s="24">
        <v>9404.39</v>
      </c>
      <c r="P11" s="32">
        <v>30409</v>
      </c>
    </row>
    <row r="12" spans="1:17" ht="15" x14ac:dyDescent="0.55000000000000004">
      <c r="A12" s="19" t="s">
        <v>32</v>
      </c>
      <c r="B12" s="25" t="s">
        <v>33</v>
      </c>
      <c r="C12" s="26">
        <v>154</v>
      </c>
      <c r="D12" s="27">
        <v>1</v>
      </c>
      <c r="E12" s="28">
        <v>1</v>
      </c>
      <c r="F12" s="29">
        <v>30000</v>
      </c>
      <c r="G12" s="30">
        <v>30000</v>
      </c>
      <c r="H12" s="31">
        <v>25000</v>
      </c>
      <c r="I12" s="29">
        <v>25000</v>
      </c>
      <c r="J12" s="29">
        <v>5000</v>
      </c>
      <c r="K12" s="29"/>
      <c r="L12" s="32">
        <v>60000</v>
      </c>
      <c r="M12" s="24">
        <v>10409.969999999999</v>
      </c>
      <c r="N12" s="24"/>
      <c r="O12" s="24">
        <v>9181.0300000000007</v>
      </c>
      <c r="P12" s="32">
        <v>40409</v>
      </c>
      <c r="Q12">
        <v>389.61038961038963</v>
      </c>
    </row>
    <row r="13" spans="1:17" ht="15" x14ac:dyDescent="0.55000000000000004">
      <c r="A13" s="19" t="s">
        <v>32</v>
      </c>
      <c r="B13" s="25" t="s">
        <v>34</v>
      </c>
      <c r="C13" s="26">
        <v>176</v>
      </c>
      <c r="D13" s="27">
        <v>1</v>
      </c>
      <c r="E13" s="28">
        <v>1</v>
      </c>
      <c r="F13" s="29">
        <v>30000</v>
      </c>
      <c r="G13" s="30">
        <v>30000</v>
      </c>
      <c r="H13" s="31">
        <v>25000</v>
      </c>
      <c r="I13" s="29">
        <v>25000</v>
      </c>
      <c r="J13" s="29">
        <v>5000</v>
      </c>
      <c r="K13" s="29">
        <v>-5000</v>
      </c>
      <c r="L13" s="32">
        <v>55000</v>
      </c>
      <c r="M13" s="24">
        <v>10409.969999999999</v>
      </c>
      <c r="N13" s="24"/>
      <c r="O13" s="24">
        <v>8999.0300000000007</v>
      </c>
      <c r="P13" s="32">
        <v>35591</v>
      </c>
      <c r="Q13">
        <v>312.5</v>
      </c>
    </row>
    <row r="14" spans="1:17" ht="14.7" thickBot="1" x14ac:dyDescent="0.6">
      <c r="A14" s="33" t="s">
        <v>35</v>
      </c>
      <c r="B14" s="34"/>
      <c r="C14" s="35">
        <v>925</v>
      </c>
      <c r="D14" s="36"/>
      <c r="E14" s="37"/>
      <c r="F14" s="34"/>
      <c r="G14" s="38"/>
      <c r="H14" s="34"/>
      <c r="I14" s="38"/>
      <c r="J14" s="38"/>
      <c r="K14" s="38"/>
      <c r="L14" s="39">
        <v>343241.54240820906</v>
      </c>
      <c r="M14" s="40">
        <v>54725.4</v>
      </c>
      <c r="N14" s="24">
        <v>0</v>
      </c>
      <c r="O14" s="38">
        <v>52056.28</v>
      </c>
      <c r="P14" s="41">
        <v>236459.86240820907</v>
      </c>
    </row>
    <row r="15" spans="1:17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2"/>
      <c r="M15" s="53"/>
      <c r="N15" s="1"/>
      <c r="O15" s="1"/>
      <c r="P15" s="1"/>
      <c r="Q15" s="43"/>
    </row>
    <row r="16" spans="1:17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7.6" x14ac:dyDescent="0.55000000000000004">
      <c r="A17" s="44" t="s">
        <v>36</v>
      </c>
      <c r="B17" s="45" t="s">
        <v>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7.6" x14ac:dyDescent="0.65">
      <c r="A18" s="44" t="s">
        <v>38</v>
      </c>
      <c r="B18" s="46" t="s">
        <v>37</v>
      </c>
      <c r="C18" s="1"/>
      <c r="D18" s="1"/>
      <c r="E18" s="1"/>
      <c r="F18" s="1"/>
      <c r="G18" s="1"/>
      <c r="H18" s="47"/>
      <c r="I18" s="47"/>
      <c r="J18" s="47"/>
      <c r="K18" s="47"/>
      <c r="L18" s="1"/>
      <c r="M18" s="1"/>
      <c r="N18" s="54"/>
      <c r="O18" s="52"/>
      <c r="P18" s="54"/>
      <c r="Q18" s="1"/>
    </row>
    <row r="19" spans="1:17" ht="15" x14ac:dyDescent="0.65">
      <c r="A19" s="19"/>
      <c r="B19" s="19"/>
      <c r="C19" s="1"/>
      <c r="D19" s="1"/>
      <c r="E19" s="1"/>
      <c r="F19" s="1"/>
      <c r="G19" s="1"/>
      <c r="H19" s="47"/>
      <c r="I19" s="47"/>
      <c r="J19" s="47"/>
      <c r="K19" s="47"/>
      <c r="L19" s="1"/>
      <c r="M19" s="1"/>
      <c r="N19" s="51"/>
      <c r="O19" s="52"/>
      <c r="P19" s="1"/>
      <c r="Q19" s="1"/>
    </row>
    <row r="20" spans="1:17" x14ac:dyDescent="0.55000000000000004">
      <c r="A20" s="19"/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55000000000000004">
      <c r="A21" s="1" t="s">
        <v>39</v>
      </c>
      <c r="B21" s="1" t="s">
        <v>40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5" spans="1:17" x14ac:dyDescent="0.55000000000000004">
      <c r="I25" s="69"/>
      <c r="J25" s="69"/>
      <c r="K25" s="69"/>
      <c r="L25" s="69"/>
      <c r="M25" s="55"/>
      <c r="N25" s="70"/>
      <c r="O25" s="70"/>
      <c r="P25" s="70"/>
    </row>
  </sheetData>
  <protectedRanges>
    <protectedRange algorithmName="SHA-512" hashValue="JuvLXAy+Zb2IB1+SSCKs0iA1FNpCXufnKPWijBQlZz6qpdXxS3OIqoySqS7RKvWKAYNgQftp2c5BkLxeuzk9eQ==" saltValue="NdsnZcdZvcXzOeSHH7Z1Cw==" spinCount="100000" sqref="P8:P13" name="Диапазон3_1_1_3_1_1_2_6_1_2_1_1_2"/>
    <protectedRange algorithmName="SHA-512" hashValue="PQZCLfOLu2aqcIFubUpjLGw0lzoVd1r3uuCBPi34LjH9K+OgQF1tj1E0sn50IueqqGkKTELaX8+xXKU9hMTnDw==" saltValue="3r9UjoH3u7kvu1qJ9unN3Q==" spinCount="100000" sqref="G8:G13" name="Диапазон1_1_1_3_1_1_2_6_1_2_1_1_2"/>
  </protectedRanges>
  <mergeCells count="2">
    <mergeCell ref="I25:L25"/>
    <mergeCell ref="N25:P2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6DB3-BDC5-45C5-9C49-0A963388E5A7}">
  <dimension ref="A1:Q27"/>
  <sheetViews>
    <sheetView workbookViewId="0">
      <selection activeCell="I18" sqref="I18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15.41796875" customWidth="1"/>
    <col min="4" max="4" width="14" customWidth="1"/>
    <col min="5" max="5" width="10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  <col min="17" max="17" width="14.68359375" customWidth="1"/>
  </cols>
  <sheetData>
    <row r="1" spans="1:17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  <c r="Q1" s="1"/>
    </row>
    <row r="2" spans="1:17" x14ac:dyDescent="0.55000000000000004">
      <c r="A2" s="1"/>
      <c r="B2" s="4" t="s">
        <v>3</v>
      </c>
      <c r="C2" s="5">
        <v>170</v>
      </c>
      <c r="D2" s="1">
        <v>165</v>
      </c>
      <c r="E2" s="1">
        <v>176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  <c r="Q2" s="1"/>
    </row>
    <row r="3" spans="1:17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  <c r="Q3" s="1"/>
    </row>
    <row r="4" spans="1:17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  <c r="Q4" s="1"/>
    </row>
    <row r="5" spans="1:17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</row>
    <row r="6" spans="1:17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21</v>
      </c>
      <c r="N6" s="15" t="s">
        <v>20</v>
      </c>
      <c r="O6" s="17" t="s">
        <v>22</v>
      </c>
      <c r="P6" s="18" t="s">
        <v>23</v>
      </c>
    </row>
    <row r="7" spans="1:17" x14ac:dyDescent="0.55000000000000004">
      <c r="A7" s="19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19"/>
    </row>
    <row r="8" spans="1:17" ht="15" x14ac:dyDescent="0.55000000000000004">
      <c r="A8" s="19" t="s">
        <v>24</v>
      </c>
      <c r="B8" s="25" t="s">
        <v>25</v>
      </c>
      <c r="C8" s="26">
        <f>VLOOKUP(B8,[1]Май!$A$3:$AH$40,34,0)</f>
        <v>125</v>
      </c>
      <c r="D8" s="27">
        <f t="shared" ref="D8:D10" si="0">C8/$C$2</f>
        <v>0.73529411764705888</v>
      </c>
      <c r="E8" s="28">
        <v>1</v>
      </c>
      <c r="F8" s="29">
        <v>60000</v>
      </c>
      <c r="G8" s="30">
        <f t="shared" ref="G8:G13" si="1">F8*D8</f>
        <v>44117.647058823532</v>
      </c>
      <c r="H8" s="31">
        <v>20000</v>
      </c>
      <c r="I8" s="29">
        <f t="shared" ref="I8:I13" si="2">D8*H8*E8</f>
        <v>14705.882352941178</v>
      </c>
      <c r="J8" s="29">
        <f>5000*D8</f>
        <v>3676.4705882352946</v>
      </c>
      <c r="K8" s="29">
        <v>-4000</v>
      </c>
      <c r="L8" s="32">
        <f>G8+I8+J8+K8</f>
        <v>58500.000000000007</v>
      </c>
      <c r="M8" s="24">
        <v>4072</v>
      </c>
      <c r="N8" s="24">
        <v>16000</v>
      </c>
      <c r="O8" s="24">
        <v>11560</v>
      </c>
      <c r="P8" s="32">
        <f>L8-M8-N8-O8</f>
        <v>26868.000000000007</v>
      </c>
      <c r="Q8">
        <f>L8/C8</f>
        <v>468.00000000000006</v>
      </c>
    </row>
    <row r="9" spans="1:17" ht="15" x14ac:dyDescent="0.55000000000000004">
      <c r="A9" s="19" t="s">
        <v>26</v>
      </c>
      <c r="B9" s="25" t="s">
        <v>27</v>
      </c>
      <c r="C9" s="26">
        <f>VLOOKUP(B9,[1]Май!$A$3:$AH$40,34,0)</f>
        <v>174</v>
      </c>
      <c r="D9" s="27">
        <f t="shared" si="0"/>
        <v>1.0235294117647058</v>
      </c>
      <c r="E9" s="28">
        <v>1</v>
      </c>
      <c r="F9" s="29">
        <v>35000</v>
      </c>
      <c r="G9" s="30">
        <f t="shared" si="1"/>
        <v>35823.529411764706</v>
      </c>
      <c r="H9" s="31">
        <v>15000</v>
      </c>
      <c r="I9" s="29">
        <f>D9*H9*E9</f>
        <v>15352.941176470587</v>
      </c>
      <c r="J9" s="29">
        <f>5000*D9</f>
        <v>5117.6470588235288</v>
      </c>
      <c r="K9" s="29">
        <v>-4000</v>
      </c>
      <c r="L9" s="32">
        <f t="shared" ref="L9:L12" si="3">G9+I9+J9+K9</f>
        <v>52294.117647058825</v>
      </c>
      <c r="M9" s="24">
        <v>7691</v>
      </c>
      <c r="N9" s="24">
        <v>2500</v>
      </c>
      <c r="O9" s="24">
        <v>11536</v>
      </c>
      <c r="P9" s="32">
        <f t="shared" ref="P9:P13" si="4">L9-M9-N9-O9</f>
        <v>30567.117647058825</v>
      </c>
      <c r="Q9">
        <f t="shared" ref="Q9:Q13" si="5">L9/C9</f>
        <v>300.54090601757946</v>
      </c>
    </row>
    <row r="10" spans="1:17" ht="15" x14ac:dyDescent="0.55000000000000004">
      <c r="A10" s="19" t="s">
        <v>28</v>
      </c>
      <c r="B10" s="25" t="s">
        <v>29</v>
      </c>
      <c r="C10" s="26">
        <f>VLOOKUP(B10,[1]Май!$A$3:$AH$40,34,0)</f>
        <v>170</v>
      </c>
      <c r="D10" s="27">
        <f t="shared" si="0"/>
        <v>1</v>
      </c>
      <c r="E10" s="28">
        <v>1</v>
      </c>
      <c r="F10" s="29">
        <v>40000</v>
      </c>
      <c r="G10" s="30">
        <f t="shared" si="1"/>
        <v>40000</v>
      </c>
      <c r="H10" s="31">
        <v>5000</v>
      </c>
      <c r="I10" s="29">
        <f t="shared" si="2"/>
        <v>5000</v>
      </c>
      <c r="J10" s="29">
        <f>5000*D10</f>
        <v>5000</v>
      </c>
      <c r="K10" s="29"/>
      <c r="L10" s="32">
        <f t="shared" si="3"/>
        <v>50000</v>
      </c>
      <c r="M10" s="24">
        <v>6960</v>
      </c>
      <c r="N10" s="24">
        <v>3000</v>
      </c>
      <c r="O10" s="24">
        <v>10440</v>
      </c>
      <c r="P10" s="32">
        <f t="shared" si="4"/>
        <v>29600</v>
      </c>
      <c r="Q10">
        <f t="shared" si="5"/>
        <v>294.11764705882354</v>
      </c>
    </row>
    <row r="11" spans="1:17" ht="15" x14ac:dyDescent="0.55000000000000004">
      <c r="A11" s="57" t="s">
        <v>30</v>
      </c>
      <c r="B11" s="25" t="s">
        <v>43</v>
      </c>
      <c r="C11" s="26">
        <f>VLOOKUP(B11,[1]Май!$A$3:$AH$40,34,0)</f>
        <v>170</v>
      </c>
      <c r="D11" s="27">
        <f>C11/$C$2</f>
        <v>1</v>
      </c>
      <c r="E11" s="28">
        <v>1</v>
      </c>
      <c r="F11" s="29">
        <v>40000</v>
      </c>
      <c r="G11" s="30">
        <f t="shared" si="1"/>
        <v>40000</v>
      </c>
      <c r="H11" s="31">
        <v>5000</v>
      </c>
      <c r="I11" s="29">
        <f t="shared" si="2"/>
        <v>5000</v>
      </c>
      <c r="J11" s="29">
        <f>5000*D11</f>
        <v>5000</v>
      </c>
      <c r="K11" s="29"/>
      <c r="L11" s="32">
        <f t="shared" si="3"/>
        <v>50000</v>
      </c>
      <c r="M11" s="24">
        <v>3846</v>
      </c>
      <c r="N11" s="24">
        <v>6000</v>
      </c>
      <c r="O11" s="24">
        <v>6132</v>
      </c>
      <c r="P11" s="32">
        <f t="shared" si="4"/>
        <v>34022</v>
      </c>
      <c r="Q11">
        <f t="shared" si="5"/>
        <v>294.11764705882354</v>
      </c>
    </row>
    <row r="12" spans="1:17" ht="15" x14ac:dyDescent="0.55000000000000004">
      <c r="A12" s="19" t="s">
        <v>32</v>
      </c>
      <c r="B12" s="25" t="s">
        <v>33</v>
      </c>
      <c r="C12" s="26">
        <f>VLOOKUP(B12,[1]Май!$A$3:$AH$40,34,0)</f>
        <v>176</v>
      </c>
      <c r="D12" s="27">
        <f>C12/$E$2</f>
        <v>1</v>
      </c>
      <c r="E12" s="28">
        <v>1</v>
      </c>
      <c r="F12" s="29">
        <v>30000</v>
      </c>
      <c r="G12" s="30">
        <f t="shared" si="1"/>
        <v>30000</v>
      </c>
      <c r="H12" s="31">
        <v>25000</v>
      </c>
      <c r="I12" s="29">
        <f t="shared" si="2"/>
        <v>25000</v>
      </c>
      <c r="J12" s="29">
        <f t="shared" ref="J12:J13" si="6">5000*D12</f>
        <v>5000</v>
      </c>
      <c r="K12" s="29">
        <v>1000</v>
      </c>
      <c r="L12" s="32">
        <f t="shared" si="3"/>
        <v>61000</v>
      </c>
      <c r="M12" s="24">
        <v>7931.25</v>
      </c>
      <c r="N12" s="24">
        <v>0</v>
      </c>
      <c r="O12" s="24">
        <v>11659.75</v>
      </c>
      <c r="P12" s="32">
        <f t="shared" si="4"/>
        <v>41409</v>
      </c>
      <c r="Q12">
        <f t="shared" si="5"/>
        <v>346.59090909090907</v>
      </c>
    </row>
    <row r="13" spans="1:17" ht="15" x14ac:dyDescent="0.55000000000000004">
      <c r="A13" s="19" t="s">
        <v>32</v>
      </c>
      <c r="B13" s="25" t="s">
        <v>34</v>
      </c>
      <c r="C13" s="26">
        <f>VLOOKUP(B13,[1]Май!$A$3:$AH$40,34,0)</f>
        <v>165</v>
      </c>
      <c r="D13" s="27">
        <f>C13/$D$2</f>
        <v>1</v>
      </c>
      <c r="E13" s="28">
        <v>1</v>
      </c>
      <c r="F13" s="29">
        <v>30000</v>
      </c>
      <c r="G13" s="30">
        <f t="shared" si="1"/>
        <v>30000</v>
      </c>
      <c r="H13" s="31">
        <v>25000</v>
      </c>
      <c r="I13" s="29">
        <f t="shared" si="2"/>
        <v>25000</v>
      </c>
      <c r="J13" s="29">
        <f t="shared" si="6"/>
        <v>5000</v>
      </c>
      <c r="K13" s="29">
        <v>0</v>
      </c>
      <c r="L13" s="32">
        <f>G13+I13+J13+K13</f>
        <v>60000</v>
      </c>
      <c r="M13" s="24">
        <v>7931.25</v>
      </c>
      <c r="N13" s="24">
        <v>2000</v>
      </c>
      <c r="O13" s="24">
        <v>11477.75</v>
      </c>
      <c r="P13" s="32">
        <f t="shared" si="4"/>
        <v>38591</v>
      </c>
      <c r="Q13">
        <f t="shared" si="5"/>
        <v>363.63636363636363</v>
      </c>
    </row>
    <row r="14" spans="1:17" ht="14.7" thickBot="1" x14ac:dyDescent="0.6">
      <c r="A14" s="33" t="s">
        <v>35</v>
      </c>
      <c r="B14" s="34"/>
      <c r="C14" s="35">
        <f>SUM(C8:C13)</f>
        <v>980</v>
      </c>
      <c r="D14" s="36"/>
      <c r="E14" s="37"/>
      <c r="F14" s="34"/>
      <c r="G14" s="38"/>
      <c r="H14" s="34"/>
      <c r="I14" s="38"/>
      <c r="J14" s="38"/>
      <c r="K14" s="38"/>
      <c r="L14" s="39">
        <f>SUM(L8:L13)</f>
        <v>331794.1176470588</v>
      </c>
      <c r="M14" s="40">
        <f>SUM(M7:M13)</f>
        <v>38431.5</v>
      </c>
      <c r="N14" s="24">
        <f>SUM(N8:N13)</f>
        <v>29500</v>
      </c>
      <c r="O14" s="38">
        <f>SUM(O7:O13)</f>
        <v>62805.5</v>
      </c>
      <c r="P14" s="41">
        <f>SUM(P8:P13)</f>
        <v>201057.11764705883</v>
      </c>
    </row>
    <row r="15" spans="1:17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2"/>
      <c r="M15" s="53"/>
      <c r="N15" s="1"/>
      <c r="O15" s="1"/>
      <c r="P15" s="1"/>
      <c r="Q15" s="43"/>
    </row>
    <row r="16" spans="1:17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7.6" x14ac:dyDescent="0.55000000000000004">
      <c r="A17" s="44" t="s">
        <v>36</v>
      </c>
      <c r="B17" s="45" t="s">
        <v>37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27.6" x14ac:dyDescent="0.65">
      <c r="A18" s="44" t="s">
        <v>38</v>
      </c>
      <c r="B18" s="46" t="s">
        <v>37</v>
      </c>
      <c r="C18" s="1"/>
      <c r="D18" s="1"/>
      <c r="E18" s="1"/>
      <c r="F18" s="1"/>
      <c r="G18" s="1"/>
      <c r="H18" s="47"/>
      <c r="I18" s="47"/>
      <c r="J18" s="47"/>
      <c r="K18" s="47"/>
      <c r="L18" s="1"/>
      <c r="M18" s="1"/>
      <c r="N18" s="54"/>
      <c r="O18" s="52"/>
      <c r="P18" s="54"/>
      <c r="Q18" s="1"/>
    </row>
    <row r="19" spans="1:17" ht="15" x14ac:dyDescent="0.65">
      <c r="A19" s="19"/>
      <c r="B19" s="19"/>
      <c r="C19" s="1"/>
      <c r="D19" s="1"/>
      <c r="E19" s="1"/>
      <c r="F19" s="1"/>
      <c r="G19" s="1"/>
      <c r="H19" s="47"/>
      <c r="I19" s="47"/>
      <c r="J19" s="47"/>
      <c r="K19" s="47"/>
      <c r="L19" s="1"/>
      <c r="M19" s="1"/>
      <c r="N19" s="51"/>
      <c r="O19" s="52"/>
      <c r="P19" s="1"/>
      <c r="Q19" s="1"/>
    </row>
    <row r="20" spans="1:17" x14ac:dyDescent="0.55000000000000004">
      <c r="A20" s="19"/>
      <c r="B20" s="1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55000000000000004">
      <c r="A21" s="1" t="s">
        <v>39</v>
      </c>
      <c r="B21" s="1" t="s">
        <v>40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5" spans="1:17" x14ac:dyDescent="0.55000000000000004">
      <c r="I25" s="69"/>
      <c r="J25" s="69"/>
      <c r="K25" s="69"/>
      <c r="L25" s="69"/>
      <c r="M25" s="55"/>
      <c r="N25" s="70"/>
      <c r="O25" s="70"/>
      <c r="P25" s="70"/>
    </row>
    <row r="27" spans="1:17" x14ac:dyDescent="0.55000000000000004">
      <c r="E27" s="62">
        <f>Май!L8+Апрель!L8+Март!L8+Февраль!L8+Январь!L8</f>
        <v>345327.80182780186</v>
      </c>
      <c r="F27">
        <f>E27/5</f>
        <v>69065.560365560377</v>
      </c>
    </row>
  </sheetData>
  <protectedRanges>
    <protectedRange algorithmName="SHA-512" hashValue="JuvLXAy+Zb2IB1+SSCKs0iA1FNpCXufnKPWijBQlZz6qpdXxS3OIqoySqS7RKvWKAYNgQftp2c5BkLxeuzk9eQ==" saltValue="NdsnZcdZvcXzOeSHH7Z1Cw==" spinCount="100000" sqref="P8:P13" name="Диапазон3_1_1_3_1_1_2_6_1_2_1_1_2_2"/>
    <protectedRange algorithmName="SHA-512" hashValue="PQZCLfOLu2aqcIFubUpjLGw0lzoVd1r3uuCBPi34LjH9K+OgQF1tj1E0sn50IueqqGkKTELaX8+xXKU9hMTnDw==" saltValue="3r9UjoH3u7kvu1qJ9unN3Q==" spinCount="100000" sqref="G8:G13" name="Диапазон1_1_1_3_1_1_2_6_1_2_1_1_2_2"/>
  </protectedRanges>
  <mergeCells count="2">
    <mergeCell ref="I25:L25"/>
    <mergeCell ref="N25:P2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909A-B075-47F4-83D0-B59ACF3E7F2C}">
  <dimension ref="A1:P21"/>
  <sheetViews>
    <sheetView workbookViewId="0">
      <selection activeCell="F8" sqref="F8"/>
    </sheetView>
  </sheetViews>
  <sheetFormatPr defaultRowHeight="14.4" x14ac:dyDescent="0.55000000000000004"/>
  <cols>
    <col min="1" max="1" width="25.68359375" customWidth="1"/>
    <col min="2" max="2" width="36" bestFit="1" customWidth="1"/>
    <col min="3" max="3" width="15.41796875" customWidth="1"/>
    <col min="4" max="4" width="14" customWidth="1"/>
    <col min="5" max="5" width="10" bestFit="1" customWidth="1"/>
    <col min="6" max="6" width="17.26171875" customWidth="1"/>
    <col min="7" max="7" width="15.15625" customWidth="1"/>
    <col min="8" max="8" width="11.41796875" customWidth="1"/>
    <col min="9" max="9" width="12.15625" customWidth="1"/>
    <col min="10" max="11" width="13.26171875" customWidth="1"/>
    <col min="12" max="13" width="13.15625" customWidth="1"/>
    <col min="14" max="14" width="9.578125" bestFit="1" customWidth="1"/>
    <col min="15" max="15" width="13.578125" customWidth="1"/>
    <col min="16" max="16" width="13.68359375" customWidth="1"/>
  </cols>
  <sheetData>
    <row r="1" spans="1:16" ht="28.2" x14ac:dyDescent="0.55000000000000004">
      <c r="A1" s="1"/>
      <c r="B1" s="1"/>
      <c r="C1" s="2" t="s">
        <v>0</v>
      </c>
      <c r="D1" s="2" t="s">
        <v>1</v>
      </c>
      <c r="E1" s="2" t="s">
        <v>2</v>
      </c>
      <c r="F1" s="1"/>
      <c r="G1" s="1"/>
      <c r="H1" s="1"/>
      <c r="I1" s="1"/>
      <c r="J1" s="1"/>
      <c r="K1" s="1"/>
      <c r="L1" s="3"/>
      <c r="M1" s="3"/>
      <c r="N1" s="3"/>
      <c r="O1" s="3"/>
      <c r="P1" s="1"/>
    </row>
    <row r="2" spans="1:16" x14ac:dyDescent="0.55000000000000004">
      <c r="A2" s="1"/>
      <c r="B2" s="4" t="s">
        <v>3</v>
      </c>
      <c r="C2" s="5">
        <v>178</v>
      </c>
      <c r="D2" s="1">
        <v>165</v>
      </c>
      <c r="E2" s="1">
        <v>165</v>
      </c>
      <c r="F2" s="3"/>
      <c r="G2" s="3"/>
      <c r="H2" s="3"/>
      <c r="I2" s="3"/>
      <c r="J2" s="3"/>
      <c r="K2" s="3"/>
      <c r="L2" s="3"/>
      <c r="M2" s="3"/>
      <c r="N2" s="3"/>
      <c r="O2" s="3"/>
      <c r="P2" s="1"/>
    </row>
    <row r="3" spans="1:16" x14ac:dyDescent="0.55000000000000004">
      <c r="A3" s="1"/>
      <c r="B3" s="4" t="s">
        <v>4</v>
      </c>
      <c r="C3" s="6"/>
      <c r="D3" s="1"/>
      <c r="E3" s="1"/>
      <c r="F3" s="7"/>
      <c r="G3" s="6"/>
      <c r="H3" s="3"/>
      <c r="I3" s="3"/>
      <c r="J3" s="3"/>
      <c r="K3" s="3"/>
      <c r="L3" s="3"/>
      <c r="M3" s="3"/>
      <c r="N3" s="3"/>
      <c r="O3" s="3"/>
      <c r="P3" s="1"/>
    </row>
    <row r="4" spans="1:16" x14ac:dyDescent="0.55000000000000004">
      <c r="A4" s="1"/>
      <c r="B4" s="4" t="s">
        <v>5</v>
      </c>
      <c r="C4" s="5"/>
      <c r="D4" s="4"/>
      <c r="E4" s="4"/>
      <c r="F4" s="7"/>
      <c r="G4" s="6"/>
      <c r="H4" s="3"/>
      <c r="I4" s="3"/>
      <c r="J4" s="3"/>
      <c r="K4" s="3"/>
      <c r="L4" s="7"/>
      <c r="M4" s="7"/>
      <c r="N4" s="3"/>
      <c r="O4" s="3"/>
      <c r="P4" s="1"/>
    </row>
    <row r="5" spans="1:16" ht="14.7" thickBot="1" x14ac:dyDescent="0.6">
      <c r="A5" s="1" t="s">
        <v>6</v>
      </c>
      <c r="B5" s="4" t="s">
        <v>7</v>
      </c>
      <c r="C5" s="5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1"/>
    </row>
    <row r="6" spans="1:16" ht="42.9" thickBot="1" x14ac:dyDescent="0.6">
      <c r="A6" s="8" t="s">
        <v>8</v>
      </c>
      <c r="B6" s="9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1" t="s">
        <v>14</v>
      </c>
      <c r="H6" s="12" t="s">
        <v>15</v>
      </c>
      <c r="I6" s="13" t="s">
        <v>16</v>
      </c>
      <c r="J6" s="14" t="s">
        <v>17</v>
      </c>
      <c r="K6" s="14" t="s">
        <v>18</v>
      </c>
      <c r="L6" s="11" t="s">
        <v>19</v>
      </c>
      <c r="M6" s="16" t="s">
        <v>21</v>
      </c>
      <c r="N6" s="15" t="s">
        <v>20</v>
      </c>
      <c r="O6" s="17" t="s">
        <v>22</v>
      </c>
      <c r="P6" s="56" t="s">
        <v>23</v>
      </c>
    </row>
    <row r="7" spans="1:16" x14ac:dyDescent="0.55000000000000004">
      <c r="A7" s="57"/>
      <c r="B7" s="19"/>
      <c r="C7" s="20"/>
      <c r="D7" s="21"/>
      <c r="E7" s="22"/>
      <c r="F7" s="23"/>
      <c r="G7" s="23"/>
      <c r="H7" s="23"/>
      <c r="I7" s="23"/>
      <c r="J7" s="23"/>
      <c r="K7" s="23"/>
      <c r="L7" s="23"/>
      <c r="M7" s="24"/>
      <c r="N7" s="24"/>
      <c r="O7" s="24"/>
      <c r="P7" s="58"/>
    </row>
    <row r="8" spans="1:16" ht="15" x14ac:dyDescent="0.55000000000000004">
      <c r="A8" s="57" t="s">
        <v>24</v>
      </c>
      <c r="B8" s="25" t="s">
        <v>25</v>
      </c>
      <c r="C8" s="26">
        <v>165</v>
      </c>
      <c r="D8" s="27">
        <v>0.9269662921348315</v>
      </c>
      <c r="E8" s="28">
        <v>1</v>
      </c>
      <c r="F8" s="29">
        <v>60000</v>
      </c>
      <c r="G8" s="30">
        <v>55617.97752808989</v>
      </c>
      <c r="H8" s="31">
        <v>20000</v>
      </c>
      <c r="I8" s="29">
        <v>18539.325842696631</v>
      </c>
      <c r="J8" s="29">
        <v>4634.8314606741578</v>
      </c>
      <c r="K8" s="29"/>
      <c r="L8" s="32">
        <v>78792.134831460688</v>
      </c>
      <c r="M8" s="24">
        <v>10243.58</v>
      </c>
      <c r="N8" s="24">
        <v>8000</v>
      </c>
      <c r="O8" s="24">
        <v>10478.42</v>
      </c>
      <c r="P8" s="59">
        <v>50070.134831460688</v>
      </c>
    </row>
    <row r="9" spans="1:16" ht="15" x14ac:dyDescent="0.55000000000000004">
      <c r="A9" s="57" t="s">
        <v>26</v>
      </c>
      <c r="B9" s="25" t="s">
        <v>27</v>
      </c>
      <c r="C9" s="26">
        <v>183</v>
      </c>
      <c r="D9" s="27">
        <v>1.0280898876404494</v>
      </c>
      <c r="E9" s="28">
        <v>1</v>
      </c>
      <c r="F9" s="29">
        <v>35000</v>
      </c>
      <c r="G9" s="30">
        <v>35983.146067415728</v>
      </c>
      <c r="H9" s="31">
        <v>15000</v>
      </c>
      <c r="I9" s="29">
        <v>15421.348314606741</v>
      </c>
      <c r="J9" s="29">
        <v>5140.4494382022467</v>
      </c>
      <c r="K9" s="29"/>
      <c r="L9" s="32">
        <v>56544.943820224718</v>
      </c>
      <c r="M9" s="24">
        <v>9673.5</v>
      </c>
      <c r="N9" s="24">
        <v>0</v>
      </c>
      <c r="O9" s="24">
        <v>9553.5</v>
      </c>
      <c r="P9" s="59">
        <v>37317.943820224718</v>
      </c>
    </row>
    <row r="10" spans="1:16" ht="15" x14ac:dyDescent="0.55000000000000004">
      <c r="A10" s="57" t="s">
        <v>28</v>
      </c>
      <c r="B10" s="25" t="s">
        <v>29</v>
      </c>
      <c r="C10" s="26">
        <v>178</v>
      </c>
      <c r="D10" s="27">
        <v>1</v>
      </c>
      <c r="E10" s="28">
        <v>1</v>
      </c>
      <c r="F10" s="29">
        <v>40000</v>
      </c>
      <c r="G10" s="30">
        <v>40000</v>
      </c>
      <c r="H10" s="31">
        <v>5000</v>
      </c>
      <c r="I10" s="29">
        <v>5000</v>
      </c>
      <c r="J10" s="29">
        <v>5000</v>
      </c>
      <c r="K10" s="29"/>
      <c r="L10" s="32">
        <v>50000</v>
      </c>
      <c r="M10" s="24">
        <v>8700</v>
      </c>
      <c r="N10" s="24">
        <v>0</v>
      </c>
      <c r="O10" s="24">
        <v>8700</v>
      </c>
      <c r="P10" s="59">
        <v>32600</v>
      </c>
    </row>
    <row r="11" spans="1:16" ht="15" x14ac:dyDescent="0.55000000000000004">
      <c r="A11" s="57" t="s">
        <v>30</v>
      </c>
      <c r="B11" s="25" t="s">
        <v>43</v>
      </c>
      <c r="C11" s="26">
        <v>178</v>
      </c>
      <c r="D11" s="27">
        <v>1</v>
      </c>
      <c r="E11" s="28">
        <v>1</v>
      </c>
      <c r="F11" s="29">
        <v>40000</v>
      </c>
      <c r="G11" s="30">
        <v>40000</v>
      </c>
      <c r="H11" s="31">
        <v>5000</v>
      </c>
      <c r="I11" s="29">
        <v>5000</v>
      </c>
      <c r="J11" s="29">
        <v>5000</v>
      </c>
      <c r="K11" s="29"/>
      <c r="L11" s="32">
        <v>50000</v>
      </c>
      <c r="M11" s="24">
        <v>4836.75</v>
      </c>
      <c r="N11" s="24">
        <v>5000</v>
      </c>
      <c r="O11" s="24">
        <v>5140.25</v>
      </c>
      <c r="P11" s="59">
        <v>35023</v>
      </c>
    </row>
    <row r="12" spans="1:16" ht="15" x14ac:dyDescent="0.55000000000000004">
      <c r="A12" s="57" t="s">
        <v>32</v>
      </c>
      <c r="B12" s="25" t="s">
        <v>33</v>
      </c>
      <c r="C12" s="26">
        <v>99</v>
      </c>
      <c r="D12" s="27">
        <v>0.6</v>
      </c>
      <c r="E12" s="28">
        <v>1</v>
      </c>
      <c r="F12" s="29">
        <v>30000</v>
      </c>
      <c r="G12" s="30">
        <v>18000</v>
      </c>
      <c r="H12" s="31">
        <v>25000</v>
      </c>
      <c r="I12" s="29">
        <v>15000</v>
      </c>
      <c r="J12" s="29">
        <v>3000</v>
      </c>
      <c r="K12" s="29">
        <v>1872</v>
      </c>
      <c r="L12" s="32">
        <v>37872</v>
      </c>
      <c r="M12" s="24">
        <v>9673.5</v>
      </c>
      <c r="N12" s="24">
        <v>0</v>
      </c>
      <c r="O12" s="24">
        <v>1814.92</v>
      </c>
      <c r="P12" s="59">
        <v>26383.58</v>
      </c>
    </row>
    <row r="13" spans="1:16" ht="15" x14ac:dyDescent="0.55000000000000004">
      <c r="A13" s="57" t="s">
        <v>32</v>
      </c>
      <c r="B13" s="25" t="s">
        <v>34</v>
      </c>
      <c r="C13" s="26">
        <v>165</v>
      </c>
      <c r="D13" s="27">
        <v>1</v>
      </c>
      <c r="E13" s="28">
        <v>1</v>
      </c>
      <c r="F13" s="29">
        <v>30000</v>
      </c>
      <c r="G13" s="30">
        <v>30000</v>
      </c>
      <c r="H13" s="31">
        <v>25000</v>
      </c>
      <c r="I13" s="29">
        <v>25000</v>
      </c>
      <c r="J13" s="29">
        <v>5000</v>
      </c>
      <c r="K13" s="29">
        <v>0</v>
      </c>
      <c r="L13" s="32">
        <v>60000</v>
      </c>
      <c r="M13" s="24">
        <v>9673.5</v>
      </c>
      <c r="N13" s="24">
        <v>0</v>
      </c>
      <c r="O13" s="24">
        <v>9735.5</v>
      </c>
      <c r="P13" s="59">
        <v>40591</v>
      </c>
    </row>
    <row r="14" spans="1:16" ht="14.7" thickBot="1" x14ac:dyDescent="0.6">
      <c r="A14" s="33" t="s">
        <v>35</v>
      </c>
      <c r="B14" s="34"/>
      <c r="C14" s="35">
        <v>968</v>
      </c>
      <c r="D14" s="36"/>
      <c r="E14" s="37"/>
      <c r="F14" s="34"/>
      <c r="G14" s="38"/>
      <c r="H14" s="34"/>
      <c r="I14" s="38"/>
      <c r="J14" s="38"/>
      <c r="K14" s="38"/>
      <c r="L14" s="39">
        <v>333209.07865168538</v>
      </c>
      <c r="M14" s="40">
        <v>52800.83</v>
      </c>
      <c r="N14" s="40">
        <v>13000</v>
      </c>
      <c r="O14" s="38">
        <v>45422.59</v>
      </c>
      <c r="P14" s="60">
        <v>221985.6586516854</v>
      </c>
    </row>
    <row r="15" spans="1:16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2"/>
      <c r="M15" s="53"/>
      <c r="N15" s="1"/>
      <c r="O15" s="1"/>
      <c r="P15" s="1"/>
    </row>
    <row r="16" spans="1:16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" x14ac:dyDescent="0.65">
      <c r="C18" s="1"/>
      <c r="D18" s="1"/>
      <c r="E18" s="1"/>
      <c r="F18" s="1"/>
      <c r="G18" s="1"/>
      <c r="H18" s="47"/>
      <c r="I18" s="47"/>
      <c r="J18" s="47"/>
      <c r="K18" s="47"/>
      <c r="L18" s="1"/>
      <c r="M18" s="1"/>
      <c r="N18" s="54"/>
      <c r="O18" s="52"/>
      <c r="P18" s="54"/>
    </row>
    <row r="19" spans="1:16" ht="15" x14ac:dyDescent="0.65">
      <c r="C19" s="1"/>
      <c r="D19" s="1"/>
      <c r="E19" s="1"/>
      <c r="F19" s="1"/>
      <c r="G19" s="1"/>
      <c r="H19" s="47"/>
      <c r="I19" s="47"/>
      <c r="J19" s="47"/>
      <c r="K19" s="47"/>
      <c r="L19" s="1"/>
      <c r="M19" s="1"/>
      <c r="N19" s="51"/>
      <c r="O19" s="52"/>
      <c r="P19" s="1"/>
    </row>
    <row r="20" spans="1:16" x14ac:dyDescent="0.55000000000000004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55000000000000004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</sheetData>
  <protectedRanges>
    <protectedRange algorithmName="SHA-512" hashValue="JuvLXAy+Zb2IB1+SSCKs0iA1FNpCXufnKPWijBQlZz6qpdXxS3OIqoySqS7RKvWKAYNgQftp2c5BkLxeuzk9eQ==" saltValue="NdsnZcdZvcXzOeSHH7Z1Cw==" spinCount="100000" sqref="P8:P13" name="Диапазон3_1_1_3_1_1_2_6_1_2_1_1_2_2_4"/>
    <protectedRange algorithmName="SHA-512" hashValue="PQZCLfOLu2aqcIFubUpjLGw0lzoVd1r3uuCBPi34LjH9K+OgQF1tj1E0sn50IueqqGkKTELaX8+xXKU9hMTnDw==" saltValue="3r9UjoH3u7kvu1qJ9unN3Q==" spinCount="100000" sqref="G8:G13" name="Диапазон1_1_1_3_1_1_2_6_1_2_1_1_2_2_4"/>
  </protectedRange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2CE9-CD88-4A76-81F5-1B5543FEC6BB}">
  <dimension ref="A1:B10"/>
  <sheetViews>
    <sheetView tabSelected="1" workbookViewId="0">
      <selection activeCell="C1" sqref="C1:C1048576"/>
    </sheetView>
  </sheetViews>
  <sheetFormatPr defaultRowHeight="14.4" x14ac:dyDescent="0.55000000000000004"/>
  <cols>
    <col min="1" max="1" width="27" customWidth="1"/>
    <col min="2" max="2" width="36" bestFit="1" customWidth="1"/>
  </cols>
  <sheetData>
    <row r="1" spans="1:2" x14ac:dyDescent="0.55000000000000004">
      <c r="A1" s="8" t="s">
        <v>8</v>
      </c>
      <c r="B1" s="9" t="s">
        <v>9</v>
      </c>
    </row>
    <row r="2" spans="1:2" x14ac:dyDescent="0.55000000000000004">
      <c r="A2" s="57"/>
      <c r="B2" s="19"/>
    </row>
    <row r="3" spans="1:2" ht="15" x14ac:dyDescent="0.55000000000000004">
      <c r="A3" s="57" t="s">
        <v>24</v>
      </c>
      <c r="B3" s="25" t="s">
        <v>25</v>
      </c>
    </row>
    <row r="4" spans="1:2" ht="15" x14ac:dyDescent="0.55000000000000004">
      <c r="A4" s="57" t="s">
        <v>26</v>
      </c>
      <c r="B4" s="25" t="s">
        <v>27</v>
      </c>
    </row>
    <row r="5" spans="1:2" ht="15" x14ac:dyDescent="0.55000000000000004">
      <c r="A5" s="57" t="s">
        <v>28</v>
      </c>
      <c r="B5" s="25" t="s">
        <v>29</v>
      </c>
    </row>
    <row r="6" spans="1:2" ht="15" x14ac:dyDescent="0.55000000000000004">
      <c r="A6" s="57" t="s">
        <v>49</v>
      </c>
      <c r="B6" s="25" t="s">
        <v>43</v>
      </c>
    </row>
    <row r="7" spans="1:2" ht="15" x14ac:dyDescent="0.55000000000000004">
      <c r="A7" s="57" t="s">
        <v>32</v>
      </c>
      <c r="B7" s="25" t="s">
        <v>33</v>
      </c>
    </row>
    <row r="8" spans="1:2" ht="15" x14ac:dyDescent="0.55000000000000004">
      <c r="A8" s="57" t="s">
        <v>32</v>
      </c>
      <c r="B8" s="25" t="s">
        <v>34</v>
      </c>
    </row>
    <row r="9" spans="1:2" ht="15" x14ac:dyDescent="0.55000000000000004">
      <c r="A9" s="63" t="s">
        <v>47</v>
      </c>
      <c r="B9" s="25" t="s">
        <v>48</v>
      </c>
    </row>
    <row r="10" spans="1:2" ht="14.7" thickBot="1" x14ac:dyDescent="0.6">
      <c r="A10" s="33" t="s">
        <v>35</v>
      </c>
      <c r="B1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Лавров Дмитрий Юрьевич</dc:creator>
  <cp:lastModifiedBy>Дмитрий Лавров</cp:lastModifiedBy>
  <dcterms:created xsi:type="dcterms:W3CDTF">2023-02-05T08:00:24Z</dcterms:created>
  <dcterms:modified xsi:type="dcterms:W3CDTF">2023-08-28T05:54:55Z</dcterms:modified>
</cp:coreProperties>
</file>