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mitriy_den/Desktop/"/>
    </mc:Choice>
  </mc:AlternateContent>
  <xr:revisionPtr revIDLastSave="0" documentId="13_ncr:1_{137E1287-67CE-2744-B8E4-996E554666C2}" xr6:coauthVersionLast="47" xr6:coauthVersionMax="47" xr10:uidLastSave="{00000000-0000-0000-0000-000000000000}"/>
  <bookViews>
    <workbookView xWindow="0" yWindow="740" windowWidth="29400" windowHeight="17160" xr2:uid="{00000000-000D-0000-FFFF-FFFF00000000}"/>
  </bookViews>
  <sheets>
    <sheet name="Начальное состояние" sheetId="1" r:id="rId1"/>
    <sheet name="Пониженный налог" sheetId="2" r:id="rId2"/>
    <sheet name="Повышенная амортизация" sheetId="3" r:id="rId3"/>
    <sheet name="Повышенная ставка %" sheetId="4" r:id="rId4"/>
  </sheets>
  <definedNames>
    <definedName name="solver_adj" localSheetId="0">'Начальное состояние'!$E$23:$E$82</definedName>
    <definedName name="solver_adj" localSheetId="2">'Повышенная амортизация'!$E$23:$E$82</definedName>
    <definedName name="solver_adj" localSheetId="3">'Повышенная ставка %'!$E$23:$E$82</definedName>
    <definedName name="solver_adj" localSheetId="1">'Пониженный налог'!$E$23:$E$82</definedName>
    <definedName name="solver_lhs1" localSheetId="0">'Начальное состояние'!$E$23:$E$82</definedName>
    <definedName name="solver_lhs1" localSheetId="2">'Повышенная амортизация'!$E$23:$E$82</definedName>
    <definedName name="solver_lhs1" localSheetId="3">'Повышенная ставка %'!$E$23:$E$82</definedName>
    <definedName name="solver_lhs1" localSheetId="1">'Пониженный налог'!$E$23:$E$82</definedName>
    <definedName name="solver_opt" localSheetId="0">'Начальное состояние'!$H$83</definedName>
    <definedName name="solver_opt" localSheetId="2">'Повышенная амортизация'!$H$83</definedName>
    <definedName name="solver_opt" localSheetId="3">'Повышенная ставка %'!$H$83</definedName>
    <definedName name="solver_opt" localSheetId="1">'Пониженный налог'!$H$83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4" l="1"/>
  <c r="B22" i="4"/>
  <c r="D2" i="4"/>
  <c r="C2" i="4"/>
  <c r="E83" i="3"/>
  <c r="B22" i="3"/>
  <c r="D2" i="3"/>
  <c r="C2" i="3"/>
  <c r="E83" i="2"/>
  <c r="D2" i="2"/>
  <c r="C2" i="2"/>
  <c r="B22" i="2" s="1"/>
  <c r="D23" i="2" s="1"/>
  <c r="G23" i="2" s="1"/>
  <c r="E83" i="1"/>
  <c r="B22" i="1"/>
  <c r="D2" i="1"/>
  <c r="C2" i="1"/>
  <c r="F23" i="2" l="1"/>
  <c r="C23" i="3"/>
  <c r="C23" i="1"/>
  <c r="D23" i="4"/>
  <c r="B23" i="1"/>
  <c r="C24" i="1" s="1"/>
  <c r="D23" i="1"/>
  <c r="B23" i="2"/>
  <c r="D23" i="3"/>
  <c r="C23" i="2"/>
  <c r="C23" i="4"/>
  <c r="G23" i="3" l="1"/>
  <c r="F23" i="3" s="1"/>
  <c r="G23" i="1"/>
  <c r="F23" i="1"/>
  <c r="D24" i="2"/>
  <c r="B23" i="4"/>
  <c r="B23" i="3"/>
  <c r="F23" i="4"/>
  <c r="G23" i="4"/>
  <c r="C24" i="2"/>
  <c r="B24" i="2" s="1"/>
  <c r="D24" i="1"/>
  <c r="B24" i="1"/>
  <c r="H23" i="2"/>
  <c r="D25" i="2" l="1"/>
  <c r="C25" i="2"/>
  <c r="B25" i="2"/>
  <c r="H23" i="3"/>
  <c r="H23" i="4"/>
  <c r="D24" i="3"/>
  <c r="C24" i="3"/>
  <c r="D25" i="1"/>
  <c r="C25" i="1"/>
  <c r="H23" i="1"/>
  <c r="G24" i="1"/>
  <c r="F24" i="1" s="1"/>
  <c r="D24" i="4"/>
  <c r="B24" i="4"/>
  <c r="C24" i="4"/>
  <c r="G24" i="2"/>
  <c r="H24" i="1" l="1"/>
  <c r="B26" i="2"/>
  <c r="D26" i="2"/>
  <c r="C26" i="2"/>
  <c r="F24" i="3"/>
  <c r="G24" i="3"/>
  <c r="D25" i="4"/>
  <c r="C25" i="4"/>
  <c r="B25" i="4" s="1"/>
  <c r="B25" i="1"/>
  <c r="G24" i="4"/>
  <c r="G25" i="1"/>
  <c r="F25" i="1"/>
  <c r="H25" i="1" s="1"/>
  <c r="F24" i="2"/>
  <c r="B24" i="3"/>
  <c r="G25" i="2"/>
  <c r="F25" i="2"/>
  <c r="H25" i="2" s="1"/>
  <c r="D26" i="4" l="1"/>
  <c r="C26" i="4"/>
  <c r="B26" i="4" s="1"/>
  <c r="H24" i="3"/>
  <c r="D26" i="1"/>
  <c r="B26" i="1"/>
  <c r="C26" i="1"/>
  <c r="G26" i="2"/>
  <c r="F26" i="2" s="1"/>
  <c r="D27" i="2"/>
  <c r="C27" i="2"/>
  <c r="G25" i="4"/>
  <c r="D25" i="3"/>
  <c r="C25" i="3"/>
  <c r="B25" i="3" s="1"/>
  <c r="H24" i="2"/>
  <c r="F24" i="4"/>
  <c r="H26" i="2" l="1"/>
  <c r="D26" i="3"/>
  <c r="B26" i="3"/>
  <c r="C26" i="3"/>
  <c r="D27" i="4"/>
  <c r="C27" i="4"/>
  <c r="B27" i="4"/>
  <c r="D27" i="1"/>
  <c r="C27" i="1"/>
  <c r="B27" i="1" s="1"/>
  <c r="G26" i="1"/>
  <c r="G25" i="3"/>
  <c r="F25" i="3" s="1"/>
  <c r="G26" i="4"/>
  <c r="F26" i="4"/>
  <c r="H26" i="4" s="1"/>
  <c r="H24" i="4"/>
  <c r="B27" i="2"/>
  <c r="F27" i="2"/>
  <c r="H27" i="2" s="1"/>
  <c r="G27" i="2"/>
  <c r="F25" i="4"/>
  <c r="H25" i="4" s="1"/>
  <c r="H25" i="3" l="1"/>
  <c r="D28" i="1"/>
  <c r="C28" i="1"/>
  <c r="B28" i="1" s="1"/>
  <c r="F27" i="1"/>
  <c r="H27" i="1" s="1"/>
  <c r="G27" i="1"/>
  <c r="D27" i="3"/>
  <c r="C27" i="3"/>
  <c r="B27" i="3" s="1"/>
  <c r="D28" i="2"/>
  <c r="C28" i="2"/>
  <c r="B28" i="2" s="1"/>
  <c r="G26" i="3"/>
  <c r="F26" i="3" s="1"/>
  <c r="F26" i="1"/>
  <c r="D28" i="4"/>
  <c r="C28" i="4"/>
  <c r="B28" i="4" s="1"/>
  <c r="G27" i="4"/>
  <c r="F27" i="4" s="1"/>
  <c r="D28" i="3" l="1"/>
  <c r="C28" i="3"/>
  <c r="B28" i="3" s="1"/>
  <c r="D29" i="4"/>
  <c r="C29" i="4"/>
  <c r="B29" i="4" s="1"/>
  <c r="B29" i="1"/>
  <c r="D29" i="1"/>
  <c r="C29" i="1"/>
  <c r="H27" i="4"/>
  <c r="H26" i="3"/>
  <c r="B29" i="2"/>
  <c r="D29" i="2"/>
  <c r="C29" i="2"/>
  <c r="H26" i="1"/>
  <c r="G28" i="1"/>
  <c r="F28" i="1" s="1"/>
  <c r="G27" i="3"/>
  <c r="F27" i="3" s="1"/>
  <c r="G28" i="2"/>
  <c r="F28" i="2" s="1"/>
  <c r="G28" i="4"/>
  <c r="F28" i="4"/>
  <c r="H28" i="4" s="1"/>
  <c r="H28" i="2" l="1"/>
  <c r="H28" i="1"/>
  <c r="H27" i="3"/>
  <c r="D30" i="4"/>
  <c r="B30" i="4"/>
  <c r="C30" i="4"/>
  <c r="D29" i="3"/>
  <c r="C29" i="3"/>
  <c r="B29" i="3" s="1"/>
  <c r="D30" i="1"/>
  <c r="C30" i="1"/>
  <c r="B30" i="1" s="1"/>
  <c r="G29" i="4"/>
  <c r="F29" i="4"/>
  <c r="H29" i="4" s="1"/>
  <c r="D30" i="2"/>
  <c r="C30" i="2"/>
  <c r="B30" i="2"/>
  <c r="G29" i="2"/>
  <c r="F29" i="2" s="1"/>
  <c r="H29" i="2" s="1"/>
  <c r="G29" i="1"/>
  <c r="F29" i="1"/>
  <c r="H29" i="1" s="1"/>
  <c r="G28" i="3"/>
  <c r="F28" i="3"/>
  <c r="H28" i="3" s="1"/>
  <c r="D30" i="3" l="1"/>
  <c r="C30" i="3"/>
  <c r="B30" i="3" s="1"/>
  <c r="D31" i="1"/>
  <c r="C31" i="1"/>
  <c r="B31" i="1" s="1"/>
  <c r="B31" i="4"/>
  <c r="D31" i="4"/>
  <c r="C31" i="4"/>
  <c r="G30" i="4"/>
  <c r="F30" i="4"/>
  <c r="D31" i="2"/>
  <c r="C31" i="2"/>
  <c r="B31" i="2" s="1"/>
  <c r="G30" i="1"/>
  <c r="F30" i="1"/>
  <c r="H30" i="1" s="1"/>
  <c r="G29" i="3"/>
  <c r="F29" i="3" s="1"/>
  <c r="H29" i="3" s="1"/>
  <c r="G30" i="2"/>
  <c r="F30" i="2" s="1"/>
  <c r="H30" i="2" s="1"/>
  <c r="D32" i="1" l="1"/>
  <c r="C32" i="1"/>
  <c r="B32" i="1" s="1"/>
  <c r="D32" i="2"/>
  <c r="C32" i="2"/>
  <c r="B32" i="2" s="1"/>
  <c r="D31" i="3"/>
  <c r="C31" i="3"/>
  <c r="B31" i="3"/>
  <c r="G31" i="4"/>
  <c r="F31" i="4" s="1"/>
  <c r="H31" i="4" s="1"/>
  <c r="D32" i="4"/>
  <c r="C32" i="4"/>
  <c r="B32" i="4" s="1"/>
  <c r="G31" i="1"/>
  <c r="F31" i="1"/>
  <c r="H31" i="1" s="1"/>
  <c r="G31" i="2"/>
  <c r="F31" i="2" s="1"/>
  <c r="H31" i="2" s="1"/>
  <c r="H30" i="4"/>
  <c r="F30" i="3"/>
  <c r="H30" i="3" s="1"/>
  <c r="G30" i="3"/>
  <c r="C33" i="4" l="1"/>
  <c r="D33" i="4"/>
  <c r="B33" i="4"/>
  <c r="D33" i="2"/>
  <c r="C33" i="2"/>
  <c r="B33" i="2"/>
  <c r="D33" i="1"/>
  <c r="B33" i="1"/>
  <c r="C33" i="1"/>
  <c r="G31" i="3"/>
  <c r="F31" i="3" s="1"/>
  <c r="H31" i="3" s="1"/>
  <c r="G32" i="4"/>
  <c r="F32" i="4"/>
  <c r="H32" i="4" s="1"/>
  <c r="G32" i="2"/>
  <c r="F32" i="2" s="1"/>
  <c r="H32" i="2" s="1"/>
  <c r="B32" i="3"/>
  <c r="D32" i="3"/>
  <c r="C32" i="3"/>
  <c r="G32" i="1"/>
  <c r="F32" i="1" s="1"/>
  <c r="H32" i="1" s="1"/>
  <c r="D33" i="3" l="1"/>
  <c r="C33" i="3"/>
  <c r="B33" i="3" s="1"/>
  <c r="D34" i="1"/>
  <c r="C34" i="1"/>
  <c r="B34" i="1" s="1"/>
  <c r="G33" i="1"/>
  <c r="F33" i="1"/>
  <c r="H33" i="1" s="1"/>
  <c r="G33" i="4"/>
  <c r="F33" i="4"/>
  <c r="H33" i="4" s="1"/>
  <c r="D34" i="2"/>
  <c r="C34" i="2"/>
  <c r="B34" i="2" s="1"/>
  <c r="G33" i="2"/>
  <c r="F33" i="2" s="1"/>
  <c r="H33" i="2" s="1"/>
  <c r="D34" i="4"/>
  <c r="C34" i="4"/>
  <c r="B34" i="4" s="1"/>
  <c r="G32" i="3"/>
  <c r="F32" i="3" s="1"/>
  <c r="H32" i="3" s="1"/>
  <c r="D35" i="4" l="1"/>
  <c r="C35" i="4"/>
  <c r="B35" i="4" s="1"/>
  <c r="D35" i="1"/>
  <c r="C35" i="1"/>
  <c r="B35" i="1" s="1"/>
  <c r="B35" i="2"/>
  <c r="D35" i="2"/>
  <c r="C35" i="2"/>
  <c r="D34" i="3"/>
  <c r="C34" i="3"/>
  <c r="B34" i="3" s="1"/>
  <c r="G34" i="4"/>
  <c r="F34" i="4" s="1"/>
  <c r="H34" i="4" s="1"/>
  <c r="G34" i="2"/>
  <c r="F34" i="2"/>
  <c r="H34" i="2" s="1"/>
  <c r="G34" i="1"/>
  <c r="F34" i="1" s="1"/>
  <c r="H34" i="1" s="1"/>
  <c r="G33" i="3"/>
  <c r="F33" i="3" s="1"/>
  <c r="H33" i="3" s="1"/>
  <c r="D36" i="1" l="1"/>
  <c r="C36" i="1"/>
  <c r="B36" i="1" s="1"/>
  <c r="D36" i="4"/>
  <c r="C36" i="4"/>
  <c r="B36" i="4" s="1"/>
  <c r="B35" i="3"/>
  <c r="D35" i="3"/>
  <c r="C35" i="3"/>
  <c r="G35" i="1"/>
  <c r="F35" i="1" s="1"/>
  <c r="H35" i="1" s="1"/>
  <c r="G34" i="3"/>
  <c r="F34" i="3" s="1"/>
  <c r="H34" i="3" s="1"/>
  <c r="G35" i="2"/>
  <c r="F35" i="2" s="1"/>
  <c r="H35" i="2" s="1"/>
  <c r="D36" i="2"/>
  <c r="C36" i="2"/>
  <c r="B36" i="2" s="1"/>
  <c r="G35" i="4"/>
  <c r="F35" i="4" s="1"/>
  <c r="H35" i="4" s="1"/>
  <c r="D37" i="2" l="1"/>
  <c r="C37" i="2"/>
  <c r="B37" i="2" s="1"/>
  <c r="D37" i="4"/>
  <c r="C37" i="4"/>
  <c r="B37" i="4" s="1"/>
  <c r="D37" i="1"/>
  <c r="B37" i="1"/>
  <c r="C37" i="1"/>
  <c r="G35" i="3"/>
  <c r="F35" i="3"/>
  <c r="H35" i="3" s="1"/>
  <c r="G36" i="4"/>
  <c r="F36" i="4" s="1"/>
  <c r="H36" i="4" s="1"/>
  <c r="G36" i="2"/>
  <c r="F36" i="2" s="1"/>
  <c r="H36" i="2" s="1"/>
  <c r="D36" i="3"/>
  <c r="C36" i="3"/>
  <c r="B36" i="3" s="1"/>
  <c r="G36" i="1"/>
  <c r="F36" i="1" s="1"/>
  <c r="H36" i="1" s="1"/>
  <c r="D37" i="3" l="1"/>
  <c r="C37" i="3"/>
  <c r="B37" i="3" s="1"/>
  <c r="D38" i="4"/>
  <c r="C38" i="4"/>
  <c r="B38" i="4" s="1"/>
  <c r="B38" i="2"/>
  <c r="D38" i="2"/>
  <c r="C38" i="2"/>
  <c r="G36" i="3"/>
  <c r="F36" i="3" s="1"/>
  <c r="H36" i="3" s="1"/>
  <c r="G37" i="1"/>
  <c r="F37" i="1"/>
  <c r="H37" i="1" s="1"/>
  <c r="F37" i="2"/>
  <c r="H37" i="2" s="1"/>
  <c r="G37" i="2"/>
  <c r="B38" i="1"/>
  <c r="D38" i="1"/>
  <c r="C38" i="1"/>
  <c r="G37" i="4"/>
  <c r="F37" i="4"/>
  <c r="H37" i="4" s="1"/>
  <c r="D39" i="4" l="1"/>
  <c r="C39" i="4"/>
  <c r="B39" i="4" s="1"/>
  <c r="D38" i="3"/>
  <c r="C38" i="3"/>
  <c r="B38" i="3" s="1"/>
  <c r="B39" i="1"/>
  <c r="D39" i="1"/>
  <c r="C39" i="1"/>
  <c r="G38" i="2"/>
  <c r="F38" i="2" s="1"/>
  <c r="H38" i="2" s="1"/>
  <c r="D39" i="2"/>
  <c r="C39" i="2"/>
  <c r="B39" i="2" s="1"/>
  <c r="G38" i="4"/>
  <c r="F38" i="4" s="1"/>
  <c r="H38" i="4" s="1"/>
  <c r="G38" i="1"/>
  <c r="F38" i="1"/>
  <c r="H38" i="1" s="1"/>
  <c r="G37" i="3"/>
  <c r="F37" i="3"/>
  <c r="H37" i="3" s="1"/>
  <c r="D39" i="3" l="1"/>
  <c r="C39" i="3"/>
  <c r="B39" i="3" s="1"/>
  <c r="C40" i="2"/>
  <c r="B40" i="2" s="1"/>
  <c r="D40" i="2"/>
  <c r="B40" i="4"/>
  <c r="D40" i="4"/>
  <c r="C40" i="4"/>
  <c r="G39" i="1"/>
  <c r="F39" i="1"/>
  <c r="H39" i="1" s="1"/>
  <c r="G38" i="3"/>
  <c r="F38" i="3" s="1"/>
  <c r="H38" i="3" s="1"/>
  <c r="G39" i="2"/>
  <c r="F39" i="2"/>
  <c r="H39" i="2" s="1"/>
  <c r="F39" i="4"/>
  <c r="H39" i="4" s="1"/>
  <c r="G39" i="4"/>
  <c r="D40" i="1"/>
  <c r="C40" i="1"/>
  <c r="B40" i="1" s="1"/>
  <c r="D41" i="1" l="1"/>
  <c r="C41" i="1"/>
  <c r="B41" i="1" s="1"/>
  <c r="D41" i="2"/>
  <c r="C41" i="2"/>
  <c r="B41" i="2" s="1"/>
  <c r="D40" i="3"/>
  <c r="B40" i="3"/>
  <c r="C40" i="3"/>
  <c r="G40" i="4"/>
  <c r="F40" i="4" s="1"/>
  <c r="H40" i="4" s="1"/>
  <c r="G40" i="1"/>
  <c r="F40" i="1" s="1"/>
  <c r="H40" i="1" s="1"/>
  <c r="G39" i="3"/>
  <c r="F39" i="3" s="1"/>
  <c r="H39" i="3" s="1"/>
  <c r="D41" i="4"/>
  <c r="C41" i="4"/>
  <c r="B41" i="4"/>
  <c r="G40" i="2"/>
  <c r="F40" i="2" s="1"/>
  <c r="H40" i="2" s="1"/>
  <c r="D42" i="2" l="1"/>
  <c r="C42" i="2"/>
  <c r="B42" i="2"/>
  <c r="D42" i="1"/>
  <c r="C42" i="1"/>
  <c r="B42" i="1" s="1"/>
  <c r="G40" i="3"/>
  <c r="F40" i="3"/>
  <c r="H40" i="3" s="1"/>
  <c r="G41" i="2"/>
  <c r="F41" i="2" s="1"/>
  <c r="H41" i="2" s="1"/>
  <c r="D42" i="4"/>
  <c r="C42" i="4"/>
  <c r="B42" i="4" s="1"/>
  <c r="G41" i="4"/>
  <c r="F41" i="4" s="1"/>
  <c r="H41" i="4" s="1"/>
  <c r="B41" i="3"/>
  <c r="D41" i="3"/>
  <c r="C41" i="3"/>
  <c r="G41" i="1"/>
  <c r="F41" i="1"/>
  <c r="H41" i="1" s="1"/>
  <c r="D43" i="1" l="1"/>
  <c r="C43" i="1"/>
  <c r="B43" i="1" s="1"/>
  <c r="D43" i="4"/>
  <c r="C43" i="4"/>
  <c r="B43" i="4" s="1"/>
  <c r="D42" i="3"/>
  <c r="B42" i="3"/>
  <c r="C42" i="3"/>
  <c r="G42" i="1"/>
  <c r="F42" i="1" s="1"/>
  <c r="H42" i="1" s="1"/>
  <c r="G42" i="4"/>
  <c r="F42" i="4" s="1"/>
  <c r="H42" i="4" s="1"/>
  <c r="B43" i="2"/>
  <c r="D43" i="2"/>
  <c r="C43" i="2"/>
  <c r="G41" i="3"/>
  <c r="F41" i="3" s="1"/>
  <c r="H41" i="3" s="1"/>
  <c r="G42" i="2"/>
  <c r="F42" i="2"/>
  <c r="H42" i="2" s="1"/>
  <c r="D44" i="4" l="1"/>
  <c r="C44" i="4"/>
  <c r="B44" i="4" s="1"/>
  <c r="D44" i="1"/>
  <c r="C44" i="1"/>
  <c r="B44" i="1" s="1"/>
  <c r="B43" i="3"/>
  <c r="D43" i="3"/>
  <c r="C43" i="3"/>
  <c r="D44" i="2"/>
  <c r="C44" i="2"/>
  <c r="B44" i="2" s="1"/>
  <c r="F43" i="4"/>
  <c r="H43" i="4" s="1"/>
  <c r="G43" i="4"/>
  <c r="G43" i="1"/>
  <c r="F43" i="1" s="1"/>
  <c r="H43" i="1" s="1"/>
  <c r="G43" i="2"/>
  <c r="F43" i="2"/>
  <c r="H43" i="2" s="1"/>
  <c r="G42" i="3"/>
  <c r="F42" i="3" s="1"/>
  <c r="H42" i="3" s="1"/>
  <c r="D45" i="1" l="1"/>
  <c r="C45" i="1"/>
  <c r="B45" i="1" s="1"/>
  <c r="D45" i="4"/>
  <c r="C45" i="4"/>
  <c r="B45" i="4" s="1"/>
  <c r="B45" i="2"/>
  <c r="D45" i="2"/>
  <c r="C45" i="2"/>
  <c r="G43" i="3"/>
  <c r="F43" i="3"/>
  <c r="H43" i="3" s="1"/>
  <c r="D44" i="3"/>
  <c r="B44" i="3"/>
  <c r="C44" i="3"/>
  <c r="G44" i="4"/>
  <c r="F44" i="4" s="1"/>
  <c r="H44" i="4" s="1"/>
  <c r="G44" i="1"/>
  <c r="F44" i="1" s="1"/>
  <c r="H44" i="1" s="1"/>
  <c r="G44" i="2"/>
  <c r="F44" i="2" s="1"/>
  <c r="H44" i="2" s="1"/>
  <c r="D46" i="4" l="1"/>
  <c r="C46" i="4"/>
  <c r="B46" i="4" s="1"/>
  <c r="D46" i="1"/>
  <c r="C46" i="1"/>
  <c r="B46" i="1" s="1"/>
  <c r="G45" i="2"/>
  <c r="F45" i="2"/>
  <c r="H45" i="2" s="1"/>
  <c r="C46" i="2"/>
  <c r="D46" i="2"/>
  <c r="B46" i="2"/>
  <c r="D45" i="3"/>
  <c r="C45" i="3"/>
  <c r="B45" i="3" s="1"/>
  <c r="G45" i="4"/>
  <c r="F45" i="4"/>
  <c r="H45" i="4" s="1"/>
  <c r="G45" i="1"/>
  <c r="F45" i="1"/>
  <c r="H45" i="1" s="1"/>
  <c r="G44" i="3"/>
  <c r="F44" i="3"/>
  <c r="H44" i="3" s="1"/>
  <c r="D47" i="1" l="1"/>
  <c r="C47" i="1"/>
  <c r="B47" i="1" s="1"/>
  <c r="D46" i="3"/>
  <c r="C46" i="3"/>
  <c r="B46" i="3" s="1"/>
  <c r="D47" i="4"/>
  <c r="C47" i="4"/>
  <c r="B47" i="4" s="1"/>
  <c r="G46" i="2"/>
  <c r="F46" i="2"/>
  <c r="H46" i="2" s="1"/>
  <c r="G46" i="4"/>
  <c r="F46" i="4" s="1"/>
  <c r="H46" i="4" s="1"/>
  <c r="G46" i="1"/>
  <c r="F46" i="1"/>
  <c r="H46" i="1" s="1"/>
  <c r="G45" i="3"/>
  <c r="F45" i="3" s="1"/>
  <c r="H45" i="3" s="1"/>
  <c r="D47" i="2"/>
  <c r="C47" i="2"/>
  <c r="B47" i="2" s="1"/>
  <c r="C48" i="2" l="1"/>
  <c r="B48" i="2"/>
  <c r="D48" i="2"/>
  <c r="D48" i="4"/>
  <c r="C48" i="4"/>
  <c r="B48" i="4" s="1"/>
  <c r="D47" i="3"/>
  <c r="B47" i="3"/>
  <c r="C47" i="3"/>
  <c r="D48" i="1"/>
  <c r="C48" i="1"/>
  <c r="B48" i="1" s="1"/>
  <c r="G47" i="4"/>
  <c r="F47" i="4" s="1"/>
  <c r="H47" i="4" s="1"/>
  <c r="G46" i="3"/>
  <c r="F46" i="3" s="1"/>
  <c r="H46" i="3" s="1"/>
  <c r="G47" i="2"/>
  <c r="F47" i="2"/>
  <c r="H47" i="2" s="1"/>
  <c r="G47" i="1"/>
  <c r="F47" i="1"/>
  <c r="H47" i="1" s="1"/>
  <c r="D49" i="4" l="1"/>
  <c r="C49" i="4"/>
  <c r="B49" i="4" s="1"/>
  <c r="D49" i="1"/>
  <c r="C49" i="1"/>
  <c r="B49" i="1" s="1"/>
  <c r="D48" i="3"/>
  <c r="B48" i="3"/>
  <c r="C48" i="3"/>
  <c r="G47" i="3"/>
  <c r="F47" i="3"/>
  <c r="H47" i="3" s="1"/>
  <c r="G48" i="1"/>
  <c r="F48" i="1" s="1"/>
  <c r="H48" i="1" s="1"/>
  <c r="C49" i="2"/>
  <c r="D49" i="2"/>
  <c r="B49" i="2"/>
  <c r="G48" i="4"/>
  <c r="F48" i="4" s="1"/>
  <c r="H48" i="4" s="1"/>
  <c r="G48" i="2"/>
  <c r="F48" i="2" s="1"/>
  <c r="H48" i="2" s="1"/>
  <c r="D50" i="1" l="1"/>
  <c r="C50" i="1"/>
  <c r="B50" i="1" s="1"/>
  <c r="D50" i="4"/>
  <c r="C50" i="4"/>
  <c r="B50" i="4" s="1"/>
  <c r="D50" i="2"/>
  <c r="B50" i="2"/>
  <c r="C50" i="2"/>
  <c r="G49" i="2"/>
  <c r="F49" i="2"/>
  <c r="H49" i="2" s="1"/>
  <c r="G49" i="1"/>
  <c r="F49" i="1"/>
  <c r="H49" i="1" s="1"/>
  <c r="D49" i="3"/>
  <c r="C49" i="3"/>
  <c r="B49" i="3" s="1"/>
  <c r="G48" i="3"/>
  <c r="F48" i="3" s="1"/>
  <c r="H48" i="3" s="1"/>
  <c r="G49" i="4"/>
  <c r="F49" i="4" s="1"/>
  <c r="H49" i="4" s="1"/>
  <c r="D50" i="3" l="1"/>
  <c r="C50" i="3"/>
  <c r="B50" i="3" s="1"/>
  <c r="D51" i="4"/>
  <c r="C51" i="4"/>
  <c r="B51" i="4" s="1"/>
  <c r="B51" i="1"/>
  <c r="D51" i="1"/>
  <c r="C51" i="1"/>
  <c r="D51" i="2"/>
  <c r="C51" i="2"/>
  <c r="B51" i="2" s="1"/>
  <c r="G50" i="4"/>
  <c r="F50" i="4"/>
  <c r="H50" i="4" s="1"/>
  <c r="G50" i="2"/>
  <c r="F50" i="2"/>
  <c r="H50" i="2" s="1"/>
  <c r="G49" i="3"/>
  <c r="F49" i="3"/>
  <c r="H49" i="3" s="1"/>
  <c r="G50" i="1"/>
  <c r="F50" i="1" s="1"/>
  <c r="H50" i="1" s="1"/>
  <c r="D52" i="4" l="1"/>
  <c r="C52" i="4"/>
  <c r="B52" i="4" s="1"/>
  <c r="D51" i="3"/>
  <c r="C51" i="3"/>
  <c r="B51" i="3" s="1"/>
  <c r="D52" i="2"/>
  <c r="C52" i="2"/>
  <c r="B52" i="2" s="1"/>
  <c r="G51" i="1"/>
  <c r="F51" i="1" s="1"/>
  <c r="H51" i="1" s="1"/>
  <c r="D52" i="1"/>
  <c r="C52" i="1"/>
  <c r="B52" i="1" s="1"/>
  <c r="F51" i="4"/>
  <c r="H51" i="4" s="1"/>
  <c r="G51" i="4"/>
  <c r="G51" i="2"/>
  <c r="F51" i="2"/>
  <c r="H51" i="2" s="1"/>
  <c r="G50" i="3"/>
  <c r="F50" i="3" s="1"/>
  <c r="H50" i="3" s="1"/>
  <c r="D53" i="2" l="1"/>
  <c r="C53" i="2"/>
  <c r="B53" i="2"/>
  <c r="D52" i="3"/>
  <c r="C52" i="3"/>
  <c r="B52" i="3"/>
  <c r="D53" i="4"/>
  <c r="B53" i="4"/>
  <c r="C53" i="4"/>
  <c r="D53" i="1"/>
  <c r="C53" i="1"/>
  <c r="B53" i="1" s="1"/>
  <c r="G52" i="1"/>
  <c r="F52" i="1" s="1"/>
  <c r="H52" i="1" s="1"/>
  <c r="F52" i="4"/>
  <c r="H52" i="4" s="1"/>
  <c r="G52" i="4"/>
  <c r="G52" i="2"/>
  <c r="F52" i="2" s="1"/>
  <c r="H52" i="2" s="1"/>
  <c r="G51" i="3"/>
  <c r="F51" i="3"/>
  <c r="H51" i="3" s="1"/>
  <c r="D54" i="1" l="1"/>
  <c r="C54" i="1"/>
  <c r="B54" i="1" s="1"/>
  <c r="B54" i="4"/>
  <c r="D54" i="4"/>
  <c r="C54" i="4"/>
  <c r="G53" i="4"/>
  <c r="F53" i="4"/>
  <c r="H53" i="4" s="1"/>
  <c r="D53" i="3"/>
  <c r="C53" i="3"/>
  <c r="B53" i="3" s="1"/>
  <c r="G52" i="3"/>
  <c r="F52" i="3"/>
  <c r="H52" i="3" s="1"/>
  <c r="G53" i="1"/>
  <c r="F53" i="1" s="1"/>
  <c r="H53" i="1" s="1"/>
  <c r="C54" i="2"/>
  <c r="B54" i="2" s="1"/>
  <c r="D54" i="2"/>
  <c r="G53" i="2"/>
  <c r="F53" i="2"/>
  <c r="H53" i="2" s="1"/>
  <c r="D55" i="2" l="1"/>
  <c r="C55" i="2"/>
  <c r="B55" i="2" s="1"/>
  <c r="D55" i="1"/>
  <c r="C55" i="1"/>
  <c r="B55" i="1" s="1"/>
  <c r="D54" i="3"/>
  <c r="B54" i="3"/>
  <c r="C54" i="3"/>
  <c r="G54" i="4"/>
  <c r="F54" i="4"/>
  <c r="H54" i="4" s="1"/>
  <c r="D55" i="4"/>
  <c r="C55" i="4"/>
  <c r="B55" i="4" s="1"/>
  <c r="G54" i="1"/>
  <c r="F54" i="1" s="1"/>
  <c r="H54" i="1" s="1"/>
  <c r="G54" i="2"/>
  <c r="F54" i="2"/>
  <c r="H54" i="2" s="1"/>
  <c r="G53" i="3"/>
  <c r="F53" i="3"/>
  <c r="H53" i="3" s="1"/>
  <c r="D56" i="1" l="1"/>
  <c r="C56" i="1"/>
  <c r="B56" i="1" s="1"/>
  <c r="D56" i="4"/>
  <c r="C56" i="4"/>
  <c r="B56" i="4" s="1"/>
  <c r="D56" i="2"/>
  <c r="C56" i="2"/>
  <c r="B56" i="2" s="1"/>
  <c r="D55" i="3"/>
  <c r="C55" i="3"/>
  <c r="B55" i="3" s="1"/>
  <c r="G55" i="4"/>
  <c r="F55" i="4" s="1"/>
  <c r="H55" i="4" s="1"/>
  <c r="G55" i="2"/>
  <c r="F55" i="2" s="1"/>
  <c r="H55" i="2" s="1"/>
  <c r="G54" i="3"/>
  <c r="F54" i="3" s="1"/>
  <c r="H54" i="3" s="1"/>
  <c r="G55" i="1"/>
  <c r="F55" i="1"/>
  <c r="H55" i="1" s="1"/>
  <c r="D57" i="2" l="1"/>
  <c r="C57" i="2"/>
  <c r="B57" i="2" s="1"/>
  <c r="D57" i="4"/>
  <c r="C57" i="4"/>
  <c r="B57" i="4" s="1"/>
  <c r="B56" i="3"/>
  <c r="D56" i="3"/>
  <c r="C56" i="3"/>
  <c r="D57" i="1"/>
  <c r="C57" i="1"/>
  <c r="B57" i="1" s="1"/>
  <c r="G56" i="2"/>
  <c r="F56" i="2" s="1"/>
  <c r="H56" i="2" s="1"/>
  <c r="G56" i="4"/>
  <c r="F56" i="4"/>
  <c r="H56" i="4" s="1"/>
  <c r="G55" i="3"/>
  <c r="F55" i="3"/>
  <c r="H55" i="3" s="1"/>
  <c r="G56" i="1"/>
  <c r="F56" i="1" s="1"/>
  <c r="H56" i="1" s="1"/>
  <c r="D58" i="4" l="1"/>
  <c r="C58" i="4"/>
  <c r="B58" i="4" s="1"/>
  <c r="C58" i="2"/>
  <c r="B58" i="2"/>
  <c r="D58" i="2"/>
  <c r="B58" i="1"/>
  <c r="D58" i="1"/>
  <c r="C58" i="1"/>
  <c r="G57" i="4"/>
  <c r="F57" i="4"/>
  <c r="H57" i="4" s="1"/>
  <c r="G57" i="1"/>
  <c r="F57" i="1"/>
  <c r="H57" i="1" s="1"/>
  <c r="G57" i="2"/>
  <c r="F57" i="2"/>
  <c r="H57" i="2" s="1"/>
  <c r="G56" i="3"/>
  <c r="F56" i="3"/>
  <c r="H56" i="3" s="1"/>
  <c r="D57" i="3"/>
  <c r="C57" i="3"/>
  <c r="B57" i="3" s="1"/>
  <c r="D58" i="3" l="1"/>
  <c r="C58" i="3"/>
  <c r="B58" i="3" s="1"/>
  <c r="C59" i="4"/>
  <c r="D59" i="4"/>
  <c r="B59" i="4"/>
  <c r="G58" i="1"/>
  <c r="F58" i="1" s="1"/>
  <c r="H58" i="1" s="1"/>
  <c r="D59" i="1"/>
  <c r="C59" i="1"/>
  <c r="B59" i="1" s="1"/>
  <c r="G58" i="2"/>
  <c r="F58" i="2"/>
  <c r="H58" i="2" s="1"/>
  <c r="D59" i="2"/>
  <c r="C59" i="2"/>
  <c r="B59" i="2" s="1"/>
  <c r="G57" i="3"/>
  <c r="F57" i="3" s="1"/>
  <c r="H57" i="3" s="1"/>
  <c r="G58" i="4"/>
  <c r="F58" i="4"/>
  <c r="H58" i="4" s="1"/>
  <c r="D60" i="1" l="1"/>
  <c r="C60" i="1"/>
  <c r="B60" i="1" s="1"/>
  <c r="D60" i="2"/>
  <c r="C60" i="2"/>
  <c r="B60" i="2"/>
  <c r="B59" i="3"/>
  <c r="D59" i="3"/>
  <c r="C59" i="3"/>
  <c r="G59" i="4"/>
  <c r="F59" i="4" s="1"/>
  <c r="H59" i="4" s="1"/>
  <c r="G59" i="2"/>
  <c r="F59" i="2" s="1"/>
  <c r="H59" i="2" s="1"/>
  <c r="D60" i="4"/>
  <c r="C60" i="4"/>
  <c r="B60" i="4" s="1"/>
  <c r="G59" i="1"/>
  <c r="F59" i="1" s="1"/>
  <c r="H59" i="1" s="1"/>
  <c r="G58" i="3"/>
  <c r="F58" i="3" s="1"/>
  <c r="H58" i="3" s="1"/>
  <c r="D61" i="4" l="1"/>
  <c r="C61" i="4"/>
  <c r="B61" i="4"/>
  <c r="D61" i="1"/>
  <c r="C61" i="1"/>
  <c r="B61" i="1" s="1"/>
  <c r="D60" i="3"/>
  <c r="C60" i="3"/>
  <c r="B60" i="3" s="1"/>
  <c r="C61" i="2"/>
  <c r="B61" i="2"/>
  <c r="D61" i="2"/>
  <c r="G59" i="3"/>
  <c r="F59" i="3"/>
  <c r="H59" i="3" s="1"/>
  <c r="G60" i="4"/>
  <c r="F60" i="4"/>
  <c r="H60" i="4" s="1"/>
  <c r="G60" i="2"/>
  <c r="F60" i="2" s="1"/>
  <c r="H60" i="2" s="1"/>
  <c r="G60" i="1"/>
  <c r="F60" i="1" s="1"/>
  <c r="H60" i="1" s="1"/>
  <c r="D61" i="3" l="1"/>
  <c r="C61" i="3"/>
  <c r="B61" i="3" s="1"/>
  <c r="D62" i="1"/>
  <c r="C62" i="1"/>
  <c r="B62" i="1" s="1"/>
  <c r="D62" i="2"/>
  <c r="C62" i="2"/>
  <c r="B62" i="2" s="1"/>
  <c r="G60" i="3"/>
  <c r="F60" i="3" s="1"/>
  <c r="H60" i="3" s="1"/>
  <c r="G61" i="1"/>
  <c r="F61" i="1"/>
  <c r="H61" i="1" s="1"/>
  <c r="G61" i="2"/>
  <c r="F61" i="2"/>
  <c r="H61" i="2" s="1"/>
  <c r="D62" i="4"/>
  <c r="C62" i="4"/>
  <c r="B62" i="4" s="1"/>
  <c r="G61" i="4"/>
  <c r="F61" i="4"/>
  <c r="H61" i="4" s="1"/>
  <c r="D63" i="4" l="1"/>
  <c r="C63" i="4"/>
  <c r="B63" i="4" s="1"/>
  <c r="D63" i="2"/>
  <c r="C63" i="2"/>
  <c r="B63" i="2" s="1"/>
  <c r="B63" i="1"/>
  <c r="D63" i="1"/>
  <c r="C63" i="1"/>
  <c r="D62" i="3"/>
  <c r="C62" i="3"/>
  <c r="B62" i="3" s="1"/>
  <c r="G62" i="2"/>
  <c r="F62" i="2" s="1"/>
  <c r="H62" i="2" s="1"/>
  <c r="G62" i="1"/>
  <c r="F62" i="1"/>
  <c r="H62" i="1" s="1"/>
  <c r="G61" i="3"/>
  <c r="F61" i="3"/>
  <c r="H61" i="3" s="1"/>
  <c r="G62" i="4"/>
  <c r="F62" i="4"/>
  <c r="H62" i="4" s="1"/>
  <c r="D64" i="2" l="1"/>
  <c r="C64" i="2"/>
  <c r="B64" i="2" s="1"/>
  <c r="D64" i="4"/>
  <c r="C64" i="4"/>
  <c r="B64" i="4" s="1"/>
  <c r="B63" i="3"/>
  <c r="D63" i="3"/>
  <c r="C63" i="3"/>
  <c r="G62" i="3"/>
  <c r="F62" i="3" s="1"/>
  <c r="H62" i="3" s="1"/>
  <c r="G63" i="1"/>
  <c r="F63" i="1"/>
  <c r="H63" i="1" s="1"/>
  <c r="D64" i="1"/>
  <c r="C64" i="1"/>
  <c r="B64" i="1" s="1"/>
  <c r="G63" i="2"/>
  <c r="F63" i="2"/>
  <c r="H63" i="2" s="1"/>
  <c r="G63" i="4"/>
  <c r="F63" i="4" s="1"/>
  <c r="H63" i="4" s="1"/>
  <c r="D65" i="1" l="1"/>
  <c r="C65" i="1"/>
  <c r="B65" i="1" s="1"/>
  <c r="D65" i="4"/>
  <c r="C65" i="4"/>
  <c r="B65" i="4" s="1"/>
  <c r="D65" i="2"/>
  <c r="B65" i="2"/>
  <c r="C65" i="2"/>
  <c r="D64" i="3"/>
  <c r="C64" i="3"/>
  <c r="B64" i="3" s="1"/>
  <c r="G64" i="4"/>
  <c r="F64" i="4"/>
  <c r="H64" i="4" s="1"/>
  <c r="G63" i="3"/>
  <c r="F63" i="3" s="1"/>
  <c r="H63" i="3" s="1"/>
  <c r="G64" i="1"/>
  <c r="F64" i="1" s="1"/>
  <c r="H64" i="1" s="1"/>
  <c r="G64" i="2"/>
  <c r="F64" i="2" s="1"/>
  <c r="H64" i="2" s="1"/>
  <c r="D66" i="4" l="1"/>
  <c r="C66" i="4"/>
  <c r="B66" i="4" s="1"/>
  <c r="D66" i="1"/>
  <c r="C66" i="1"/>
  <c r="B66" i="1" s="1"/>
  <c r="B65" i="3"/>
  <c r="D65" i="3"/>
  <c r="C65" i="3"/>
  <c r="D66" i="2"/>
  <c r="C66" i="2"/>
  <c r="B66" i="2" s="1"/>
  <c r="G65" i="2"/>
  <c r="F65" i="2"/>
  <c r="H65" i="2" s="1"/>
  <c r="G65" i="4"/>
  <c r="F65" i="4"/>
  <c r="H65" i="4" s="1"/>
  <c r="G64" i="3"/>
  <c r="F64" i="3"/>
  <c r="H64" i="3" s="1"/>
  <c r="G65" i="1"/>
  <c r="F65" i="1"/>
  <c r="H65" i="1" s="1"/>
  <c r="D67" i="1" l="1"/>
  <c r="C67" i="1"/>
  <c r="B67" i="1" s="1"/>
  <c r="D67" i="4"/>
  <c r="C67" i="4"/>
  <c r="B67" i="4"/>
  <c r="B67" i="2"/>
  <c r="D67" i="2"/>
  <c r="C67" i="2"/>
  <c r="G65" i="3"/>
  <c r="F65" i="3" s="1"/>
  <c r="H65" i="3" s="1"/>
  <c r="D66" i="3"/>
  <c r="C66" i="3"/>
  <c r="B66" i="3"/>
  <c r="G66" i="1"/>
  <c r="F66" i="1" s="1"/>
  <c r="H66" i="1" s="1"/>
  <c r="G66" i="2"/>
  <c r="F66" i="2" s="1"/>
  <c r="H66" i="2" s="1"/>
  <c r="G66" i="4"/>
  <c r="F66" i="4" s="1"/>
  <c r="H66" i="4" s="1"/>
  <c r="D68" i="1" l="1"/>
  <c r="C68" i="1"/>
  <c r="B68" i="1" s="1"/>
  <c r="D67" i="3"/>
  <c r="C67" i="3"/>
  <c r="B67" i="3" s="1"/>
  <c r="G67" i="4"/>
  <c r="F67" i="4" s="1"/>
  <c r="H67" i="4" s="1"/>
  <c r="G67" i="1"/>
  <c r="F67" i="1"/>
  <c r="H67" i="1" s="1"/>
  <c r="G67" i="2"/>
  <c r="F67" i="2"/>
  <c r="H67" i="2" s="1"/>
  <c r="D68" i="2"/>
  <c r="C68" i="2"/>
  <c r="B68" i="2"/>
  <c r="D68" i="4"/>
  <c r="C68" i="4"/>
  <c r="B68" i="4" s="1"/>
  <c r="G66" i="3"/>
  <c r="F66" i="3" s="1"/>
  <c r="H66" i="3" s="1"/>
  <c r="D69" i="4" l="1"/>
  <c r="C69" i="4"/>
  <c r="B69" i="4" s="1"/>
  <c r="D68" i="3"/>
  <c r="C68" i="3"/>
  <c r="B68" i="3" s="1"/>
  <c r="D69" i="1"/>
  <c r="B69" i="1"/>
  <c r="C69" i="1"/>
  <c r="D69" i="2"/>
  <c r="C69" i="2"/>
  <c r="B69" i="2"/>
  <c r="G67" i="3"/>
  <c r="F67" i="3" s="1"/>
  <c r="H67" i="3" s="1"/>
  <c r="G68" i="4"/>
  <c r="F68" i="4"/>
  <c r="H68" i="4" s="1"/>
  <c r="G68" i="2"/>
  <c r="F68" i="2" s="1"/>
  <c r="H68" i="2" s="1"/>
  <c r="G68" i="1"/>
  <c r="F68" i="1" s="1"/>
  <c r="H68" i="1" s="1"/>
  <c r="D69" i="3" l="1"/>
  <c r="C69" i="3"/>
  <c r="B69" i="3" s="1"/>
  <c r="D70" i="4"/>
  <c r="C70" i="4"/>
  <c r="B70" i="4" s="1"/>
  <c r="G69" i="2"/>
  <c r="F69" i="2"/>
  <c r="H69" i="2" s="1"/>
  <c r="G69" i="4"/>
  <c r="F69" i="4"/>
  <c r="H69" i="4" s="1"/>
  <c r="D70" i="1"/>
  <c r="C70" i="1"/>
  <c r="B70" i="1" s="1"/>
  <c r="G69" i="1"/>
  <c r="F69" i="1"/>
  <c r="H69" i="1" s="1"/>
  <c r="F68" i="3"/>
  <c r="H68" i="3" s="1"/>
  <c r="G68" i="3"/>
  <c r="C70" i="2"/>
  <c r="D70" i="2"/>
  <c r="B70" i="2"/>
  <c r="D71" i="4" l="1"/>
  <c r="C71" i="4"/>
  <c r="B71" i="4" s="1"/>
  <c r="D71" i="1"/>
  <c r="C71" i="1"/>
  <c r="B71" i="1" s="1"/>
  <c r="B70" i="3"/>
  <c r="D70" i="3"/>
  <c r="C70" i="3"/>
  <c r="G70" i="4"/>
  <c r="F70" i="4" s="1"/>
  <c r="H70" i="4" s="1"/>
  <c r="G70" i="1"/>
  <c r="F70" i="1"/>
  <c r="H70" i="1" s="1"/>
  <c r="G69" i="3"/>
  <c r="F69" i="3"/>
  <c r="H69" i="3" s="1"/>
  <c r="B71" i="2"/>
  <c r="D71" i="2"/>
  <c r="C71" i="2"/>
  <c r="G70" i="2"/>
  <c r="F70" i="2"/>
  <c r="H70" i="2" s="1"/>
  <c r="D72" i="1" l="1"/>
  <c r="C72" i="1"/>
  <c r="B72" i="1" s="1"/>
  <c r="D72" i="4"/>
  <c r="C72" i="4"/>
  <c r="B72" i="4" s="1"/>
  <c r="D72" i="2"/>
  <c r="C72" i="2"/>
  <c r="B72" i="2" s="1"/>
  <c r="G71" i="1"/>
  <c r="F71" i="1" s="1"/>
  <c r="H71" i="1" s="1"/>
  <c r="G71" i="4"/>
  <c r="F71" i="4" s="1"/>
  <c r="H71" i="4" s="1"/>
  <c r="G70" i="3"/>
  <c r="F70" i="3" s="1"/>
  <c r="H70" i="3" s="1"/>
  <c r="B71" i="3"/>
  <c r="D71" i="3"/>
  <c r="C71" i="3"/>
  <c r="G71" i="2"/>
  <c r="F71" i="2" s="1"/>
  <c r="H71" i="2" s="1"/>
  <c r="D73" i="2" l="1"/>
  <c r="C73" i="2"/>
  <c r="B73" i="2" s="1"/>
  <c r="D73" i="4"/>
  <c r="C73" i="4"/>
  <c r="B73" i="4" s="1"/>
  <c r="B73" i="1"/>
  <c r="D73" i="1"/>
  <c r="C73" i="1"/>
  <c r="G72" i="2"/>
  <c r="F72" i="2" s="1"/>
  <c r="H72" i="2" s="1"/>
  <c r="D72" i="3"/>
  <c r="C72" i="3"/>
  <c r="B72" i="3" s="1"/>
  <c r="G72" i="4"/>
  <c r="F72" i="4" s="1"/>
  <c r="H72" i="4" s="1"/>
  <c r="G71" i="3"/>
  <c r="F71" i="3" s="1"/>
  <c r="H71" i="3" s="1"/>
  <c r="G72" i="1"/>
  <c r="F72" i="1" s="1"/>
  <c r="H72" i="1" s="1"/>
  <c r="D74" i="4" l="1"/>
  <c r="C74" i="4"/>
  <c r="B74" i="4" s="1"/>
  <c r="D73" i="3"/>
  <c r="C73" i="3"/>
  <c r="B73" i="3" s="1"/>
  <c r="D74" i="2"/>
  <c r="C74" i="2"/>
  <c r="B74" i="2" s="1"/>
  <c r="G73" i="1"/>
  <c r="F73" i="1"/>
  <c r="H73" i="1" s="1"/>
  <c r="G72" i="3"/>
  <c r="F72" i="3"/>
  <c r="H72" i="3" s="1"/>
  <c r="G73" i="2"/>
  <c r="F73" i="2"/>
  <c r="H73" i="2" s="1"/>
  <c r="D74" i="1"/>
  <c r="C74" i="1"/>
  <c r="B74" i="1" s="1"/>
  <c r="G73" i="4"/>
  <c r="F73" i="4" s="1"/>
  <c r="H73" i="4" s="1"/>
  <c r="D75" i="1" l="1"/>
  <c r="C75" i="1"/>
  <c r="B75" i="1" s="1"/>
  <c r="D75" i="2"/>
  <c r="C75" i="2"/>
  <c r="B75" i="2" s="1"/>
  <c r="D74" i="3"/>
  <c r="B74" i="3"/>
  <c r="C74" i="3"/>
  <c r="D75" i="4"/>
  <c r="C75" i="4"/>
  <c r="B75" i="4" s="1"/>
  <c r="G74" i="1"/>
  <c r="F74" i="1" s="1"/>
  <c r="H74" i="1" s="1"/>
  <c r="G74" i="2"/>
  <c r="F74" i="2" s="1"/>
  <c r="H74" i="2" s="1"/>
  <c r="G73" i="3"/>
  <c r="F73" i="3"/>
  <c r="H73" i="3" s="1"/>
  <c r="G74" i="4"/>
  <c r="F74" i="4" s="1"/>
  <c r="H74" i="4" s="1"/>
  <c r="D76" i="2" l="1"/>
  <c r="C76" i="2"/>
  <c r="B76" i="2" s="1"/>
  <c r="D76" i="1"/>
  <c r="C76" i="1"/>
  <c r="B76" i="1" s="1"/>
  <c r="D76" i="4"/>
  <c r="B76" i="4"/>
  <c r="C76" i="4"/>
  <c r="D75" i="3"/>
  <c r="C75" i="3"/>
  <c r="B75" i="3" s="1"/>
  <c r="G75" i="4"/>
  <c r="F75" i="4" s="1"/>
  <c r="H75" i="4" s="1"/>
  <c r="G75" i="1"/>
  <c r="F75" i="1" s="1"/>
  <c r="H75" i="1" s="1"/>
  <c r="F74" i="3"/>
  <c r="H74" i="3" s="1"/>
  <c r="G74" i="3"/>
  <c r="G75" i="2"/>
  <c r="F75" i="2" s="1"/>
  <c r="H75" i="2" s="1"/>
  <c r="D77" i="1" l="1"/>
  <c r="C77" i="1"/>
  <c r="B77" i="1" s="1"/>
  <c r="C77" i="2"/>
  <c r="D77" i="2"/>
  <c r="B77" i="2"/>
  <c r="D76" i="3"/>
  <c r="B76" i="3"/>
  <c r="C76" i="3"/>
  <c r="D77" i="4"/>
  <c r="C77" i="4"/>
  <c r="B77" i="4" s="1"/>
  <c r="G76" i="4"/>
  <c r="F76" i="4" s="1"/>
  <c r="H76" i="4" s="1"/>
  <c r="G76" i="1"/>
  <c r="F76" i="1" s="1"/>
  <c r="H76" i="1" s="1"/>
  <c r="G75" i="3"/>
  <c r="F75" i="3"/>
  <c r="H75" i="3" s="1"/>
  <c r="G76" i="2"/>
  <c r="F76" i="2" s="1"/>
  <c r="H76" i="2" s="1"/>
  <c r="D78" i="4" l="1"/>
  <c r="C78" i="4"/>
  <c r="B78" i="4" s="1"/>
  <c r="D78" i="1"/>
  <c r="C78" i="1"/>
  <c r="B78" i="1" s="1"/>
  <c r="D78" i="2"/>
  <c r="B78" i="2"/>
  <c r="C78" i="2"/>
  <c r="D77" i="3"/>
  <c r="C77" i="3"/>
  <c r="B77" i="3" s="1"/>
  <c r="G76" i="3"/>
  <c r="F76" i="3"/>
  <c r="H76" i="3" s="1"/>
  <c r="G77" i="2"/>
  <c r="F77" i="2"/>
  <c r="H77" i="2" s="1"/>
  <c r="G77" i="4"/>
  <c r="F77" i="4"/>
  <c r="H77" i="4" s="1"/>
  <c r="G77" i="1"/>
  <c r="F77" i="1"/>
  <c r="H77" i="1" s="1"/>
  <c r="D79" i="1" l="1"/>
  <c r="C79" i="1"/>
  <c r="B79" i="1" s="1"/>
  <c r="D79" i="4"/>
  <c r="C79" i="4"/>
  <c r="B79" i="4" s="1"/>
  <c r="B78" i="3"/>
  <c r="D78" i="3"/>
  <c r="C78" i="3"/>
  <c r="D79" i="2"/>
  <c r="C79" i="2"/>
  <c r="B79" i="2" s="1"/>
  <c r="G78" i="2"/>
  <c r="F78" i="2" s="1"/>
  <c r="H78" i="2" s="1"/>
  <c r="G78" i="1"/>
  <c r="F78" i="1"/>
  <c r="H78" i="1" s="1"/>
  <c r="G78" i="4"/>
  <c r="F78" i="4" s="1"/>
  <c r="H78" i="4" s="1"/>
  <c r="G77" i="3"/>
  <c r="F77" i="3"/>
  <c r="H77" i="3" s="1"/>
  <c r="D80" i="4" l="1"/>
  <c r="C80" i="4"/>
  <c r="B80" i="4" s="1"/>
  <c r="D80" i="1"/>
  <c r="C80" i="1"/>
  <c r="B80" i="1" s="1"/>
  <c r="D80" i="2"/>
  <c r="B80" i="2"/>
  <c r="C80" i="2"/>
  <c r="D79" i="3"/>
  <c r="C79" i="3"/>
  <c r="B79" i="3" s="1"/>
  <c r="G79" i="4"/>
  <c r="F79" i="4" s="1"/>
  <c r="H79" i="4" s="1"/>
  <c r="G79" i="2"/>
  <c r="F79" i="2"/>
  <c r="H79" i="2" s="1"/>
  <c r="G79" i="1"/>
  <c r="F79" i="1" s="1"/>
  <c r="H79" i="1" s="1"/>
  <c r="G78" i="3"/>
  <c r="F78" i="3" s="1"/>
  <c r="H78" i="3" s="1"/>
  <c r="D81" i="1" l="1"/>
  <c r="C81" i="1"/>
  <c r="B81" i="1" s="1"/>
  <c r="D81" i="4"/>
  <c r="C81" i="4"/>
  <c r="B81" i="4" s="1"/>
  <c r="D80" i="3"/>
  <c r="C80" i="3"/>
  <c r="B80" i="3" s="1"/>
  <c r="D81" i="2"/>
  <c r="C81" i="2"/>
  <c r="B81" i="2" s="1"/>
  <c r="G80" i="2"/>
  <c r="F80" i="2" s="1"/>
  <c r="H80" i="2" s="1"/>
  <c r="G80" i="1"/>
  <c r="F80" i="1" s="1"/>
  <c r="H80" i="1" s="1"/>
  <c r="G79" i="3"/>
  <c r="F79" i="3"/>
  <c r="H79" i="3" s="1"/>
  <c r="G80" i="4"/>
  <c r="F80" i="4" s="1"/>
  <c r="H80" i="4" s="1"/>
  <c r="D82" i="2" l="1"/>
  <c r="C82" i="2"/>
  <c r="C83" i="2" s="1"/>
  <c r="D81" i="3"/>
  <c r="C81" i="3"/>
  <c r="B81" i="3" s="1"/>
  <c r="B82" i="4"/>
  <c r="B83" i="4" s="1"/>
  <c r="D82" i="4"/>
  <c r="C82" i="4"/>
  <c r="C83" i="4" s="1"/>
  <c r="D82" i="1"/>
  <c r="C82" i="1"/>
  <c r="C83" i="1" s="1"/>
  <c r="F81" i="4"/>
  <c r="H81" i="4" s="1"/>
  <c r="G81" i="4"/>
  <c r="G81" i="2"/>
  <c r="F81" i="2"/>
  <c r="H81" i="2" s="1"/>
  <c r="G80" i="3"/>
  <c r="F80" i="3"/>
  <c r="H80" i="3" s="1"/>
  <c r="G81" i="1"/>
  <c r="F81" i="1"/>
  <c r="H81" i="1" s="1"/>
  <c r="D82" i="3" l="1"/>
  <c r="C82" i="3"/>
  <c r="C83" i="3" s="1"/>
  <c r="B82" i="1"/>
  <c r="B83" i="1" s="1"/>
  <c r="G82" i="1"/>
  <c r="G83" i="1" s="1"/>
  <c r="F82" i="1"/>
  <c r="D83" i="1"/>
  <c r="F82" i="2"/>
  <c r="G82" i="2"/>
  <c r="G83" i="2" s="1"/>
  <c r="D83" i="2"/>
  <c r="G82" i="4"/>
  <c r="G83" i="4" s="1"/>
  <c r="F82" i="4"/>
  <c r="D83" i="4"/>
  <c r="G81" i="3"/>
  <c r="F81" i="3" s="1"/>
  <c r="H81" i="3" s="1"/>
  <c r="B82" i="2"/>
  <c r="B83" i="2" s="1"/>
  <c r="G82" i="3" l="1"/>
  <c r="G83" i="3" s="1"/>
  <c r="D83" i="3"/>
  <c r="H82" i="2"/>
  <c r="H83" i="2" s="1"/>
  <c r="F83" i="2"/>
  <c r="H82" i="1"/>
  <c r="H83" i="1" s="1"/>
  <c r="F83" i="1"/>
  <c r="H82" i="4"/>
  <c r="H83" i="4" s="1"/>
  <c r="F83" i="4"/>
  <c r="B82" i="3"/>
  <c r="B83" i="3" s="1"/>
  <c r="F82" i="3" l="1"/>
  <c r="H82" i="3" l="1"/>
  <c r="H83" i="3" s="1"/>
  <c r="F83" i="3"/>
</calcChain>
</file>

<file path=xl/sharedStrings.xml><?xml version="1.0" encoding="utf-8"?>
<sst xmlns="http://schemas.openxmlformats.org/spreadsheetml/2006/main" count="89" uniqueCount="25">
  <si>
    <t>Значения параметров, я - ДЕНисенко ДМИтрий СЕРгеевич:</t>
  </si>
  <si>
    <t>Мощность предприятия в t=0:</t>
  </si>
  <si>
    <t>Амортизация:</t>
  </si>
  <si>
    <t>Ставка %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</si>
  <si>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</si>
  <si>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</si>
  <si>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</si>
  <si>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</si>
  <si>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</si>
  <si>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</si>
  <si>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</si>
  <si>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</si>
  <si>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</si>
  <si>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Месяц t (отсчет начнем с t=0)</t>
  </si>
  <si>
    <t>Технологическая мощность предприятия M(t)</t>
  </si>
  <si>
    <t>Прирост технологической мощности предприятия M'(t)</t>
  </si>
  <si>
    <t>Прибыль предприятия Pi(t)</t>
  </si>
  <si>
    <t>Объем инвестиций в текущем месяце J(t)</t>
  </si>
  <si>
    <t>Выводимый денежный поток CF(t)</t>
  </si>
  <si>
    <t>Налог на доходы предприятия Tax(t)</t>
  </si>
  <si>
    <t>Net Present Value (NPV)</t>
  </si>
  <si>
    <t>Сумма:</t>
  </si>
  <si>
    <t>Сниженный налог на доходы предприятия Tax(t)</t>
  </si>
  <si>
    <t>Повышенная амортизация:</t>
  </si>
  <si>
    <t>Повышенная ставка % на начало 4-го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</si>
</sst>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A766"/>
        <bgColor rgb="FFFFA766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/>
    <xf numFmtId="0" fontId="5" fillId="3" borderId="1" xfId="0" applyFont="1" applyFill="1" applyBorder="1"/>
    <xf numFmtId="0" fontId="6" fillId="0" borderId="0" xfId="0" applyFont="1"/>
    <xf numFmtId="0" fontId="2" fillId="3" borderId="1" xfId="0" applyFont="1" applyFill="1" applyBorder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Технологическая мощность предприятия </a:t>
            </a:r>
            <a:r>
              <a:rPr lang="en" b="0">
                <a:solidFill>
                  <a:srgbClr val="757575"/>
                </a:solidFill>
                <a:latin typeface="+mn-lt"/>
              </a:rPr>
              <a:t>M(t)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'Начальное состояние'!$B$22:$B$82</c:f>
              <c:numCache>
                <c:formatCode>General</c:formatCode>
                <c:ptCount val="61"/>
                <c:pt idx="0">
                  <c:v>575</c:v>
                </c:pt>
                <c:pt idx="1">
                  <c:v>4908.0591487205429</c:v>
                </c:pt>
                <c:pt idx="2">
                  <c:v>8727.9747552975368</c:v>
                </c:pt>
                <c:pt idx="3">
                  <c:v>12152.216230363265</c:v>
                </c:pt>
                <c:pt idx="4">
                  <c:v>15249.227556990572</c:v>
                </c:pt>
                <c:pt idx="5">
                  <c:v>18065.766500194386</c:v>
                </c:pt>
                <c:pt idx="6">
                  <c:v>20636.576613401801</c:v>
                </c:pt>
                <c:pt idx="7">
                  <c:v>22988.839729483672</c:v>
                </c:pt>
                <c:pt idx="8">
                  <c:v>25144.563709323735</c:v>
                </c:pt>
                <c:pt idx="9">
                  <c:v>27122.008392576216</c:v>
                </c:pt>
                <c:pt idx="10">
                  <c:v>28936.587024290362</c:v>
                </c:pt>
                <c:pt idx="11">
                  <c:v>30601.481771019779</c:v>
                </c:pt>
                <c:pt idx="12">
                  <c:v>32128.075269025194</c:v>
                </c:pt>
                <c:pt idx="13">
                  <c:v>33526.269628724935</c:v>
                </c:pt>
                <c:pt idx="14">
                  <c:v>34804.714488480378</c:v>
                </c:pt>
                <c:pt idx="15">
                  <c:v>35970.99995556668</c:v>
                </c:pt>
                <c:pt idx="16">
                  <c:v>37031.79520129272</c:v>
                </c:pt>
                <c:pt idx="17">
                  <c:v>37992.960714385634</c:v>
                </c:pt>
                <c:pt idx="18">
                  <c:v>38859.642714007707</c:v>
                </c:pt>
                <c:pt idx="19">
                  <c:v>39636.349517847659</c:v>
                </c:pt>
                <c:pt idx="20">
                  <c:v>40327.012024847674</c:v>
                </c:pt>
                <c:pt idx="21">
                  <c:v>40935.034939935249</c:v>
                </c:pt>
                <c:pt idx="22">
                  <c:v>41463.340491855051</c:v>
                </c:pt>
                <c:pt idx="23">
                  <c:v>41914.406688622083</c:v>
                </c:pt>
                <c:pt idx="24">
                  <c:v>42290.300197390839</c:v>
                </c:pt>
                <c:pt idx="25">
                  <c:v>42592.695965888095</c:v>
                </c:pt>
                <c:pt idx="26">
                  <c:v>42822.902672474876</c:v>
                </c:pt>
                <c:pt idx="27">
                  <c:v>42981.884246726622</c:v>
                </c:pt>
                <c:pt idx="28">
                  <c:v>43070.270459910804</c:v>
                </c:pt>
                <c:pt idx="29">
                  <c:v>43088.371915843069</c:v>
                </c:pt>
                <c:pt idx="30">
                  <c:v>43036.190722167208</c:v>
                </c:pt>
                <c:pt idx="31">
                  <c:v>42913.429098538087</c:v>
                </c:pt>
                <c:pt idx="32">
                  <c:v>42719.49591112612</c:v>
                </c:pt>
                <c:pt idx="33">
                  <c:v>42453.509139257767</c:v>
                </c:pt>
                <c:pt idx="34">
                  <c:v>42114.303739684758</c:v>
                </c:pt>
                <c:pt idx="35">
                  <c:v>41700.429094714571</c:v>
                </c:pt>
                <c:pt idx="36">
                  <c:v>41210.152590760743</c:v>
                </c:pt>
                <c:pt idx="37">
                  <c:v>40641.453264329553</c:v>
                </c:pt>
                <c:pt idx="38">
                  <c:v>39992.022761950691</c:v>
                </c:pt>
                <c:pt idx="39">
                  <c:v>39259.260586767508</c:v>
                </c:pt>
                <c:pt idx="40">
                  <c:v>38440.268752338096</c:v>
                </c:pt>
                <c:pt idx="41">
                  <c:v>37531.844853730268</c:v>
                </c:pt>
                <c:pt idx="42">
                  <c:v>36530.471584166466</c:v>
                </c:pt>
                <c:pt idx="43">
                  <c:v>35432.308079928851</c:v>
                </c:pt>
                <c:pt idx="44">
                  <c:v>34233.178427439896</c:v>
                </c:pt>
                <c:pt idx="45">
                  <c:v>32928.556464526286</c:v>
                </c:pt>
                <c:pt idx="46">
                  <c:v>31513.5483583614</c:v>
                </c:pt>
                <c:pt idx="47">
                  <c:v>29982.877687864853</c:v>
                </c:pt>
                <c:pt idx="48">
                  <c:v>28330.859322827513</c:v>
                </c:pt>
                <c:pt idx="49">
                  <c:v>26551.378817706285</c:v>
                </c:pt>
                <c:pt idx="50">
                  <c:v>24637.858681319027</c:v>
                </c:pt>
                <c:pt idx="51">
                  <c:v>22583.225101255626</c:v>
                </c:pt>
                <c:pt idx="52">
                  <c:v>20379.866110998406</c:v>
                </c:pt>
                <c:pt idx="53">
                  <c:v>18019.577686101613</c:v>
                </c:pt>
                <c:pt idx="54">
                  <c:v>15493.494622945236</c:v>
                </c:pt>
                <c:pt idx="55">
                  <c:v>12791.997476905932</c:v>
                </c:pt>
                <c:pt idx="56">
                  <c:v>9904.5711760854392</c:v>
                </c:pt>
                <c:pt idx="57">
                  <c:v>6819.562592571343</c:v>
                </c:pt>
                <c:pt idx="58">
                  <c:v>3523.6506701383914</c:v>
                </c:pt>
                <c:pt idx="59">
                  <c:v>8.8958141986950068E-5</c:v>
                </c:pt>
                <c:pt idx="60">
                  <c:v>-3928.659417060172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294A-90F6-C9BDA289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339934"/>
        <c:axId val="951807357"/>
      </c:lineChart>
      <c:catAx>
        <c:axId val="174533993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1807357"/>
        <c:crosses val="autoZero"/>
        <c:auto val="1"/>
        <c:lblAlgn val="ctr"/>
        <c:lblOffset val="100"/>
        <c:noMultiLvlLbl val="1"/>
      </c:catAx>
      <c:valAx>
        <c:axId val="951807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533993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Технологическая мощность предприятия </a:t>
            </a:r>
            <a:r>
              <a:rPr lang="en" b="0">
                <a:solidFill>
                  <a:srgbClr val="757575"/>
                </a:solidFill>
                <a:latin typeface="+mn-lt"/>
              </a:rPr>
              <a:t>M(t)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'Повышенная ставка %'!$B$22:$B$82</c:f>
              <c:numCache>
                <c:formatCode>General</c:formatCode>
                <c:ptCount val="61"/>
                <c:pt idx="0">
                  <c:v>575</c:v>
                </c:pt>
                <c:pt idx="1">
                  <c:v>24099.353902143688</c:v>
                </c:pt>
                <c:pt idx="2">
                  <c:v>29946.262273496472</c:v>
                </c:pt>
                <c:pt idx="3">
                  <c:v>30495.393009781455</c:v>
                </c:pt>
                <c:pt idx="4">
                  <c:v>29698.882041279154</c:v>
                </c:pt>
                <c:pt idx="5">
                  <c:v>28906.792824407723</c:v>
                </c:pt>
                <c:pt idx="6">
                  <c:v>28662.520402151848</c:v>
                </c:pt>
                <c:pt idx="7">
                  <c:v>28589.947468894286</c:v>
                </c:pt>
                <c:pt idx="8">
                  <c:v>28611.202215162717</c:v>
                </c:pt>
                <c:pt idx="9">
                  <c:v>28651.878696215412</c:v>
                </c:pt>
                <c:pt idx="10">
                  <c:v>28671.914494381377</c:v>
                </c:pt>
                <c:pt idx="11">
                  <c:v>28669.974505377319</c:v>
                </c:pt>
                <c:pt idx="12">
                  <c:v>28653.128120108166</c:v>
                </c:pt>
                <c:pt idx="13">
                  <c:v>28640.83759520447</c:v>
                </c:pt>
                <c:pt idx="14">
                  <c:v>28647.352572448435</c:v>
                </c:pt>
                <c:pt idx="15">
                  <c:v>28678.728376254672</c:v>
                </c:pt>
                <c:pt idx="16">
                  <c:v>28734.559995941127</c:v>
                </c:pt>
                <c:pt idx="17">
                  <c:v>28812.867220776148</c:v>
                </c:pt>
                <c:pt idx="18">
                  <c:v>28915.565701726046</c:v>
                </c:pt>
                <c:pt idx="19">
                  <c:v>29051.565884710788</c:v>
                </c:pt>
                <c:pt idx="20">
                  <c:v>29234.011734822274</c:v>
                </c:pt>
                <c:pt idx="21">
                  <c:v>29466.799761535913</c:v>
                </c:pt>
                <c:pt idx="22">
                  <c:v>29713.982170587427</c:v>
                </c:pt>
                <c:pt idx="23">
                  <c:v>29842.247496367851</c:v>
                </c:pt>
                <c:pt idx="24">
                  <c:v>28760.012957333434</c:v>
                </c:pt>
                <c:pt idx="25">
                  <c:v>27730.504463120578</c:v>
                </c:pt>
                <c:pt idx="26">
                  <c:v>26575.066777269742</c:v>
                </c:pt>
                <c:pt idx="27">
                  <c:v>25467.772328216837</c:v>
                </c:pt>
                <c:pt idx="28">
                  <c:v>24406.615147874469</c:v>
                </c:pt>
                <c:pt idx="29">
                  <c:v>23389.672850046365</c:v>
                </c:pt>
                <c:pt idx="30">
                  <c:v>22415.103147961101</c:v>
                </c:pt>
                <c:pt idx="31">
                  <c:v>21481.140516796055</c:v>
                </c:pt>
                <c:pt idx="32">
                  <c:v>20586.092995262887</c:v>
                </c:pt>
                <c:pt idx="33">
                  <c:v>19728.339120460267</c:v>
                </c:pt>
                <c:pt idx="34">
                  <c:v>18906.324990441088</c:v>
                </c:pt>
                <c:pt idx="35">
                  <c:v>18118.56144917271</c:v>
                </c:pt>
                <c:pt idx="36">
                  <c:v>17363.621388790514</c:v>
                </c:pt>
                <c:pt idx="37">
                  <c:v>16640.137164257576</c:v>
                </c:pt>
                <c:pt idx="38">
                  <c:v>15946.798115746844</c:v>
                </c:pt>
                <c:pt idx="39">
                  <c:v>15282.348194257393</c:v>
                </c:pt>
                <c:pt idx="40">
                  <c:v>14645.583686163334</c:v>
                </c:pt>
                <c:pt idx="41">
                  <c:v>14035.351032573195</c:v>
                </c:pt>
                <c:pt idx="42">
                  <c:v>13450.544739549312</c:v>
                </c:pt>
                <c:pt idx="43">
                  <c:v>12890.105375401425</c:v>
                </c:pt>
                <c:pt idx="44">
                  <c:v>12353.017651426366</c:v>
                </c:pt>
                <c:pt idx="45">
                  <c:v>11838.308582616934</c:v>
                </c:pt>
                <c:pt idx="46">
                  <c:v>11345.045725007894</c:v>
                </c:pt>
                <c:pt idx="47">
                  <c:v>10872.3354864659</c:v>
                </c:pt>
                <c:pt idx="48">
                  <c:v>10419.321507863153</c:v>
                </c:pt>
                <c:pt idx="49">
                  <c:v>9985.1831117021884</c:v>
                </c:pt>
                <c:pt idx="50">
                  <c:v>9569.133815381263</c:v>
                </c:pt>
                <c:pt idx="51">
                  <c:v>9170.4199064070435</c:v>
                </c:pt>
                <c:pt idx="52">
                  <c:v>8788.3190769734174</c:v>
                </c:pt>
                <c:pt idx="53">
                  <c:v>8422.1391154328576</c:v>
                </c:pt>
                <c:pt idx="54">
                  <c:v>8071.2166522898215</c:v>
                </c:pt>
                <c:pt idx="55">
                  <c:v>7734.9159584444124</c:v>
                </c:pt>
                <c:pt idx="56">
                  <c:v>7412.6277935092285</c:v>
                </c:pt>
                <c:pt idx="57">
                  <c:v>7103.7683021130106</c:v>
                </c:pt>
                <c:pt idx="58">
                  <c:v>6807.777956191635</c:v>
                </c:pt>
                <c:pt idx="59">
                  <c:v>6524.1205413503167</c:v>
                </c:pt>
                <c:pt idx="60">
                  <c:v>6252.28218546072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1-4147-806B-623D1B06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63921"/>
        <c:axId val="1348664402"/>
      </c:lineChart>
      <c:catAx>
        <c:axId val="174463921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8664402"/>
        <c:crosses val="autoZero"/>
        <c:auto val="1"/>
        <c:lblAlgn val="ctr"/>
        <c:lblOffset val="100"/>
        <c:noMultiLvlLbl val="1"/>
      </c:catAx>
      <c:valAx>
        <c:axId val="1348664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46392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Объем инвестиций в текущем месяце </a:t>
            </a:r>
            <a:r>
              <a:rPr lang="en" b="0">
                <a:solidFill>
                  <a:srgbClr val="757575"/>
                </a:solidFill>
                <a:latin typeface="+mn-lt"/>
              </a:rPr>
              <a:t>J(t)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'Повышенная ставка %'!$E$23:$E$82</c:f>
              <c:numCache>
                <c:formatCode>General</c:formatCode>
                <c:ptCount val="60"/>
                <c:pt idx="0">
                  <c:v>23548.31223547702</c:v>
                </c:pt>
                <c:pt idx="1">
                  <c:v>6851.048117275438</c:v>
                </c:pt>
                <c:pt idx="2">
                  <c:v>1796.8916643473356</c:v>
                </c:pt>
                <c:pt idx="3">
                  <c:v>474.13040690526054</c:v>
                </c:pt>
                <c:pt idx="4">
                  <c:v>445.36420151519957</c:v>
                </c:pt>
                <c:pt idx="5">
                  <c:v>960.17727876111269</c:v>
                </c:pt>
                <c:pt idx="6">
                  <c:v>1121.698750165433</c:v>
                </c:pt>
                <c:pt idx="7">
                  <c:v>1212.5025574723602</c:v>
                </c:pt>
                <c:pt idx="8">
                  <c:v>1232.809906684475</c:v>
                </c:pt>
                <c:pt idx="9">
                  <c:v>1213.8640771749406</c:v>
                </c:pt>
                <c:pt idx="10">
                  <c:v>1192.723114928498</c:v>
                </c:pt>
                <c:pt idx="11">
                  <c:v>1177.7358857882339</c:v>
                </c:pt>
                <c:pt idx="12">
                  <c:v>1181.5898134341455</c:v>
                </c:pt>
                <c:pt idx="13">
                  <c:v>1199.8832103774846</c:v>
                </c:pt>
                <c:pt idx="14">
                  <c:v>1225.0154943249202</c:v>
                </c:pt>
                <c:pt idx="15">
                  <c:v>1250.7786353637325</c:v>
                </c:pt>
                <c:pt idx="16">
                  <c:v>1275.5805579992359</c:v>
                </c:pt>
                <c:pt idx="17">
                  <c:v>1303.2346151489032</c:v>
                </c:pt>
                <c:pt idx="18">
                  <c:v>1340.8154205566598</c:v>
                </c:pt>
                <c:pt idx="19">
                  <c:v>1392.9277619744344</c:v>
                </c:pt>
                <c:pt idx="20">
                  <c:v>1450.8718489979005</c:v>
                </c:pt>
                <c:pt idx="21">
                  <c:v>1474.9657324488439</c:v>
                </c:pt>
                <c:pt idx="22">
                  <c:v>1366.3479162215649</c:v>
                </c:pt>
                <c:pt idx="23">
                  <c:v>161.19243998090934</c:v>
                </c:pt>
                <c:pt idx="24">
                  <c:v>168.82537900937001</c:v>
                </c:pt>
                <c:pt idx="25">
                  <c:v>1.1252119484034212E-7</c:v>
                </c:pt>
                <c:pt idx="26">
                  <c:v>0</c:v>
                </c:pt>
                <c:pt idx="27">
                  <c:v>-6.8454207945858502E-15</c:v>
                </c:pt>
                <c:pt idx="28">
                  <c:v>-3.6273197213141815E-15</c:v>
                </c:pt>
                <c:pt idx="29">
                  <c:v>-4.1756860579021819E-15</c:v>
                </c:pt>
                <c:pt idx="30">
                  <c:v>-1.0313605780935789E-15</c:v>
                </c:pt>
                <c:pt idx="31">
                  <c:v>0</c:v>
                </c:pt>
                <c:pt idx="32">
                  <c:v>-4.9727873063917894E-15</c:v>
                </c:pt>
                <c:pt idx="33">
                  <c:v>0</c:v>
                </c:pt>
                <c:pt idx="34">
                  <c:v>0</c:v>
                </c:pt>
                <c:pt idx="35">
                  <c:v>-2.3791882531473793E-15</c:v>
                </c:pt>
                <c:pt idx="36">
                  <c:v>2.7990128590926167E-15</c:v>
                </c:pt>
                <c:pt idx="37">
                  <c:v>0</c:v>
                </c:pt>
                <c:pt idx="38">
                  <c:v>-3.6865013050020503E-15</c:v>
                </c:pt>
                <c:pt idx="39">
                  <c:v>0</c:v>
                </c:pt>
                <c:pt idx="40">
                  <c:v>2.8475300555498289E-15</c:v>
                </c:pt>
                <c:pt idx="41">
                  <c:v>-3.5687062275933087E-15</c:v>
                </c:pt>
                <c:pt idx="42">
                  <c:v>2.504933237217038E-15</c:v>
                </c:pt>
                <c:pt idx="43">
                  <c:v>4.5941527145151253E-15</c:v>
                </c:pt>
                <c:pt idx="44">
                  <c:v>2.4898648143332774E-15</c:v>
                </c:pt>
                <c:pt idx="45">
                  <c:v>2.1671646477704829E-15</c:v>
                </c:pt>
                <c:pt idx="46">
                  <c:v>-1.8441118113992408E-15</c:v>
                </c:pt>
                <c:pt idx="47">
                  <c:v>0</c:v>
                </c:pt>
                <c:pt idx="48">
                  <c:v>2.1652855758180386E-15</c:v>
                </c:pt>
                <c:pt idx="49">
                  <c:v>-1.7265047587636348E-15</c:v>
                </c:pt>
                <c:pt idx="50">
                  <c:v>-3.0039031055381672E-15</c:v>
                </c:pt>
                <c:pt idx="51">
                  <c:v>3.2617682480863675E-15</c:v>
                </c:pt>
                <c:pt idx="52">
                  <c:v>-1.9773514768886429E-15</c:v>
                </c:pt>
                <c:pt idx="53">
                  <c:v>0</c:v>
                </c:pt>
                <c:pt idx="54">
                  <c:v>0</c:v>
                </c:pt>
                <c:pt idx="55">
                  <c:v>-4.6648126996670949E-15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A-3143-9C9A-23387105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70204"/>
        <c:axId val="1661602171"/>
      </c:lineChart>
      <c:catAx>
        <c:axId val="3560702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61602171"/>
        <c:crosses val="autoZero"/>
        <c:auto val="1"/>
        <c:lblAlgn val="ctr"/>
        <c:lblOffset val="100"/>
        <c:noMultiLvlLbl val="1"/>
      </c:catAx>
      <c:valAx>
        <c:axId val="1661602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560702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Выводимый денежный поток </a:t>
            </a:r>
            <a:r>
              <a:rPr lang="en" b="0">
                <a:solidFill>
                  <a:srgbClr val="757575"/>
                </a:solidFill>
                <a:latin typeface="+mn-lt"/>
              </a:rPr>
              <a:t>CF(t)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'Повышенная ставка %'!$F$23:$F$82</c:f>
              <c:numCache>
                <c:formatCode>General</c:formatCode>
                <c:ptCount val="60"/>
                <c:pt idx="0">
                  <c:v>-23342.544145645708</c:v>
                </c:pt>
                <c:pt idx="1">
                  <c:v>-4915.6043453274642</c:v>
                </c:pt>
                <c:pt idx="2">
                  <c:v>407.97785394891253</c:v>
                </c:pt>
                <c:pt idx="3">
                  <c:v>1754.9095831400602</c:v>
                </c:pt>
                <c:pt idx="4">
                  <c:v>1748.5587931114178</c:v>
                </c:pt>
                <c:pt idx="5">
                  <c:v>1198.4480323188841</c:v>
                </c:pt>
                <c:pt idx="6">
                  <c:v>1025.9633109265919</c:v>
                </c:pt>
                <c:pt idx="7">
                  <c:v>931.89514679546926</c:v>
                </c:pt>
                <c:pt idx="8">
                  <c:v>912.54418663359058</c:v>
                </c:pt>
                <c:pt idx="9">
                  <c:v>933.31952315721037</c:v>
                </c:pt>
                <c:pt idx="10">
                  <c:v>955.36125403274377</c:v>
                </c:pt>
                <c:pt idx="11">
                  <c:v>970.26127623499281</c:v>
                </c:pt>
                <c:pt idx="12">
                  <c:v>965.64996581298533</c:v>
                </c:pt>
                <c:pt idx="13">
                  <c:v>946.80389688900311</c:v>
                </c:pt>
                <c:pt idx="14">
                  <c:v>921.96458582845423</c:v>
                </c:pt>
                <c:pt idx="15">
                  <c:v>897.61201445371819</c:v>
                </c:pt>
                <c:pt idx="16">
                  <c:v>875.31860197828451</c:v>
                </c:pt>
                <c:pt idx="17">
                  <c:v>851.17959971716493</c:v>
                </c:pt>
                <c:pt idx="18">
                  <c:v>818.20293735882262</c:v>
                </c:pt>
                <c:pt idx="19">
                  <c:v>772.17765561643068</c:v>
                </c:pt>
                <c:pt idx="20">
                  <c:v>722.38155906531028</c:v>
                </c:pt>
                <c:pt idx="21">
                  <c:v>708.65446325249911</c:v>
                </c:pt>
                <c:pt idx="22">
                  <c:v>828.24429860434361</c:v>
                </c:pt>
                <c:pt idx="23">
                  <c:v>2039.0788700065584</c:v>
                </c:pt>
                <c:pt idx="24">
                  <c:v>1983.2167333933883</c:v>
                </c:pt>
                <c:pt idx="25">
                  <c:v>2105.4841734759734</c:v>
                </c:pt>
                <c:pt idx="26">
                  <c:v>2052.3996780961697</c:v>
                </c:pt>
                <c:pt idx="27">
                  <c:v>2000.6535748303545</c:v>
                </c:pt>
                <c:pt idx="28">
                  <c:v>1950.2121195976538</c:v>
                </c:pt>
                <c:pt idx="29">
                  <c:v>1901.0424189745497</c:v>
                </c:pt>
                <c:pt idx="30">
                  <c:v>1853.1124088625804</c:v>
                </c:pt>
                <c:pt idx="31">
                  <c:v>1806.3908335790002</c:v>
                </c:pt>
                <c:pt idx="32">
                  <c:v>1760.8472254746041</c:v>
                </c:pt>
                <c:pt idx="33">
                  <c:v>1716.4518850654426</c:v>
                </c:pt>
                <c:pt idx="34">
                  <c:v>1673.175861665462</c:v>
                </c:pt>
                <c:pt idx="35">
                  <c:v>1630.9909345074523</c:v>
                </c:pt>
                <c:pt idx="36">
                  <c:v>1589.8695943399662</c:v>
                </c:pt>
                <c:pt idx="37">
                  <c:v>1549.7850254882455</c:v>
                </c:pt>
                <c:pt idx="38">
                  <c:v>1510.7110883674218</c:v>
                </c:pt>
                <c:pt idx="39">
                  <c:v>1472.62230243661</c:v>
                </c:pt>
                <c:pt idx="40">
                  <c:v>1435.4938295827669</c:v>
                </c:pt>
                <c:pt idx="41">
                  <c:v>1399.3014579234932</c:v>
                </c:pt>
                <c:pt idx="42">
                  <c:v>1364.021586018192</c:v>
                </c:pt>
                <c:pt idx="43">
                  <c:v>1329.6312074773164</c:v>
                </c:pt>
                <c:pt idx="44">
                  <c:v>1296.1078959596521</c:v>
                </c:pt>
                <c:pt idx="45">
                  <c:v>1263.4297905478545</c:v>
                </c:pt>
                <c:pt idx="46">
                  <c:v>1231.5755814927031</c:v>
                </c:pt>
                <c:pt idx="47">
                  <c:v>1200.5244963167913</c:v>
                </c:pt>
                <c:pt idx="48">
                  <c:v>1170.256286268554</c:v>
                </c:pt>
                <c:pt idx="49">
                  <c:v>1140.7512131178439</c:v>
                </c:pt>
                <c:pt idx="50">
                  <c:v>1111.9900362844135</c:v>
                </c:pt>
                <c:pt idx="51">
                  <c:v>1083.9540002909239</c:v>
                </c:pt>
                <c:pt idx="52">
                  <c:v>1056.6248225322918</c:v>
                </c:pt>
                <c:pt idx="53">
                  <c:v>1029.984681353407</c:v>
                </c:pt>
                <c:pt idx="54">
                  <c:v>1004.016204427431</c:v>
                </c:pt>
                <c:pt idx="55">
                  <c:v>978.70245742711654</c:v>
                </c:pt>
                <c:pt idx="56">
                  <c:v>954.026932981747</c:v>
                </c:pt>
                <c:pt idx="57">
                  <c:v>929.97353991249952</c:v>
                </c:pt>
                <c:pt idx="58">
                  <c:v>906.52659273921472</c:v>
                </c:pt>
                <c:pt idx="59">
                  <c:v>883.67080145171826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C-C044-8223-EA0F8DCB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567735"/>
        <c:axId val="211561469"/>
      </c:lineChart>
      <c:catAx>
        <c:axId val="209556773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561469"/>
        <c:crosses val="autoZero"/>
        <c:auto val="1"/>
        <c:lblAlgn val="ctr"/>
        <c:lblOffset val="100"/>
        <c:noMultiLvlLbl val="1"/>
      </c:catAx>
      <c:valAx>
        <c:axId val="211561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556773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Объем инвестиций в текущем месяце </a:t>
            </a:r>
            <a:r>
              <a:rPr lang="en" b="0">
                <a:solidFill>
                  <a:srgbClr val="757575"/>
                </a:solidFill>
                <a:latin typeface="+mn-lt"/>
              </a:rPr>
              <a:t>J(t)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'Начальное состояние'!$E$23:$E$82</c:f>
              <c:numCache>
                <c:formatCode>General</c:formatCode>
                <c:ptCount val="60"/>
                <c:pt idx="0">
                  <c:v>4357.0174820538759</c:v>
                </c:pt>
                <c:pt idx="1">
                  <c:v>4024.4180711070162</c:v>
                </c:pt>
                <c:pt idx="2">
                  <c:v>3787.9070898697914</c:v>
                </c:pt>
                <c:pt idx="3">
                  <c:v>3603.3536695591106</c:v>
                </c:pt>
                <c:pt idx="4">
                  <c:v>3451.9234247450863</c:v>
                </c:pt>
                <c:pt idx="5">
                  <c:v>3323.5503840488486</c:v>
                </c:pt>
                <c:pt idx="6">
                  <c:v>3212.1204749736116</c:v>
                </c:pt>
                <c:pt idx="7">
                  <c:v>3113.5923019018819</c:v>
                </c:pt>
                <c:pt idx="8">
                  <c:v>3025.1348378076382</c:v>
                </c:pt>
                <c:pt idx="9">
                  <c:v>2944.6623147381542</c:v>
                </c:pt>
                <c:pt idx="10">
                  <c:v>2870.5858727415152</c:v>
                </c:pt>
                <c:pt idx="11">
                  <c:v>2801.6552384645729</c:v>
                </c:pt>
                <c:pt idx="12">
                  <c:v>2736.8641625757896</c:v>
                </c:pt>
                <c:pt idx="13">
                  <c:v>2675.3727609523153</c:v>
                </c:pt>
                <c:pt idx="14">
                  <c:v>2616.481904106317</c:v>
                </c:pt>
                <c:pt idx="15">
                  <c:v>2559.5869105413208</c:v>
                </c:pt>
                <c:pt idx="16">
                  <c:v>2504.1569798134433</c:v>
                </c:pt>
                <c:pt idx="17">
                  <c:v>2449.7220293881405</c:v>
                </c:pt>
                <c:pt idx="18">
                  <c:v>2395.8585835902741</c:v>
                </c:pt>
                <c:pt idx="19">
                  <c:v>2342.1770702436652</c:v>
                </c:pt>
                <c:pt idx="20">
                  <c:v>2288.3150827895597</c:v>
                </c:pt>
                <c:pt idx="21">
                  <c:v>2233.9320077504399</c:v>
                </c:pt>
                <c:pt idx="22">
                  <c:v>2178.70538392766</c:v>
                </c:pt>
                <c:pt idx="23">
                  <c:v>2122.3271207946746</c:v>
                </c:pt>
                <c:pt idx="24">
                  <c:v>2064.4916100552086</c:v>
                </c:pt>
                <c:pt idx="25">
                  <c:v>2004.9023718321182</c:v>
                </c:pt>
                <c:pt idx="26">
                  <c:v>1943.2691856048666</c:v>
                </c:pt>
                <c:pt idx="27">
                  <c:v>1879.2980567977907</c:v>
                </c:pt>
                <c:pt idx="28">
                  <c:v>1812.6960584285462</c:v>
                </c:pt>
                <c:pt idx="29">
                  <c:v>1743.167636150936</c:v>
                </c:pt>
                <c:pt idx="30">
                  <c:v>1670.4129897945156</c:v>
                </c:pt>
                <c:pt idx="31">
                  <c:v>1594.1263583604516</c:v>
                </c:pt>
                <c:pt idx="32">
                  <c:v>1513.9922244285656</c:v>
                </c:pt>
                <c:pt idx="33">
                  <c:v>1429.6908145627331</c:v>
                </c:pt>
                <c:pt idx="34">
                  <c:v>1340.8880108500143</c:v>
                </c:pt>
                <c:pt idx="35">
                  <c:v>1247.2413749926143</c:v>
                </c:pt>
                <c:pt idx="36">
                  <c:v>1148.3903648505086</c:v>
                </c:pt>
                <c:pt idx="37">
                  <c:v>1043.9633836348671</c:v>
                </c:pt>
                <c:pt idx="38">
                  <c:v>933.572106564759</c:v>
                </c:pt>
                <c:pt idx="39">
                  <c:v>816.81069001923163</c:v>
                </c:pt>
                <c:pt idx="40">
                  <c:v>693.25396607292873</c:v>
                </c:pt>
                <c:pt idx="41">
                  <c:v>562.45359934162389</c:v>
                </c:pt>
                <c:pt idx="42">
                  <c:v>423.93947843598625</c:v>
                </c:pt>
                <c:pt idx="43">
                  <c:v>277.21651750808121</c:v>
                </c:pt>
                <c:pt idx="44">
                  <c:v>121.76047156304919</c:v>
                </c:pt>
                <c:pt idx="45">
                  <c:v>-42.98492014295595</c:v>
                </c:pt>
                <c:pt idx="46">
                  <c:v>-217.60615556482318</c:v>
                </c:pt>
                <c:pt idx="47">
                  <c:v>-402.73179470963953</c:v>
                </c:pt>
                <c:pt idx="48">
                  <c:v>-599.02803333674865</c:v>
                </c:pt>
                <c:pt idx="49">
                  <c:v>-807.2126856494956</c:v>
                </c:pt>
                <c:pt idx="50">
                  <c:v>-1028.0561350084427</c:v>
                </c:pt>
                <c:pt idx="51">
                  <c:v>-1262.3912777049024</c:v>
                </c:pt>
                <c:pt idx="52">
                  <c:v>-1511.1273369385274</c:v>
                </c:pt>
                <c:pt idx="53">
                  <c:v>-1775.267326235477</c:v>
                </c:pt>
                <c:pt idx="54">
                  <c:v>-2055.9348700832525</c:v>
                </c:pt>
                <c:pt idx="55">
                  <c:v>-2354.426405949413</c:v>
                </c:pt>
                <c:pt idx="56">
                  <c:v>-2672.3181178438695</c:v>
                </c:pt>
                <c:pt idx="57">
                  <c:v>-3011.7634810758123</c:v>
                </c:pt>
                <c:pt idx="58">
                  <c:v>-3376.8318032578163</c:v>
                </c:pt>
                <c:pt idx="59">
                  <c:v>-3928.6595023117247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9-BB41-9623-776F165D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21790"/>
        <c:axId val="606999478"/>
      </c:lineChart>
      <c:catAx>
        <c:axId val="48182179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6999478"/>
        <c:crosses val="autoZero"/>
        <c:auto val="1"/>
        <c:lblAlgn val="ctr"/>
        <c:lblOffset val="100"/>
        <c:noMultiLvlLbl val="1"/>
      </c:catAx>
      <c:valAx>
        <c:axId val="606999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18217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Выводимый денежный поток </a:t>
            </a:r>
            <a:r>
              <a:rPr lang="en" b="0">
                <a:solidFill>
                  <a:srgbClr val="757575"/>
                </a:solidFill>
                <a:latin typeface="+mn-lt"/>
              </a:rPr>
              <a:t>CF(t)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'Начальное состояние'!$F$23:$F$82</c:f>
              <c:numCache>
                <c:formatCode>General</c:formatCode>
                <c:ptCount val="60"/>
                <c:pt idx="0">
                  <c:v>-4151.2493922225613</c:v>
                </c:pt>
                <c:pt idx="1">
                  <c:v>-3279.4748166387521</c:v>
                </c:pt>
                <c:pt idx="2">
                  <c:v>-2735.641404855829</c:v>
                </c:pt>
                <c:pt idx="3">
                  <c:v>-2319.9283220703028</c:v>
                </c:pt>
                <c:pt idx="4">
                  <c:v>-1981.2168757405302</c:v>
                </c:pt>
                <c:pt idx="5">
                  <c:v>-1695.4126009843574</c:v>
                </c:pt>
                <c:pt idx="6">
                  <c:v>-1448.6836258276007</c:v>
                </c:pt>
                <c:pt idx="7">
                  <c:v>-1232.1645286772136</c:v>
                </c:pt>
                <c:pt idx="8">
                  <c:v>-1039.7542014133323</c:v>
                </c:pt>
                <c:pt idx="9">
                  <c:v>-867.02169864749783</c:v>
                </c:pt>
                <c:pt idx="10">
                  <c:v>-710.62590105823995</c:v>
                </c:pt>
                <c:pt idx="11">
                  <c:v>-567.96578890875355</c:v>
                </c:pt>
                <c:pt idx="12">
                  <c:v>-436.96844632105615</c:v>
                </c:pt>
                <c:pt idx="13">
                  <c:v>-315.93536099616165</c:v>
                </c:pt>
                <c:pt idx="14">
                  <c:v>-203.46611038814771</c:v>
                </c:pt>
                <c:pt idx="15">
                  <c:v>-98.376033560481488</c:v>
                </c:pt>
                <c:pt idx="16">
                  <c:v>0.3496101840465542</c:v>
                </c:pt>
                <c:pt idx="17">
                  <c:v>93.587405202647005</c:v>
                </c:pt>
                <c:pt idx="18">
                  <c:v>182.10394894185941</c:v>
                </c:pt>
                <c:pt idx="19">
                  <c:v>266.5792174706055</c:v>
                </c:pt>
                <c:pt idx="20">
                  <c:v>347.62143041606572</c:v>
                </c:pt>
                <c:pt idx="21">
                  <c:v>425.77880231212691</c:v>
                </c:pt>
                <c:pt idx="22">
                  <c:v>501.54824085341704</c:v>
                </c:pt>
                <c:pt idx="23">
                  <c:v>575.38319695386656</c:v>
                </c:pt>
                <c:pt idx="24">
                  <c:v>647.70881675462181</c:v>
                </c:pt>
                <c:pt idx="25">
                  <c:v>718.91758364234397</c:v>
                </c:pt>
                <c:pt idx="26">
                  <c:v>789.37433220929915</c:v>
                </c:pt>
                <c:pt idx="27">
                  <c:v>859.42797187919393</c:v>
                </c:pt>
                <c:pt idx="28">
                  <c:v>929.40766530512815</c:v>
                </c:pt>
                <c:pt idx="29">
                  <c:v>999.62749580222487</c:v>
                </c:pt>
                <c:pt idx="30">
                  <c:v>1070.3886993492581</c:v>
                </c:pt>
                <c:pt idx="31">
                  <c:v>1141.9817349439486</c:v>
                </c:pt>
                <c:pt idx="32">
                  <c:v>1214.6901825543184</c:v>
                </c:pt>
                <c:pt idx="33">
                  <c:v>1288.7850131293444</c:v>
                </c:pt>
                <c:pt idx="34">
                  <c:v>1364.5344682137666</c:v>
                </c:pt>
                <c:pt idx="35">
                  <c:v>1442.1972232977976</c:v>
                </c:pt>
                <c:pt idx="36">
                  <c:v>1522.0313615431562</c:v>
                </c:pt>
                <c:pt idx="37">
                  <c:v>1604.2858584231999</c:v>
                </c:pt>
                <c:pt idx="38">
                  <c:v>1689.2047436392722</c:v>
                </c:pt>
                <c:pt idx="39">
                  <c:v>1777.0257584877727</c:v>
                </c:pt>
                <c:pt idx="40">
                  <c:v>1867.9795031559295</c:v>
                </c:pt>
                <c:pt idx="41">
                  <c:v>1962.289923016825</c:v>
                </c:pt>
                <c:pt idx="42">
                  <c:v>2060.1685955567714</c:v>
                </c:pt>
                <c:pt idx="43">
                  <c:v>2161.8126012301404</c:v>
                </c:pt>
                <c:pt idx="44">
                  <c:v>2267.4018298188721</c:v>
                </c:pt>
                <c:pt idx="45">
                  <c:v>2377.0928527212309</c:v>
                </c:pt>
                <c:pt idx="46">
                  <c:v>2491.0053570390924</c:v>
                </c:pt>
                <c:pt idx="47">
                  <c:v>2609.2184593310085</c:v>
                </c:pt>
                <c:pt idx="48">
                  <c:v>2731.7447239349922</c:v>
                </c:pt>
                <c:pt idx="49">
                  <c:v>2858.5145114238871</c:v>
                </c:pt>
                <c:pt idx="50">
                  <c:v>2989.3338563058219</c:v>
                </c:pt>
                <c:pt idx="51">
                  <c:v>3123.8306567401523</c:v>
                </c:pt>
                <c:pt idx="52">
                  <c:v>3261.3693926580081</c:v>
                </c:pt>
                <c:pt idx="53">
                  <c:v>3400.9062310026793</c:v>
                </c:pt>
                <c:pt idx="54">
                  <c:v>3540.7314230279931</c:v>
                </c:pt>
                <c:pt idx="55">
                  <c:v>3677.9763628323558</c:v>
                </c:pt>
                <c:pt idx="56">
                  <c:v>3807.5346981198732</c:v>
                </c:pt>
                <c:pt idx="57">
                  <c:v>3919.2312964033044</c:v>
                </c:pt>
                <c:pt idx="58">
                  <c:v>3987.454618349765</c:v>
                </c:pt>
                <c:pt idx="59">
                  <c:v>3928.6763712885377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7-F447-BA12-7912FEE90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543250"/>
        <c:axId val="1467280227"/>
      </c:lineChart>
      <c:catAx>
        <c:axId val="118054325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7280227"/>
        <c:crosses val="autoZero"/>
        <c:auto val="1"/>
        <c:lblAlgn val="ctr"/>
        <c:lblOffset val="100"/>
        <c:noMultiLvlLbl val="1"/>
      </c:catAx>
      <c:valAx>
        <c:axId val="146728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8054325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Технологическая мощность предприятия </a:t>
            </a:r>
            <a:r>
              <a:rPr lang="en" b="0">
                <a:solidFill>
                  <a:srgbClr val="757575"/>
                </a:solidFill>
                <a:latin typeface="+mn-lt"/>
              </a:rPr>
              <a:t>M(t)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'Пониженный налог'!$B$22:$B$82</c:f>
              <c:numCache>
                <c:formatCode>General</c:formatCode>
                <c:ptCount val="61"/>
                <c:pt idx="0">
                  <c:v>575</c:v>
                </c:pt>
                <c:pt idx="1">
                  <c:v>5871.3986729547842</c:v>
                </c:pt>
                <c:pt idx="2">
                  <c:v>10513.616431769902</c:v>
                </c:pt>
                <c:pt idx="3">
                  <c:v>14658.577440199471</c:v>
                </c:pt>
                <c:pt idx="4">
                  <c:v>18395.518595171307</c:v>
                </c:pt>
                <c:pt idx="5">
                  <c:v>21784.67194178719</c:v>
                </c:pt>
                <c:pt idx="6">
                  <c:v>24870.455786146103</c:v>
                </c:pt>
                <c:pt idx="7">
                  <c:v>27687.434616869363</c:v>
                </c:pt>
                <c:pt idx="8">
                  <c:v>30263.483133755351</c:v>
                </c:pt>
                <c:pt idx="9">
                  <c:v>32621.652031068421</c:v>
                </c:pt>
                <c:pt idx="10">
                  <c:v>34781.345255694119</c:v>
                </c:pt>
                <c:pt idx="11">
                  <c:v>36759.126991507284</c:v>
                </c:pt>
                <c:pt idx="12">
                  <c:v>38569.26895515361</c:v>
                </c:pt>
                <c:pt idx="13">
                  <c:v>40224.164803399108</c:v>
                </c:pt>
                <c:pt idx="14">
                  <c:v>41734.630447599127</c:v>
                </c:pt>
                <c:pt idx="15">
                  <c:v>43110.145222137566</c:v>
                </c:pt>
                <c:pt idx="16">
                  <c:v>44359.028491661826</c:v>
                </c:pt>
                <c:pt idx="17">
                  <c:v>45488.587057694313</c:v>
                </c:pt>
                <c:pt idx="18">
                  <c:v>46505.233925459179</c:v>
                </c:pt>
                <c:pt idx="19">
                  <c:v>47414.584311184481</c:v>
                </c:pt>
                <c:pt idx="20">
                  <c:v>48221.533481809049</c:v>
                </c:pt>
                <c:pt idx="21">
                  <c:v>48930.324756240792</c:v>
                </c:pt>
                <c:pt idx="22">
                  <c:v>49544.6034962017</c:v>
                </c:pt>
                <c:pt idx="23">
                  <c:v>50067.463452259362</c:v>
                </c:pt>
                <c:pt idx="24">
                  <c:v>50501.488067209328</c:v>
                </c:pt>
                <c:pt idx="25">
                  <c:v>50848.779341289861</c:v>
                </c:pt>
                <c:pt idx="26">
                  <c:v>51110.990413837862</c:v>
                </c:pt>
                <c:pt idx="27">
                  <c:v>51289.345014548642</c:v>
                </c:pt>
                <c:pt idx="28">
                  <c:v>51384.656216093143</c:v>
                </c:pt>
                <c:pt idx="29">
                  <c:v>51397.351791926325</c:v>
                </c:pt>
                <c:pt idx="30">
                  <c:v>51327.473826598856</c:v>
                </c:pt>
                <c:pt idx="31">
                  <c:v>51174.701070650735</c:v>
                </c:pt>
                <c:pt idx="32">
                  <c:v>50938.350336282056</c:v>
                </c:pt>
                <c:pt idx="33">
                  <c:v>50617.387886575729</c:v>
                </c:pt>
                <c:pt idx="34">
                  <c:v>50210.422772741069</c:v>
                </c:pt>
                <c:pt idx="35">
                  <c:v>49715.723134504675</c:v>
                </c:pt>
                <c:pt idx="36">
                  <c:v>49131.205777260446</c:v>
                </c:pt>
                <c:pt idx="37">
                  <c:v>48454.436146154716</c:v>
                </c:pt>
                <c:pt idx="38">
                  <c:v>47682.626103387505</c:v>
                </c:pt>
                <c:pt idx="39">
                  <c:v>46812.628859424462</c:v>
                </c:pt>
                <c:pt idx="40">
                  <c:v>45840.926747095444</c:v>
                </c:pt>
                <c:pt idx="41">
                  <c:v>44763.630232341209</c:v>
                </c:pt>
                <c:pt idx="42">
                  <c:v>43576.455322197391</c:v>
                </c:pt>
                <c:pt idx="43">
                  <c:v>42274.717341593299</c:v>
                </c:pt>
                <c:pt idx="44">
                  <c:v>40853.311981851482</c:v>
                </c:pt>
                <c:pt idx="45">
                  <c:v>39306.691721434479</c:v>
                </c:pt>
                <c:pt idx="46">
                  <c:v>37628.849541122952</c:v>
                </c:pt>
                <c:pt idx="47">
                  <c:v>35813.285289359919</c:v>
                </c:pt>
                <c:pt idx="48">
                  <c:v>33852.977727848738</c:v>
                </c:pt>
                <c:pt idx="49">
                  <c:v>31740.344758700536</c:v>
                </c:pt>
                <c:pt idx="50">
                  <c:v>29467.196784149786</c:v>
                </c:pt>
                <c:pt idx="51">
                  <c:v>27024.680063950429</c:v>
                </c:pt>
                <c:pt idx="52">
                  <c:v>24403.204226934275</c:v>
                </c:pt>
                <c:pt idx="53">
                  <c:v>21592.347588101795</c:v>
                </c:pt>
                <c:pt idx="54">
                  <c:v>18580.72634763761</c:v>
                </c:pt>
                <c:pt idx="55">
                  <c:v>15355.800242809994</c:v>
                </c:pt>
                <c:pt idx="56">
                  <c:v>11903.561511612785</c:v>
                </c:pt>
                <c:pt idx="57">
                  <c:v>8207.9429329348623</c:v>
                </c:pt>
                <c:pt idx="58">
                  <c:v>4249.4290494433808</c:v>
                </c:pt>
                <c:pt idx="59">
                  <c:v>3.1711108022136614E-5</c:v>
                </c:pt>
                <c:pt idx="60">
                  <c:v>-5041.969721343914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4-0F44-9130-F648D0D8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350687"/>
        <c:axId val="178225831"/>
      </c:lineChart>
      <c:catAx>
        <c:axId val="717350687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225831"/>
        <c:crosses val="autoZero"/>
        <c:auto val="1"/>
        <c:lblAlgn val="ctr"/>
        <c:lblOffset val="100"/>
        <c:noMultiLvlLbl val="1"/>
      </c:catAx>
      <c:valAx>
        <c:axId val="178225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173506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Объем инвестиций в текущем месяце </a:t>
            </a:r>
            <a:r>
              <a:rPr lang="en" b="0">
                <a:solidFill>
                  <a:srgbClr val="757575"/>
                </a:solidFill>
                <a:latin typeface="+mn-lt"/>
              </a:rPr>
              <a:t>J(t)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'Пониженный налог'!$E$23:$E$82</c:f>
              <c:numCache>
                <c:formatCode>General</c:formatCode>
                <c:ptCount val="60"/>
                <c:pt idx="0">
                  <c:v>5320.3570062881172</c:v>
                </c:pt>
                <c:pt idx="1">
                  <c:v>4886.8593701882337</c:v>
                </c:pt>
                <c:pt idx="2">
                  <c:v>4583.0283597533162</c:v>
                </c:pt>
                <c:pt idx="3">
                  <c:v>4347.7152149801459</c:v>
                </c:pt>
                <c:pt idx="4">
                  <c:v>4155.6332880813534</c:v>
                </c:pt>
                <c:pt idx="5">
                  <c:v>3993.4785086000466</c:v>
                </c:pt>
                <c:pt idx="6">
                  <c:v>3853.2478218126794</c:v>
                </c:pt>
                <c:pt idx="7">
                  <c:v>3729.6916259222116</c:v>
                </c:pt>
                <c:pt idx="8">
                  <c:v>3619.1473612195427</c:v>
                </c:pt>
                <c:pt idx="9">
                  <c:v>3518.9287259202165</c:v>
                </c:pt>
                <c:pt idx="10">
                  <c:v>3427.0044548004184</c:v>
                </c:pt>
                <c:pt idx="11">
                  <c:v>3341.7722549591308</c:v>
                </c:pt>
                <c:pt idx="12">
                  <c:v>3261.9487213768975</c:v>
                </c:pt>
                <c:pt idx="13">
                  <c:v>3186.4725110083159</c:v>
                </c:pt>
                <c:pt idx="14">
                  <c:v>3114.4577098550672</c:v>
                </c:pt>
                <c:pt idx="15">
                  <c:v>3045.139320446659</c:v>
                </c:pt>
                <c:pt idx="16">
                  <c:v>2977.8514198517319</c:v>
                </c:pt>
                <c:pt idx="17">
                  <c:v>2912.0046618354636</c:v>
                </c:pt>
                <c:pt idx="18">
                  <c:v>2847.0684659527706</c:v>
                </c:pt>
                <c:pt idx="19">
                  <c:v>2782.5568502572532</c:v>
                </c:pt>
                <c:pt idx="20">
                  <c:v>2718.0218361737848</c:v>
                </c:pt>
                <c:pt idx="21">
                  <c:v>2653.0422714709407</c:v>
                </c:pt>
                <c:pt idx="22">
                  <c:v>2587.218435066065</c:v>
                </c:pt>
                <c:pt idx="23">
                  <c:v>2520.16892546077</c:v>
                </c:pt>
                <c:pt idx="24">
                  <c:v>2451.5199435475861</c:v>
                </c:pt>
                <c:pt idx="25">
                  <c:v>2380.9102117684124</c:v>
                </c:pt>
                <c:pt idx="26">
                  <c:v>2307.9792012873559</c:v>
                </c:pt>
                <c:pt idx="27">
                  <c:v>2232.3672438173617</c:v>
                </c:pt>
                <c:pt idx="28">
                  <c:v>2153.7229181703938</c:v>
                </c:pt>
                <c:pt idx="29">
                  <c:v>2071.6783593361306</c:v>
                </c:pt>
                <c:pt idx="30">
                  <c:v>1985.8719868268308</c:v>
                </c:pt>
                <c:pt idx="31">
                  <c:v>1895.9284769084375</c:v>
                </c:pt>
                <c:pt idx="32">
                  <c:v>1801.4688143054277</c:v>
                </c:pt>
                <c:pt idx="33">
                  <c:v>1702.0927147726622</c:v>
                </c:pt>
                <c:pt idx="34">
                  <c:v>1597.4013106278203</c:v>
                </c:pt>
                <c:pt idx="35">
                  <c:v>1486.9711066934669</c:v>
                </c:pt>
                <c:pt idx="36">
                  <c:v>1370.3639429467912</c:v>
                </c:pt>
                <c:pt idx="37">
                  <c:v>1247.124796655904</c:v>
                </c:pt>
                <c:pt idx="38">
                  <c:v>1116.778843678105</c:v>
                </c:pt>
                <c:pt idx="39">
                  <c:v>978.82409014700136</c:v>
                </c:pt>
                <c:pt idx="40">
                  <c:v>832.7420997080784</c:v>
                </c:pt>
                <c:pt idx="41">
                  <c:v>677.97634953706699</c:v>
                </c:pt>
                <c:pt idx="42">
                  <c:v>513.94765782080071</c:v>
                </c:pt>
                <c:pt idx="43">
                  <c:v>340.04119615790341</c:v>
                </c:pt>
                <c:pt idx="44">
                  <c:v>155.60107216014256</c:v>
                </c:pt>
                <c:pt idx="45">
                  <c:v>-40.063358585091983</c:v>
                </c:pt>
                <c:pt idx="46">
                  <c:v>-247.69552088291374</c:v>
                </c:pt>
                <c:pt idx="47">
                  <c:v>-468.08734112118498</c:v>
                </c:pt>
                <c:pt idx="48">
                  <c:v>-702.09223048783826</c:v>
                </c:pt>
                <c:pt idx="49">
                  <c:v>-950.63360960489388</c:v>
                </c:pt>
                <c:pt idx="50">
                  <c:v>-1214.716854193116</c:v>
                </c:pt>
                <c:pt idx="51">
                  <c:v>-1495.4475010182207</c:v>
                </c:pt>
                <c:pt idx="52">
                  <c:v>-1794.0564627102187</c:v>
                </c:pt>
                <c:pt idx="53">
                  <c:v>-2111.940090959944</c:v>
                </c:pt>
                <c:pt idx="54">
                  <c:v>-2450.7291736760503</c:v>
                </c:pt>
                <c:pt idx="55">
                  <c:v>-2812.4137210801268</c:v>
                </c:pt>
                <c:pt idx="56">
                  <c:v>-3199.6368490273899</c:v>
                </c:pt>
                <c:pt idx="57">
                  <c:v>-3616.5162612858626</c:v>
                </c:pt>
                <c:pt idx="58">
                  <c:v>-4072.3694740054652</c:v>
                </c:pt>
                <c:pt idx="59">
                  <c:v>-5041.9697517337254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3-1B45-BD64-B1D173A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53805"/>
        <c:axId val="468045021"/>
      </c:lineChart>
      <c:catAx>
        <c:axId val="7915380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8045021"/>
        <c:crosses val="autoZero"/>
        <c:auto val="1"/>
        <c:lblAlgn val="ctr"/>
        <c:lblOffset val="100"/>
        <c:noMultiLvlLbl val="1"/>
      </c:catAx>
      <c:valAx>
        <c:axId val="468045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91538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Выводимый денежный поток </a:t>
            </a:r>
            <a:r>
              <a:rPr lang="en" b="0">
                <a:solidFill>
                  <a:srgbClr val="757575"/>
                </a:solidFill>
                <a:latin typeface="+mn-lt"/>
              </a:rPr>
              <a:t>CF(t)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'Пониженный налог'!$F$23:$F$82</c:f>
              <c:numCache>
                <c:formatCode>General</c:formatCode>
                <c:ptCount val="60"/>
                <c:pt idx="0">
                  <c:v>-5104.3005119652362</c:v>
                </c:pt>
                <c:pt idx="1">
                  <c:v>-4015.8725958066193</c:v>
                </c:pt>
                <c:pt idx="2">
                  <c:v>-3347.5990644071426</c:v>
                </c:pt>
                <c:pt idx="3">
                  <c:v>-2839.6444751855743</c:v>
                </c:pt>
                <c:pt idx="4">
                  <c:v>-2427.4339292685677</c:v>
                </c:pt>
                <c:pt idx="5">
                  <c:v>-2080.7328153277231</c:v>
                </c:pt>
                <c:pt idx="6">
                  <c:v>-1782.2632436052825</c:v>
                </c:pt>
                <c:pt idx="7">
                  <c:v>-1520.9940779088852</c:v>
                </c:pt>
                <c:pt idx="8">
                  <c:v>-1289.3509878212067</c:v>
                </c:pt>
                <c:pt idx="9">
                  <c:v>-1081.8464637257164</c:v>
                </c:pt>
                <c:pt idx="10">
                  <c:v>-894.35872961125938</c:v>
                </c:pt>
                <c:pt idx="11">
                  <c:v>-723.67526485112649</c:v>
                </c:pt>
                <c:pt idx="12">
                  <c:v>-567.2422667807067</c:v>
                </c:pt>
                <c:pt idx="13">
                  <c:v>-422.97651631334747</c:v>
                </c:pt>
                <c:pt idx="14">
                  <c:v>-289.15776107062317</c:v>
                </c:pt>
                <c:pt idx="15">
                  <c:v>-164.33135130515581</c:v>
                </c:pt>
                <c:pt idx="16">
                  <c:v>-47.256220168310847</c:v>
                </c:pt>
                <c:pt idx="17">
                  <c:v>63.139993816180123</c:v>
                </c:pt>
                <c:pt idx="18">
                  <c:v>167.79548013096218</c:v>
                </c:pt>
                <c:pt idx="19">
                  <c:v>267.54110190173765</c:v>
                </c:pt>
                <c:pt idx="20">
                  <c:v>363.11671953613006</c:v>
                </c:pt>
                <c:pt idx="21">
                  <c:v>455.19008558913913</c:v>
                </c:pt>
                <c:pt idx="22">
                  <c:v>544.36821150874675</c:v>
                </c:pt>
                <c:pt idx="23">
                  <c:v>631.20525105627848</c:v>
                </c:pt>
                <c:pt idx="24">
                  <c:v>716.21710045815644</c:v>
                </c:pt>
                <c:pt idx="25">
                  <c:v>799.87934885507957</c:v>
                </c:pt>
                <c:pt idx="26">
                  <c:v>882.64162933712987</c:v>
                </c:pt>
                <c:pt idx="27">
                  <c:v>964.92923981861532</c:v>
                </c:pt>
                <c:pt idx="28">
                  <c:v>1047.1371712203445</c:v>
                </c:pt>
                <c:pt idx="29">
                  <c:v>1129.65620734647</c:v>
                </c:pt>
                <c:pt idx="30">
                  <c:v>1212.8504186728135</c:v>
                </c:pt>
                <c:pt idx="31">
                  <c:v>1297.0780547062218</c:v>
                </c:pt>
                <c:pt idx="32">
                  <c:v>1382.681372060387</c:v>
                </c:pt>
                <c:pt idx="33">
                  <c:v>1470.0042619369233</c:v>
                </c:pt>
                <c:pt idx="34">
                  <c:v>1559.3687219523681</c:v>
                </c:pt>
                <c:pt idx="35">
                  <c:v>1651.1006829421888</c:v>
                </c:pt>
                <c:pt idx="36">
                  <c:v>1745.5185557724824</c:v>
                </c:pt>
                <c:pt idx="37">
                  <c:v>1842.9340114808313</c:v>
                </c:pt>
                <c:pt idx="38">
                  <c:v>1943.6530402800829</c:v>
                </c:pt>
                <c:pt idx="39">
                  <c:v>2047.9808669536078</c:v>
                </c:pt>
                <c:pt idx="40">
                  <c:v>2156.2079109505225</c:v>
                </c:pt>
                <c:pt idx="41">
                  <c:v>2268.6278129512521</c:v>
                </c:pt>
                <c:pt idx="42">
                  <c:v>2385.5165922630345</c:v>
                </c:pt>
                <c:pt idx="43">
                  <c:v>2507.1395999408769</c:v>
                </c:pt>
                <c:pt idx="44">
                  <c:v>2633.7487276713532</c:v>
                </c:pt>
                <c:pt idx="45">
                  <c:v>2765.5654136086259</c:v>
                </c:pt>
                <c:pt idx="46">
                  <c:v>2902.7851266401158</c:v>
                </c:pt>
                <c:pt idx="47">
                  <c:v>3045.5543532461606</c:v>
                </c:pt>
                <c:pt idx="48">
                  <c:v>3193.958569598336</c:v>
                </c:pt>
                <c:pt idx="49">
                  <c:v>3347.9955262895942</c:v>
                </c:pt>
                <c:pt idx="50">
                  <c:v>3507.5365949425777</c:v>
                </c:pt>
                <c:pt idx="51">
                  <c:v>3672.2696863792903</c:v>
                </c:pt>
                <c:pt idx="52">
                  <c:v>3841.6074770810887</c:v>
                </c:pt>
                <c:pt idx="53">
                  <c:v>4014.535900621614</c:v>
                </c:pt>
                <c:pt idx="54">
                  <c:v>4189.3474097848939</c:v>
                </c:pt>
                <c:pt idx="55">
                  <c:v>4363.1219467946703</c:v>
                </c:pt>
                <c:pt idx="56">
                  <c:v>4530.6206522023285</c:v>
                </c:pt>
                <c:pt idx="57">
                  <c:v>4681.4123090665817</c:v>
                </c:pt>
                <c:pt idx="58">
                  <c:v>4789.7754131356241</c:v>
                </c:pt>
                <c:pt idx="59">
                  <c:v>5041.9792905276954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A-5949-A9B1-93C30D60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829245"/>
        <c:axId val="908928434"/>
      </c:lineChart>
      <c:catAx>
        <c:axId val="194982924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8928434"/>
        <c:crosses val="autoZero"/>
        <c:auto val="1"/>
        <c:lblAlgn val="ctr"/>
        <c:lblOffset val="100"/>
        <c:noMultiLvlLbl val="1"/>
      </c:catAx>
      <c:valAx>
        <c:axId val="908928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4982924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Технологическая мощность предприятия </a:t>
            </a:r>
            <a:r>
              <a:rPr lang="en" b="0">
                <a:solidFill>
                  <a:srgbClr val="757575"/>
                </a:solidFill>
                <a:latin typeface="+mn-lt"/>
              </a:rPr>
              <a:t>M(t)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'Повышенная амортизация'!$B$22:$B$82</c:f>
              <c:numCache>
                <c:formatCode>General</c:formatCode>
                <c:ptCount val="61"/>
                <c:pt idx="0">
                  <c:v>575</c:v>
                </c:pt>
                <c:pt idx="1">
                  <c:v>5409.3997275786924</c:v>
                </c:pt>
                <c:pt idx="2">
                  <c:v>5855.3514763940457</c:v>
                </c:pt>
                <c:pt idx="3">
                  <c:v>5595.5556181400789</c:v>
                </c:pt>
                <c:pt idx="4">
                  <c:v>5454.8726321696595</c:v>
                </c:pt>
                <c:pt idx="5">
                  <c:v>5491.6874022783486</c:v>
                </c:pt>
                <c:pt idx="6">
                  <c:v>5593.939029385444</c:v>
                </c:pt>
                <c:pt idx="7">
                  <c:v>5672.1759590387182</c:v>
                </c:pt>
                <c:pt idx="8">
                  <c:v>5695.1781709801553</c:v>
                </c:pt>
                <c:pt idx="9">
                  <c:v>5672.7395930805624</c:v>
                </c:pt>
                <c:pt idx="10">
                  <c:v>5630.6252836732729</c:v>
                </c:pt>
                <c:pt idx="11">
                  <c:v>5592.766258406331</c:v>
                </c:pt>
                <c:pt idx="12">
                  <c:v>5572.9369794419445</c:v>
                </c:pt>
                <c:pt idx="13">
                  <c:v>5573.7080280475866</c:v>
                </c:pt>
                <c:pt idx="14">
                  <c:v>5589.5240631145052</c:v>
                </c:pt>
                <c:pt idx="15">
                  <c:v>5611.1707495482478</c:v>
                </c:pt>
                <c:pt idx="16">
                  <c:v>5629.7696160050618</c:v>
                </c:pt>
                <c:pt idx="17">
                  <c:v>5639.3511738906018</c:v>
                </c:pt>
                <c:pt idx="18">
                  <c:v>5637.8213228117511</c:v>
                </c:pt>
                <c:pt idx="19">
                  <c:v>5626.6424980247575</c:v>
                </c:pt>
                <c:pt idx="20">
                  <c:v>5609.7112640097075</c:v>
                </c:pt>
                <c:pt idx="21">
                  <c:v>5591.937779175184</c:v>
                </c:pt>
                <c:pt idx="22">
                  <c:v>5577.9220688857977</c:v>
                </c:pt>
                <c:pt idx="23">
                  <c:v>5570.9484656108507</c:v>
                </c:pt>
                <c:pt idx="24">
                  <c:v>5572.4294466281008</c:v>
                </c:pt>
                <c:pt idx="25">
                  <c:v>5581.8058168951702</c:v>
                </c:pt>
                <c:pt idx="26">
                  <c:v>5596.8628031105127</c:v>
                </c:pt>
                <c:pt idx="27">
                  <c:v>5614.3563702723268</c:v>
                </c:pt>
                <c:pt idx="28">
                  <c:v>5630.7959622116623</c:v>
                </c:pt>
                <c:pt idx="29">
                  <c:v>5643.203971025222</c:v>
                </c:pt>
                <c:pt idx="30">
                  <c:v>5649.6848238715138</c:v>
                </c:pt>
                <c:pt idx="31">
                  <c:v>5649.6564547487742</c:v>
                </c:pt>
                <c:pt idx="32">
                  <c:v>5643.6936410115304</c:v>
                </c:pt>
                <c:pt idx="33">
                  <c:v>5633.0529800235054</c:v>
                </c:pt>
                <c:pt idx="34">
                  <c:v>5619.0985003438509</c:v>
                </c:pt>
                <c:pt idx="35">
                  <c:v>5602.9245390588158</c:v>
                </c:pt>
                <c:pt idx="36">
                  <c:v>5585.5467559894723</c:v>
                </c:pt>
                <c:pt idx="37">
                  <c:v>5568.845919919956</c:v>
                </c:pt>
                <c:pt idx="38">
                  <c:v>5557.0025819364</c:v>
                </c:pt>
                <c:pt idx="39">
                  <c:v>5557.1035892621785</c:v>
                </c:pt>
                <c:pt idx="40">
                  <c:v>5575.5526370803555</c:v>
                </c:pt>
                <c:pt idx="41">
                  <c:v>5603.267218978971</c:v>
                </c:pt>
                <c:pt idx="42">
                  <c:v>5576.1920317985323</c:v>
                </c:pt>
                <c:pt idx="43">
                  <c:v>5284.9026812456241</c:v>
                </c:pt>
                <c:pt idx="44">
                  <c:v>4844.4941244751553</c:v>
                </c:pt>
                <c:pt idx="45">
                  <c:v>4440.7862807688925</c:v>
                </c:pt>
                <c:pt idx="46">
                  <c:v>4070.720757371485</c:v>
                </c:pt>
                <c:pt idx="47">
                  <c:v>3731.4940275905278</c:v>
                </c:pt>
                <c:pt idx="48">
                  <c:v>3420.5361919579836</c:v>
                </c:pt>
                <c:pt idx="49">
                  <c:v>3135.4915092948186</c:v>
                </c:pt>
                <c:pt idx="50">
                  <c:v>2874.2005501869171</c:v>
                </c:pt>
                <c:pt idx="51">
                  <c:v>2634.6838376713408</c:v>
                </c:pt>
                <c:pt idx="52">
                  <c:v>2415.1268511987291</c:v>
                </c:pt>
                <c:pt idx="53">
                  <c:v>2213.8662802655017</c:v>
                </c:pt>
                <c:pt idx="54">
                  <c:v>2029.3774235767098</c:v>
                </c:pt>
                <c:pt idx="55">
                  <c:v>1860.2626382786507</c:v>
                </c:pt>
                <c:pt idx="56">
                  <c:v>1705.2407517554298</c:v>
                </c:pt>
                <c:pt idx="57">
                  <c:v>1563.1373557758106</c:v>
                </c:pt>
                <c:pt idx="58">
                  <c:v>1432.8759094611598</c:v>
                </c:pt>
                <c:pt idx="59">
                  <c:v>1313.4695836727299</c:v>
                </c:pt>
                <c:pt idx="60">
                  <c:v>1204.0137850333358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9-B541-BBE7-547E7ADB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380505"/>
        <c:axId val="697296060"/>
      </c:lineChart>
      <c:catAx>
        <c:axId val="151438050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7296060"/>
        <c:crosses val="autoZero"/>
        <c:auto val="1"/>
        <c:lblAlgn val="ctr"/>
        <c:lblOffset val="100"/>
        <c:noMultiLvlLbl val="1"/>
      </c:catAx>
      <c:valAx>
        <c:axId val="697296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43805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Объем инвестиций в текущем месяце </a:t>
            </a:r>
            <a:r>
              <a:rPr lang="en" b="0">
                <a:solidFill>
                  <a:srgbClr val="757575"/>
                </a:solidFill>
                <a:latin typeface="+mn-lt"/>
              </a:rPr>
              <a:t>J(t)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'Повышенная амортизация'!$E$23:$E$82</c:f>
              <c:numCache>
                <c:formatCode>General</c:formatCode>
                <c:ptCount val="60"/>
                <c:pt idx="0">
                  <c:v>4882.3163942453593</c:v>
                </c:pt>
                <c:pt idx="1">
                  <c:v>896.73505944691146</c:v>
                </c:pt>
                <c:pt idx="2">
                  <c:v>228.15009811220406</c:v>
                </c:pt>
                <c:pt idx="3">
                  <c:v>325.61331554125348</c:v>
                </c:pt>
                <c:pt idx="4">
                  <c:v>491.38748945616049</c:v>
                </c:pt>
                <c:pt idx="5">
                  <c:v>559.8922439636242</c:v>
                </c:pt>
                <c:pt idx="6">
                  <c:v>544.39851543539419</c:v>
                </c:pt>
                <c:pt idx="7">
                  <c:v>495.68354186133007</c:v>
                </c:pt>
                <c:pt idx="8">
                  <c:v>452.15960301541963</c:v>
                </c:pt>
                <c:pt idx="9">
                  <c:v>430.61399001609078</c:v>
                </c:pt>
                <c:pt idx="10">
                  <c:v>431.3597483724979</c:v>
                </c:pt>
                <c:pt idx="11">
                  <c:v>446.23457590280736</c:v>
                </c:pt>
                <c:pt idx="12">
                  <c:v>465.18246355913772</c:v>
                </c:pt>
                <c:pt idx="13">
                  <c:v>480.29170407088446</c:v>
                </c:pt>
                <c:pt idx="14">
                  <c:v>487.4403583599518</c:v>
                </c:pt>
                <c:pt idx="15">
                  <c:v>486.19642891916823</c:v>
                </c:pt>
                <c:pt idx="16">
                  <c:v>478.7290258859619</c:v>
                </c:pt>
                <c:pt idx="17">
                  <c:v>468.41608007869905</c:v>
                </c:pt>
                <c:pt idx="18">
                  <c:v>458.63961878065271</c:v>
                </c:pt>
                <c:pt idx="19">
                  <c:v>451.95564082034616</c:v>
                </c:pt>
                <c:pt idx="20">
                  <c:v>449.70245383295173</c:v>
                </c:pt>
                <c:pt idx="21">
                  <c:v>451.97910464187856</c:v>
                </c:pt>
                <c:pt idx="22">
                  <c:v>457.85323579886966</c:v>
                </c:pt>
                <c:pt idx="23">
                  <c:v>465.72668648482113</c:v>
                </c:pt>
                <c:pt idx="24">
                  <c:v>473.74549081941075</c:v>
                </c:pt>
                <c:pt idx="25">
                  <c:v>480.20747095660641</c:v>
                </c:pt>
                <c:pt idx="26">
                  <c:v>483.89880075435678</c:v>
                </c:pt>
                <c:pt idx="27">
                  <c:v>484.30262279536259</c:v>
                </c:pt>
                <c:pt idx="28">
                  <c:v>481.64100566453124</c:v>
                </c:pt>
                <c:pt idx="29">
                  <c:v>476.74785043172727</c:v>
                </c:pt>
                <c:pt idx="30">
                  <c:v>470.77869953321976</c:v>
                </c:pt>
                <c:pt idx="31">
                  <c:v>464.84189082515405</c:v>
                </c:pt>
                <c:pt idx="32">
                  <c:v>459.66714242960205</c:v>
                </c:pt>
                <c:pt idx="33">
                  <c:v>455.46660198897121</c:v>
                </c:pt>
                <c:pt idx="34">
                  <c:v>452.08424707695218</c:v>
                </c:pt>
                <c:pt idx="35">
                  <c:v>449.53259518555808</c:v>
                </c:pt>
                <c:pt idx="36">
                  <c:v>448.76139359627331</c:v>
                </c:pt>
                <c:pt idx="37">
                  <c:v>452.2271553431072</c:v>
                </c:pt>
                <c:pt idx="38">
                  <c:v>463.18455582047824</c:v>
                </c:pt>
                <c:pt idx="39">
                  <c:v>481.54101359002556</c:v>
                </c:pt>
                <c:pt idx="40">
                  <c:v>492.34396832197825</c:v>
                </c:pt>
                <c:pt idx="41">
                  <c:v>439.86374773447523</c:v>
                </c:pt>
                <c:pt idx="42">
                  <c:v>173.39331876363582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-1.3405603207447768E-15</c:v>
                </c:pt>
                <c:pt idx="47">
                  <c:v>2.9771052304097431E-15</c:v>
                </c:pt>
                <c:pt idx="48">
                  <c:v>-5.6562841771707359E-15</c:v>
                </c:pt>
                <c:pt idx="49">
                  <c:v>5.0820171686008118E-15</c:v>
                </c:pt>
                <c:pt idx="50">
                  <c:v>0</c:v>
                </c:pt>
                <c:pt idx="51">
                  <c:v>-2.2566107964894862E-15</c:v>
                </c:pt>
                <c:pt idx="52">
                  <c:v>0</c:v>
                </c:pt>
                <c:pt idx="53">
                  <c:v>4.8283369885943631E-15</c:v>
                </c:pt>
                <c:pt idx="54">
                  <c:v>0</c:v>
                </c:pt>
                <c:pt idx="55">
                  <c:v>-4.0571433444161921E-15</c:v>
                </c:pt>
                <c:pt idx="56">
                  <c:v>7.4732728060136282E-15</c:v>
                </c:pt>
                <c:pt idx="57">
                  <c:v>0</c:v>
                </c:pt>
                <c:pt idx="58">
                  <c:v>-2.8416188469725073E-15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2-FB4B-946D-79ABEE239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148709"/>
        <c:axId val="1898576547"/>
      </c:lineChart>
      <c:catAx>
        <c:axId val="195314870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98576547"/>
        <c:crosses val="autoZero"/>
        <c:auto val="1"/>
        <c:lblAlgn val="ctr"/>
        <c:lblOffset val="100"/>
        <c:noMultiLvlLbl val="1"/>
      </c:catAx>
      <c:valAx>
        <c:axId val="1898576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531487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Выводимый денежный поток </a:t>
            </a:r>
            <a:r>
              <a:rPr lang="en" b="0">
                <a:solidFill>
                  <a:srgbClr val="757575"/>
                </a:solidFill>
                <a:latin typeface="+mn-lt"/>
              </a:rPr>
              <a:t>CF(t)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'Повышенная амортизация'!$F$23:$F$82</c:f>
              <c:numCache>
                <c:formatCode>General</c:formatCode>
                <c:ptCount val="60"/>
                <c:pt idx="0">
                  <c:v>-4676.5483044140447</c:v>
                </c:pt>
                <c:pt idx="1">
                  <c:v>-107.02664760793692</c:v>
                </c:pt>
                <c:pt idx="2">
                  <c:v>600.00008229690479</c:v>
                </c:pt>
                <c:pt idx="3">
                  <c:v>480.29056931176711</c:v>
                </c:pt>
                <c:pt idx="4">
                  <c:v>302.29735580913501</c:v>
                </c:pt>
                <c:pt idx="5">
                  <c:v>237.0022097453608</c:v>
                </c:pt>
                <c:pt idx="6">
                  <c:v>261.36566313626855</c:v>
                </c:pt>
                <c:pt idx="7">
                  <c:v>316.8235045777991</c:v>
                </c:pt>
                <c:pt idx="8">
                  <c:v>362.32280489404684</c:v>
                </c:pt>
                <c:pt idx="9">
                  <c:v>381.94149788886085</c:v>
                </c:pt>
                <c:pt idx="10">
                  <c:v>377.57090893404961</c:v>
                </c:pt>
                <c:pt idx="11">
                  <c:v>359.42824119889804</c:v>
                </c:pt>
                <c:pt idx="12">
                  <c:v>338.76523877681547</c:v>
                </c:pt>
                <c:pt idx="13">
                  <c:v>323.72273495404306</c:v>
                </c:pt>
                <c:pt idx="14">
                  <c:v>317.94219466396066</c:v>
                </c:pt>
                <c:pt idx="15">
                  <c:v>321.05609204034897</c:v>
                </c:pt>
                <c:pt idx="16">
                  <c:v>330.12787085438487</c:v>
                </c:pt>
                <c:pt idx="17">
                  <c:v>341.26651367026074</c:v>
                </c:pt>
                <c:pt idx="18">
                  <c:v>350.91117672058721</c:v>
                </c:pt>
                <c:pt idx="19">
                  <c:v>356.63165284353164</c:v>
                </c:pt>
                <c:pt idx="20">
                  <c:v>357.42407901502111</c:v>
                </c:pt>
                <c:pt idx="21">
                  <c:v>353.6121026706499</c:v>
                </c:pt>
                <c:pt idx="22">
                  <c:v>346.52587652979236</c:v>
                </c:pt>
                <c:pt idx="23">
                  <c:v>338.04888665935141</c:v>
                </c:pt>
                <c:pt idx="24">
                  <c:v>330.15828093487869</c:v>
                </c:pt>
                <c:pt idx="25">
                  <c:v>324.50763432941108</c:v>
                </c:pt>
                <c:pt idx="26">
                  <c:v>322.11803976950586</c:v>
                </c:pt>
                <c:pt idx="27">
                  <c:v>323.22484703579136</c:v>
                </c:pt>
                <c:pt idx="28">
                  <c:v>327.3043639972089</c:v>
                </c:pt>
                <c:pt idx="29">
                  <c:v>333.26660241555743</c:v>
                </c:pt>
                <c:pt idx="30">
                  <c:v>339.793774542824</c:v>
                </c:pt>
                <c:pt idx="31">
                  <c:v>345.72814114088027</c:v>
                </c:pt>
                <c:pt idx="32">
                  <c:v>350.38948144870773</c:v>
                </c:pt>
                <c:pt idx="33">
                  <c:v>353.67330405220866</c:v>
                </c:pt>
                <c:pt idx="34">
                  <c:v>355.85239738491003</c:v>
                </c:pt>
                <c:pt idx="35">
                  <c:v>357.00791050156835</c:v>
                </c:pt>
                <c:pt idx="36">
                  <c:v>356.27726147717226</c:v>
                </c:pt>
                <c:pt idx="37">
                  <c:v>351.36639108182362</c:v>
                </c:pt>
                <c:pt idx="38">
                  <c:v>339.38314623220532</c:v>
                </c:pt>
                <c:pt idx="39">
                  <c:v>321.03544119452567</c:v>
                </c:pt>
                <c:pt idx="40">
                  <c:v>311.83011245013483</c:v>
                </c:pt>
                <c:pt idx="41">
                  <c:v>366.7063548376496</c:v>
                </c:pt>
                <c:pt idx="42">
                  <c:v>630.83609351378379</c:v>
                </c:pt>
                <c:pt idx="43">
                  <c:v>778.75261109254961</c:v>
                </c:pt>
                <c:pt idx="44">
                  <c:v>739.13944463122562</c:v>
                </c:pt>
                <c:pt idx="45">
                  <c:v>701.54129928795749</c:v>
                </c:pt>
                <c:pt idx="46">
                  <c:v>665.85567605878009</c:v>
                </c:pt>
                <c:pt idx="47">
                  <c:v>631.98528980360095</c:v>
                </c:pt>
                <c:pt idx="48">
                  <c:v>599.83780403019875</c:v>
                </c:pt>
                <c:pt idx="49">
                  <c:v>569.32557916907467</c:v>
                </c:pt>
                <c:pt idx="50">
                  <c:v>540.36543365293528</c:v>
                </c:pt>
                <c:pt idx="51">
                  <c:v>512.87841714944216</c:v>
                </c:pt>
                <c:pt idx="52">
                  <c:v>486.7895953290473</c:v>
                </c:pt>
                <c:pt idx="53">
                  <c:v>462.02784558113098</c:v>
                </c:pt>
                <c:pt idx="54">
                  <c:v>438.52566312155034</c:v>
                </c:pt>
                <c:pt idx="55">
                  <c:v>416.21897696299573</c:v>
                </c:pt>
                <c:pt idx="56">
                  <c:v>395.04697524647418</c:v>
                </c:pt>
                <c:pt idx="57">
                  <c:v>374.95193945773246</c:v>
                </c:pt>
                <c:pt idx="58">
                  <c:v>355.87908707666963</c:v>
                </c:pt>
                <c:pt idx="59">
                  <c:v>337.77642223077743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5-CB42-A917-7BDE29F8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212610"/>
        <c:axId val="611226313"/>
      </c:lineChart>
      <c:catAx>
        <c:axId val="19912126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11226313"/>
        <c:crosses val="autoZero"/>
        <c:auto val="1"/>
        <c:lblAlgn val="ctr"/>
        <c:lblOffset val="100"/>
        <c:noMultiLvlLbl val="1"/>
      </c:catAx>
      <c:valAx>
        <c:axId val="611226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121261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86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781050</xdr:colOff>
      <xdr:row>86</xdr:row>
      <xdr:rowOff>9525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1162050</xdr:colOff>
      <xdr:row>86</xdr:row>
      <xdr:rowOff>9525</xdr:rowOff>
    </xdr:from>
    <xdr:ext cx="57150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87</xdr:row>
      <xdr:rowOff>57150</xdr:rowOff>
    </xdr:from>
    <xdr:ext cx="5715000" cy="3533775"/>
    <xdr:graphicFrame macro="">
      <xdr:nvGraphicFramePr>
        <xdr:cNvPr id="4" name="Chart 4" title="Диаграмма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752475</xdr:colOff>
      <xdr:row>87</xdr:row>
      <xdr:rowOff>57150</xdr:rowOff>
    </xdr:from>
    <xdr:ext cx="5715000" cy="35337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1181100</xdr:colOff>
      <xdr:row>87</xdr:row>
      <xdr:rowOff>57150</xdr:rowOff>
    </xdr:from>
    <xdr:ext cx="5715000" cy="353377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85</xdr:row>
      <xdr:rowOff>200025</xdr:rowOff>
    </xdr:from>
    <xdr:ext cx="5715000" cy="35337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581025</xdr:colOff>
      <xdr:row>86</xdr:row>
      <xdr:rowOff>0</xdr:rowOff>
    </xdr:from>
    <xdr:ext cx="5715000" cy="353377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838200</xdr:colOff>
      <xdr:row>86</xdr:row>
      <xdr:rowOff>0</xdr:rowOff>
    </xdr:from>
    <xdr:ext cx="5715000" cy="3533775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86</xdr:row>
      <xdr:rowOff>47625</xdr:rowOff>
    </xdr:from>
    <xdr:ext cx="5715000" cy="3533775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619125</xdr:colOff>
      <xdr:row>86</xdr:row>
      <xdr:rowOff>47625</xdr:rowOff>
    </xdr:from>
    <xdr:ext cx="5715000" cy="3533775"/>
    <xdr:graphicFrame macro="">
      <xdr:nvGraphicFramePr>
        <xdr:cNvPr id="11" name="Chart 11" title="Диаграмма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495300</xdr:colOff>
      <xdr:row>86</xdr:row>
      <xdr:rowOff>47625</xdr:rowOff>
    </xdr:from>
    <xdr:ext cx="5715000" cy="3533775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F13" sqref="F13"/>
    </sheetView>
  </sheetViews>
  <sheetFormatPr baseColWidth="10" defaultColWidth="12.6640625" defaultRowHeight="15" customHeight="1" x14ac:dyDescent="0.15"/>
  <cols>
    <col min="1" max="1" width="25.6640625" bestFit="1" customWidth="1"/>
    <col min="2" max="2" width="40" bestFit="1" customWidth="1"/>
    <col min="3" max="3" width="48.1640625" bestFit="1" customWidth="1"/>
    <col min="4" max="4" width="24.33203125" bestFit="1" customWidth="1"/>
    <col min="5" max="5" width="36.33203125" bestFit="1" customWidth="1"/>
    <col min="6" max="6" width="30.6640625" bestFit="1" customWidth="1"/>
    <col min="7" max="7" width="32.33203125" bestFit="1" customWidth="1"/>
    <col min="8" max="8" width="21" bestFit="1" customWidth="1"/>
    <col min="9" max="26" width="11.1640625" customWidth="1"/>
  </cols>
  <sheetData>
    <row r="1" spans="1:8" ht="15.75" customHeight="1" x14ac:dyDescent="0.15">
      <c r="A1" s="13" t="s">
        <v>0</v>
      </c>
      <c r="B1" s="14"/>
      <c r="C1" s="1" t="s">
        <v>1</v>
      </c>
      <c r="D1" s="2" t="s">
        <v>2</v>
      </c>
      <c r="E1" s="2" t="s">
        <v>3</v>
      </c>
      <c r="H1" s="3"/>
    </row>
    <row r="2" spans="1:8" ht="15.75" customHeight="1" x14ac:dyDescent="0.15">
      <c r="A2" s="4" t="s">
        <v>4</v>
      </c>
      <c r="B2" s="5">
        <v>5</v>
      </c>
      <c r="C2" s="6">
        <f>100*B2 + 10*B3 + B4</f>
        <v>575</v>
      </c>
      <c r="D2" s="6">
        <f>1 / (5+B8)</f>
        <v>4.1666666666666664E-2</v>
      </c>
      <c r="E2" s="6">
        <v>3.0000000000000001E-3</v>
      </c>
      <c r="G2" s="5"/>
      <c r="H2" s="5"/>
    </row>
    <row r="3" spans="1:8" ht="15.75" customHeight="1" x14ac:dyDescent="0.15">
      <c r="A3" s="4" t="s">
        <v>5</v>
      </c>
      <c r="B3" s="5">
        <v>6</v>
      </c>
      <c r="G3" s="5"/>
      <c r="H3" s="5"/>
    </row>
    <row r="4" spans="1:8" ht="15.75" customHeight="1" x14ac:dyDescent="0.15">
      <c r="A4" s="4" t="s">
        <v>6</v>
      </c>
      <c r="B4" s="5">
        <v>15</v>
      </c>
      <c r="G4" s="5"/>
      <c r="H4" s="5"/>
    </row>
    <row r="5" spans="1:8" ht="15.75" customHeight="1" x14ac:dyDescent="0.15">
      <c r="A5" s="4" t="s">
        <v>7</v>
      </c>
      <c r="B5" s="5">
        <v>5</v>
      </c>
      <c r="G5" s="5"/>
      <c r="H5" s="5"/>
    </row>
    <row r="6" spans="1:8" ht="15.75" customHeight="1" x14ac:dyDescent="0.15">
      <c r="A6" s="4" t="s">
        <v>8</v>
      </c>
      <c r="B6" s="5">
        <v>14</v>
      </c>
      <c r="G6" s="5"/>
      <c r="H6" s="5"/>
    </row>
    <row r="7" spans="1:8" ht="15.75" customHeight="1" x14ac:dyDescent="0.15">
      <c r="A7" s="4" t="s">
        <v>9</v>
      </c>
      <c r="B7" s="5">
        <v>10</v>
      </c>
      <c r="G7" s="5"/>
      <c r="H7" s="5"/>
    </row>
    <row r="8" spans="1:8" ht="15.75" customHeight="1" x14ac:dyDescent="0.15">
      <c r="A8" s="4" t="s">
        <v>10</v>
      </c>
      <c r="B8" s="5">
        <v>19</v>
      </c>
      <c r="G8" s="5"/>
      <c r="H8" s="5"/>
    </row>
    <row r="9" spans="1:8" ht="15.75" customHeight="1" x14ac:dyDescent="0.15">
      <c r="A9" s="4" t="s">
        <v>11</v>
      </c>
      <c r="B9" s="5">
        <v>6</v>
      </c>
      <c r="G9" s="5"/>
      <c r="H9" s="5"/>
    </row>
    <row r="10" spans="1:8" ht="15.75" customHeight="1" x14ac:dyDescent="0.15">
      <c r="A10" s="4" t="s">
        <v>12</v>
      </c>
      <c r="B10" s="5">
        <v>18</v>
      </c>
      <c r="G10" s="5"/>
      <c r="H10" s="5"/>
    </row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spans="1:8" ht="15.75" customHeight="1" x14ac:dyDescent="0.15"/>
    <row r="18" spans="1:8" ht="15.75" customHeight="1" x14ac:dyDescent="0.15"/>
    <row r="19" spans="1:8" ht="15.75" customHeight="1" x14ac:dyDescent="0.15"/>
    <row r="20" spans="1:8" ht="15.75" customHeight="1" x14ac:dyDescent="0.15"/>
    <row r="21" spans="1:8" ht="15.75" customHeight="1" x14ac:dyDescent="0.15">
      <c r="A21" s="1" t="s">
        <v>13</v>
      </c>
      <c r="B21" s="1" t="s">
        <v>14</v>
      </c>
      <c r="C21" s="1" t="s">
        <v>15</v>
      </c>
      <c r="D21" s="1" t="s">
        <v>16</v>
      </c>
      <c r="E21" s="1" t="s">
        <v>17</v>
      </c>
      <c r="F21" s="1" t="s">
        <v>18</v>
      </c>
      <c r="G21" s="1" t="s">
        <v>19</v>
      </c>
      <c r="H21" s="1" t="s">
        <v>20</v>
      </c>
    </row>
    <row r="22" spans="1:8" ht="15.75" customHeight="1" x14ac:dyDescent="0.15">
      <c r="A22" s="4">
        <v>0</v>
      </c>
      <c r="B22" s="6">
        <f>C2</f>
        <v>575</v>
      </c>
      <c r="C22" s="6"/>
      <c r="D22" s="6"/>
      <c r="F22" s="6"/>
      <c r="G22" s="6"/>
      <c r="H22" s="6"/>
    </row>
    <row r="23" spans="1:8" ht="15.75" customHeight="1" x14ac:dyDescent="0.15">
      <c r="A23" s="4">
        <v>1</v>
      </c>
      <c r="B23" s="6">
        <f t="shared" ref="B23:B82" si="0">B22+C23</f>
        <v>4908.0591487205429</v>
      </c>
      <c r="C23" s="6">
        <f t="shared" ref="C23:C82" si="1">E23-$D$2*B22</f>
        <v>4333.0591487205429</v>
      </c>
      <c r="D23" s="6">
        <f t="shared" ref="D23:D82" si="2">$B$2*B22^(0.6)</f>
        <v>226.34489881444622</v>
      </c>
      <c r="E23" s="6">
        <v>4357.0174820538759</v>
      </c>
      <c r="F23" s="6">
        <f t="shared" ref="F23:F82" si="3">D23-E23-G23</f>
        <v>-4151.2493922225613</v>
      </c>
      <c r="G23" s="6">
        <f t="shared" ref="G23:G82" si="4">D23/(5+$B$9)</f>
        <v>20.576808983131475</v>
      </c>
      <c r="H23" s="6">
        <f t="shared" ref="H23:H82" si="5">F23/((1+$E$2)^A23)</f>
        <v>-4138.8328935419358</v>
      </c>
    </row>
    <row r="24" spans="1:8" ht="15.75" customHeight="1" x14ac:dyDescent="0.15">
      <c r="A24" s="4">
        <v>2</v>
      </c>
      <c r="B24" s="6">
        <f t="shared" si="0"/>
        <v>8727.9747552975368</v>
      </c>
      <c r="C24" s="6">
        <f t="shared" si="1"/>
        <v>3819.9156065769935</v>
      </c>
      <c r="D24" s="6">
        <f t="shared" si="2"/>
        <v>819.43757991509017</v>
      </c>
      <c r="E24" s="6">
        <v>4024.4180711070162</v>
      </c>
      <c r="F24" s="6">
        <f t="shared" si="3"/>
        <v>-3279.4748166387521</v>
      </c>
      <c r="G24" s="6">
        <f t="shared" si="4"/>
        <v>74.49432544682638</v>
      </c>
      <c r="H24" s="6">
        <f t="shared" si="5"/>
        <v>-3259.8861606991122</v>
      </c>
    </row>
    <row r="25" spans="1:8" ht="15.75" customHeight="1" x14ac:dyDescent="0.15">
      <c r="A25" s="4">
        <v>3</v>
      </c>
      <c r="B25" s="6">
        <f t="shared" si="0"/>
        <v>12152.216230363265</v>
      </c>
      <c r="C25" s="6">
        <f t="shared" si="1"/>
        <v>3424.2414750657272</v>
      </c>
      <c r="D25" s="6">
        <f t="shared" si="2"/>
        <v>1157.4922535153585</v>
      </c>
      <c r="E25" s="6">
        <v>3787.9070898697914</v>
      </c>
      <c r="F25" s="6">
        <f t="shared" si="3"/>
        <v>-2735.641404855829</v>
      </c>
      <c r="G25" s="6">
        <f t="shared" si="4"/>
        <v>105.22656850139623</v>
      </c>
      <c r="H25" s="6">
        <f t="shared" si="5"/>
        <v>-2711.1676215347102</v>
      </c>
    </row>
    <row r="26" spans="1:8" ht="15.75" customHeight="1" x14ac:dyDescent="0.15">
      <c r="A26" s="4">
        <v>4</v>
      </c>
      <c r="B26" s="6">
        <f t="shared" si="0"/>
        <v>15249.227556990572</v>
      </c>
      <c r="C26" s="6">
        <f t="shared" si="1"/>
        <v>3097.0113266273079</v>
      </c>
      <c r="D26" s="6">
        <f t="shared" si="2"/>
        <v>1411.7678822376886</v>
      </c>
      <c r="E26" s="6">
        <v>3603.3536695591106</v>
      </c>
      <c r="F26" s="6">
        <f t="shared" si="3"/>
        <v>-2319.9283220703028</v>
      </c>
      <c r="G26" s="6">
        <f t="shared" si="4"/>
        <v>128.34253474888078</v>
      </c>
      <c r="H26" s="6">
        <f t="shared" si="5"/>
        <v>-2292.2967295387216</v>
      </c>
    </row>
    <row r="27" spans="1:8" ht="15.75" customHeight="1" x14ac:dyDescent="0.15">
      <c r="A27" s="4">
        <v>5</v>
      </c>
      <c r="B27" s="6">
        <f t="shared" si="0"/>
        <v>18065.766500194386</v>
      </c>
      <c r="C27" s="6">
        <f t="shared" si="1"/>
        <v>2816.5389432038128</v>
      </c>
      <c r="D27" s="6">
        <f t="shared" si="2"/>
        <v>1617.7772039050117</v>
      </c>
      <c r="E27" s="6">
        <v>3451.9234247450863</v>
      </c>
      <c r="F27" s="6">
        <f t="shared" si="3"/>
        <v>-1981.2168757405302</v>
      </c>
      <c r="G27" s="6">
        <f t="shared" si="4"/>
        <v>147.07065490045559</v>
      </c>
      <c r="H27" s="6">
        <f t="shared" si="5"/>
        <v>-1951.7642258058413</v>
      </c>
    </row>
    <row r="28" spans="1:8" ht="15.75" customHeight="1" x14ac:dyDescent="0.15">
      <c r="A28" s="4">
        <v>6</v>
      </c>
      <c r="B28" s="6">
        <f t="shared" si="0"/>
        <v>20636.576613401801</v>
      </c>
      <c r="C28" s="6">
        <f t="shared" si="1"/>
        <v>2570.8101132074162</v>
      </c>
      <c r="D28" s="6">
        <f t="shared" si="2"/>
        <v>1790.9515613709405</v>
      </c>
      <c r="E28" s="6">
        <v>3323.5503840488486</v>
      </c>
      <c r="F28" s="6">
        <f t="shared" si="3"/>
        <v>-1695.4126009843574</v>
      </c>
      <c r="G28" s="6">
        <f t="shared" si="4"/>
        <v>162.81377830644914</v>
      </c>
      <c r="H28" s="6">
        <f t="shared" si="5"/>
        <v>-1665.2130608845025</v>
      </c>
    </row>
    <row r="29" spans="1:8" ht="15.75" customHeight="1" x14ac:dyDescent="0.15">
      <c r="A29" s="4">
        <v>7</v>
      </c>
      <c r="B29" s="6">
        <f t="shared" si="0"/>
        <v>22988.839729483672</v>
      </c>
      <c r="C29" s="6">
        <f t="shared" si="1"/>
        <v>2352.2631160818701</v>
      </c>
      <c r="D29" s="6">
        <f t="shared" si="2"/>
        <v>1939.7805340606119</v>
      </c>
      <c r="E29" s="6">
        <v>3212.1204749736116</v>
      </c>
      <c r="F29" s="6">
        <f t="shared" si="3"/>
        <v>-1448.6836258276007</v>
      </c>
      <c r="G29" s="6">
        <f t="shared" si="4"/>
        <v>176.34368491460108</v>
      </c>
      <c r="H29" s="6">
        <f t="shared" si="5"/>
        <v>-1418.6230768249086</v>
      </c>
    </row>
    <row r="30" spans="1:8" ht="15.75" customHeight="1" x14ac:dyDescent="0.15">
      <c r="A30" s="4">
        <v>8</v>
      </c>
      <c r="B30" s="6">
        <f t="shared" si="0"/>
        <v>25144.563709323735</v>
      </c>
      <c r="C30" s="6">
        <f t="shared" si="1"/>
        <v>2155.7239798400624</v>
      </c>
      <c r="D30" s="6">
        <f t="shared" si="2"/>
        <v>2069.5705505471351</v>
      </c>
      <c r="E30" s="6">
        <v>3113.5923019018819</v>
      </c>
      <c r="F30" s="6">
        <f t="shared" si="3"/>
        <v>-1232.1645286772136</v>
      </c>
      <c r="G30" s="6">
        <f t="shared" si="4"/>
        <v>188.14277732246683</v>
      </c>
      <c r="H30" s="6">
        <f t="shared" si="5"/>
        <v>-1202.9878417833329</v>
      </c>
    </row>
    <row r="31" spans="1:8" ht="15.75" customHeight="1" x14ac:dyDescent="0.15">
      <c r="A31" s="4">
        <v>9</v>
      </c>
      <c r="B31" s="6">
        <f t="shared" si="0"/>
        <v>27122.008392576216</v>
      </c>
      <c r="C31" s="6">
        <f t="shared" si="1"/>
        <v>1977.4446832524827</v>
      </c>
      <c r="D31" s="6">
        <f t="shared" si="2"/>
        <v>2183.9187000337365</v>
      </c>
      <c r="E31" s="6">
        <v>3025.1348378076382</v>
      </c>
      <c r="F31" s="6">
        <f t="shared" si="3"/>
        <v>-1039.7542014133323</v>
      </c>
      <c r="G31" s="6">
        <f t="shared" si="4"/>
        <v>198.53806363943059</v>
      </c>
      <c r="H31" s="6">
        <f t="shared" si="5"/>
        <v>-1012.0973476878113</v>
      </c>
    </row>
    <row r="32" spans="1:8" ht="15.75" customHeight="1" x14ac:dyDescent="0.15">
      <c r="A32" s="4">
        <v>10</v>
      </c>
      <c r="B32" s="6">
        <f t="shared" si="0"/>
        <v>28936.587024290362</v>
      </c>
      <c r="C32" s="6">
        <f t="shared" si="1"/>
        <v>1814.5786317141453</v>
      </c>
      <c r="D32" s="6">
        <f t="shared" si="2"/>
        <v>2285.404677699722</v>
      </c>
      <c r="E32" s="6">
        <v>2944.6623147381542</v>
      </c>
      <c r="F32" s="6">
        <f t="shared" si="3"/>
        <v>-867.02169864749783</v>
      </c>
      <c r="G32" s="6">
        <f t="shared" si="4"/>
        <v>207.76406160906564</v>
      </c>
      <c r="H32" s="6">
        <f t="shared" si="5"/>
        <v>-841.43512311492429</v>
      </c>
    </row>
    <row r="33" spans="1:8" ht="15.75" customHeight="1" x14ac:dyDescent="0.15">
      <c r="A33" s="4">
        <v>11</v>
      </c>
      <c r="B33" s="6">
        <f t="shared" si="0"/>
        <v>30601.481771019779</v>
      </c>
      <c r="C33" s="6">
        <f t="shared" si="1"/>
        <v>1664.894746729417</v>
      </c>
      <c r="D33" s="6">
        <f t="shared" si="2"/>
        <v>2375.9559688516028</v>
      </c>
      <c r="E33" s="6">
        <v>2870.5858727415152</v>
      </c>
      <c r="F33" s="6">
        <f t="shared" si="3"/>
        <v>-710.62590105823995</v>
      </c>
      <c r="G33" s="6">
        <f t="shared" si="4"/>
        <v>215.99599716832753</v>
      </c>
      <c r="H33" s="6">
        <f t="shared" si="5"/>
        <v>-687.59192775915233</v>
      </c>
    </row>
    <row r="34" spans="1:8" ht="15.75" customHeight="1" x14ac:dyDescent="0.15">
      <c r="A34" s="4">
        <v>12</v>
      </c>
      <c r="B34" s="6">
        <f t="shared" si="0"/>
        <v>32128.075269025194</v>
      </c>
      <c r="C34" s="6">
        <f t="shared" si="1"/>
        <v>1526.5934980054155</v>
      </c>
      <c r="D34" s="6">
        <f t="shared" si="2"/>
        <v>2457.0583945114013</v>
      </c>
      <c r="E34" s="6">
        <v>2801.6552384645729</v>
      </c>
      <c r="F34" s="6">
        <f t="shared" si="3"/>
        <v>-567.96578890875355</v>
      </c>
      <c r="G34" s="6">
        <f t="shared" si="4"/>
        <v>223.36894495558192</v>
      </c>
      <c r="H34" s="6">
        <f t="shared" si="5"/>
        <v>-547.91221272344967</v>
      </c>
    </row>
    <row r="35" spans="1:8" ht="15.75" customHeight="1" x14ac:dyDescent="0.15">
      <c r="A35" s="4">
        <v>13</v>
      </c>
      <c r="B35" s="6">
        <f t="shared" si="0"/>
        <v>33526.269628724935</v>
      </c>
      <c r="C35" s="6">
        <f t="shared" si="1"/>
        <v>1398.1943596997398</v>
      </c>
      <c r="D35" s="6">
        <f t="shared" si="2"/>
        <v>2529.8852878802068</v>
      </c>
      <c r="E35" s="6">
        <v>2736.8641625757896</v>
      </c>
      <c r="F35" s="6">
        <f t="shared" si="3"/>
        <v>-436.96844632105615</v>
      </c>
      <c r="G35" s="6">
        <f t="shared" si="4"/>
        <v>229.98957162547333</v>
      </c>
      <c r="H35" s="6">
        <f t="shared" si="5"/>
        <v>-420.27924968140115</v>
      </c>
    </row>
    <row r="36" spans="1:8" ht="15.75" customHeight="1" x14ac:dyDescent="0.15">
      <c r="A36" s="4">
        <v>14</v>
      </c>
      <c r="B36" s="6">
        <f t="shared" si="0"/>
        <v>34804.714488480378</v>
      </c>
      <c r="C36" s="6">
        <f t="shared" si="1"/>
        <v>1278.4448597554431</v>
      </c>
      <c r="D36" s="6">
        <f t="shared" si="2"/>
        <v>2595.381139951769</v>
      </c>
      <c r="E36" s="6">
        <v>2675.3727609523153</v>
      </c>
      <c r="F36" s="6">
        <f t="shared" si="3"/>
        <v>-315.93536099616165</v>
      </c>
      <c r="G36" s="6">
        <f t="shared" si="4"/>
        <v>235.94373999561537</v>
      </c>
      <c r="H36" s="6">
        <f t="shared" si="5"/>
        <v>-302.95991806223623</v>
      </c>
    </row>
    <row r="37" spans="1:8" ht="15.75" customHeight="1" x14ac:dyDescent="0.15">
      <c r="A37" s="4">
        <v>15</v>
      </c>
      <c r="B37" s="6">
        <f t="shared" si="0"/>
        <v>35970.99995556668</v>
      </c>
      <c r="C37" s="6">
        <f t="shared" si="1"/>
        <v>1166.2854670863012</v>
      </c>
      <c r="D37" s="6">
        <f t="shared" si="2"/>
        <v>2654.3173730899862</v>
      </c>
      <c r="E37" s="6">
        <v>2616.481904106317</v>
      </c>
      <c r="F37" s="6">
        <f t="shared" si="3"/>
        <v>-203.46611038814771</v>
      </c>
      <c r="G37" s="6">
        <f t="shared" si="4"/>
        <v>241.30157937181693</v>
      </c>
      <c r="H37" s="6">
        <f t="shared" si="5"/>
        <v>-194.52619304400721</v>
      </c>
    </row>
    <row r="38" spans="1:8" ht="15.75" customHeight="1" x14ac:dyDescent="0.15">
      <c r="A38" s="4">
        <v>16</v>
      </c>
      <c r="B38" s="6">
        <f t="shared" si="0"/>
        <v>37031.79520129272</v>
      </c>
      <c r="C38" s="6">
        <f t="shared" si="1"/>
        <v>1060.7952457260426</v>
      </c>
      <c r="D38" s="6">
        <f t="shared" si="2"/>
        <v>2707.3319646789232</v>
      </c>
      <c r="E38" s="6">
        <v>2559.5869105413208</v>
      </c>
      <c r="F38" s="6">
        <f t="shared" si="3"/>
        <v>-98.376033560481488</v>
      </c>
      <c r="G38" s="6">
        <f t="shared" si="4"/>
        <v>246.12108769808393</v>
      </c>
      <c r="H38" s="6">
        <f t="shared" si="5"/>
        <v>-93.772259312857472</v>
      </c>
    </row>
    <row r="39" spans="1:8" ht="15.75" customHeight="1" x14ac:dyDescent="0.15">
      <c r="A39" s="4">
        <v>17</v>
      </c>
      <c r="B39" s="6">
        <f t="shared" si="0"/>
        <v>37992.960714385634</v>
      </c>
      <c r="C39" s="6">
        <f t="shared" si="1"/>
        <v>961.16551309291344</v>
      </c>
      <c r="D39" s="6">
        <f t="shared" si="2"/>
        <v>2754.9572489972388</v>
      </c>
      <c r="E39" s="6">
        <v>2504.1569798134433</v>
      </c>
      <c r="F39" s="6">
        <f t="shared" si="3"/>
        <v>0.3496101840465542</v>
      </c>
      <c r="G39" s="6">
        <f t="shared" si="4"/>
        <v>250.45065899974898</v>
      </c>
      <c r="H39" s="6">
        <f t="shared" si="5"/>
        <v>0.3322524665252119</v>
      </c>
    </row>
    <row r="40" spans="1:8" ht="15.75" customHeight="1" x14ac:dyDescent="0.15">
      <c r="A40" s="4">
        <v>18</v>
      </c>
      <c r="B40" s="6">
        <f t="shared" si="0"/>
        <v>38859.642714007707</v>
      </c>
      <c r="C40" s="6">
        <f t="shared" si="1"/>
        <v>866.68199962207245</v>
      </c>
      <c r="D40" s="6">
        <f t="shared" si="2"/>
        <v>2797.6403780498663</v>
      </c>
      <c r="E40" s="6">
        <v>2449.7220293881405</v>
      </c>
      <c r="F40" s="6">
        <f t="shared" si="3"/>
        <v>93.587405202647005</v>
      </c>
      <c r="G40" s="6">
        <f t="shared" si="4"/>
        <v>254.33094345907875</v>
      </c>
      <c r="H40" s="6">
        <f t="shared" si="5"/>
        <v>88.67488049568523</v>
      </c>
    </row>
    <row r="41" spans="1:8" ht="15.75" customHeight="1" x14ac:dyDescent="0.15">
      <c r="A41" s="4">
        <v>19</v>
      </c>
      <c r="B41" s="6">
        <f t="shared" si="0"/>
        <v>39636.349517847659</v>
      </c>
      <c r="C41" s="6">
        <f t="shared" si="1"/>
        <v>776.70680383995295</v>
      </c>
      <c r="D41" s="6">
        <f t="shared" si="2"/>
        <v>2835.7587857853468</v>
      </c>
      <c r="E41" s="6">
        <v>2395.8585835902741</v>
      </c>
      <c r="F41" s="6">
        <f t="shared" si="3"/>
        <v>182.10394894185941</v>
      </c>
      <c r="G41" s="6">
        <f t="shared" si="4"/>
        <v>257.79625325321337</v>
      </c>
      <c r="H41" s="6">
        <f t="shared" si="5"/>
        <v>172.02898868004712</v>
      </c>
    </row>
    <row r="42" spans="1:8" ht="15.75" customHeight="1" x14ac:dyDescent="0.15">
      <c r="A42" s="4">
        <v>20</v>
      </c>
      <c r="B42" s="6">
        <f t="shared" si="0"/>
        <v>40327.012024847674</v>
      </c>
      <c r="C42" s="6">
        <f t="shared" si="1"/>
        <v>690.66250700001274</v>
      </c>
      <c r="D42" s="6">
        <f t="shared" si="2"/>
        <v>2869.6319164856977</v>
      </c>
      <c r="E42" s="6">
        <v>2342.1770702436652</v>
      </c>
      <c r="F42" s="6">
        <f t="shared" si="3"/>
        <v>266.5792174706055</v>
      </c>
      <c r="G42" s="6">
        <f t="shared" si="4"/>
        <v>260.87562877142705</v>
      </c>
      <c r="H42" s="6">
        <f t="shared" si="5"/>
        <v>251.07740326548478</v>
      </c>
    </row>
    <row r="43" spans="1:8" ht="15.75" customHeight="1" x14ac:dyDescent="0.15">
      <c r="A43" s="4">
        <v>21</v>
      </c>
      <c r="B43" s="6">
        <f t="shared" si="0"/>
        <v>40935.034939935249</v>
      </c>
      <c r="C43" s="6">
        <f t="shared" si="1"/>
        <v>608.02291508757344</v>
      </c>
      <c r="D43" s="6">
        <f t="shared" si="2"/>
        <v>2899.5301645261879</v>
      </c>
      <c r="E43" s="6">
        <v>2288.3150827895597</v>
      </c>
      <c r="F43" s="6">
        <f t="shared" si="3"/>
        <v>347.62143041606572</v>
      </c>
      <c r="G43" s="6">
        <f t="shared" si="4"/>
        <v>263.59365132056251</v>
      </c>
      <c r="H43" s="6">
        <f t="shared" si="5"/>
        <v>326.42765780928022</v>
      </c>
    </row>
    <row r="44" spans="1:8" ht="15.75" customHeight="1" x14ac:dyDescent="0.15">
      <c r="A44" s="4">
        <v>22</v>
      </c>
      <c r="B44" s="6">
        <f t="shared" si="0"/>
        <v>41463.340491855051</v>
      </c>
      <c r="C44" s="6">
        <f t="shared" si="1"/>
        <v>528.30555191980466</v>
      </c>
      <c r="D44" s="6">
        <f t="shared" si="2"/>
        <v>2925.6818910688235</v>
      </c>
      <c r="E44" s="6">
        <v>2233.9320077504399</v>
      </c>
      <c r="F44" s="6">
        <f t="shared" si="3"/>
        <v>425.77880231212691</v>
      </c>
      <c r="G44" s="6">
        <f t="shared" si="4"/>
        <v>265.97108100625667</v>
      </c>
      <c r="H44" s="6">
        <f t="shared" si="5"/>
        <v>398.62406129156381</v>
      </c>
    </row>
    <row r="45" spans="1:8" ht="15.75" customHeight="1" x14ac:dyDescent="0.15">
      <c r="A45" s="4">
        <v>23</v>
      </c>
      <c r="B45" s="6">
        <f t="shared" si="0"/>
        <v>41914.406688622083</v>
      </c>
      <c r="C45" s="6">
        <f t="shared" si="1"/>
        <v>451.06619676703303</v>
      </c>
      <c r="D45" s="6">
        <f t="shared" si="2"/>
        <v>2948.2789872591848</v>
      </c>
      <c r="E45" s="6">
        <v>2178.70538392766</v>
      </c>
      <c r="F45" s="6">
        <f t="shared" si="3"/>
        <v>501.54824085341704</v>
      </c>
      <c r="G45" s="6">
        <f t="shared" si="4"/>
        <v>268.0253624781077</v>
      </c>
      <c r="H45" s="6">
        <f t="shared" si="5"/>
        <v>468.15670956588446</v>
      </c>
    </row>
    <row r="46" spans="1:8" ht="15.75" customHeight="1" x14ac:dyDescent="0.15">
      <c r="A46" s="4">
        <v>24</v>
      </c>
      <c r="B46" s="6">
        <f t="shared" si="0"/>
        <v>42290.300197390839</v>
      </c>
      <c r="C46" s="6">
        <f t="shared" si="1"/>
        <v>375.8935087687546</v>
      </c>
      <c r="D46" s="6">
        <f t="shared" si="2"/>
        <v>2967.4813495233952</v>
      </c>
      <c r="E46" s="6">
        <v>2122.3271207946746</v>
      </c>
      <c r="F46" s="6">
        <f t="shared" si="3"/>
        <v>575.38319695386656</v>
      </c>
      <c r="G46" s="6">
        <f t="shared" si="4"/>
        <v>269.77103177485412</v>
      </c>
      <c r="H46" s="6">
        <f t="shared" si="5"/>
        <v>535.46955389591517</v>
      </c>
    </row>
    <row r="47" spans="1:8" ht="15.75" customHeight="1" x14ac:dyDescent="0.15">
      <c r="A47" s="4">
        <v>25</v>
      </c>
      <c r="B47" s="6">
        <f t="shared" si="0"/>
        <v>42592.695965888095</v>
      </c>
      <c r="C47" s="6">
        <f t="shared" si="1"/>
        <v>302.395768497257</v>
      </c>
      <c r="D47" s="6">
        <f t="shared" si="2"/>
        <v>2983.4204694908135</v>
      </c>
      <c r="E47" s="6">
        <v>2064.4916100552086</v>
      </c>
      <c r="F47" s="6">
        <f t="shared" si="3"/>
        <v>647.70881675462181</v>
      </c>
      <c r="G47" s="6">
        <f t="shared" si="4"/>
        <v>271.22004268098306</v>
      </c>
      <c r="H47" s="6">
        <f t="shared" si="5"/>
        <v>600.97510677756441</v>
      </c>
    </row>
    <row r="48" spans="1:8" ht="15.75" customHeight="1" x14ac:dyDescent="0.15">
      <c r="A48" s="4">
        <v>26</v>
      </c>
      <c r="B48" s="6">
        <f t="shared" si="0"/>
        <v>42822.902672474876</v>
      </c>
      <c r="C48" s="6">
        <f t="shared" si="1"/>
        <v>230.20670658678091</v>
      </c>
      <c r="D48" s="6">
        <f t="shared" si="2"/>
        <v>2996.2019510219084</v>
      </c>
      <c r="E48" s="6">
        <v>2004.9023718321182</v>
      </c>
      <c r="F48" s="6">
        <f t="shared" si="3"/>
        <v>718.91758364234397</v>
      </c>
      <c r="G48" s="6">
        <f t="shared" si="4"/>
        <v>272.38199554744619</v>
      </c>
      <c r="H48" s="6">
        <f t="shared" si="5"/>
        <v>665.05084162807918</v>
      </c>
    </row>
    <row r="49" spans="1:8" ht="15.75" customHeight="1" x14ac:dyDescent="0.15">
      <c r="A49" s="4">
        <v>27</v>
      </c>
      <c r="B49" s="6">
        <f t="shared" si="0"/>
        <v>42981.884246726622</v>
      </c>
      <c r="C49" s="6">
        <f t="shared" si="1"/>
        <v>158.98157425174691</v>
      </c>
      <c r="D49" s="6">
        <f t="shared" si="2"/>
        <v>3005.9078695955823</v>
      </c>
      <c r="E49" s="6">
        <v>1943.2691856048666</v>
      </c>
      <c r="F49" s="6">
        <f t="shared" si="3"/>
        <v>789.37433220929915</v>
      </c>
      <c r="G49" s="6">
        <f t="shared" si="4"/>
        <v>273.26435178141656</v>
      </c>
      <c r="H49" s="6">
        <f t="shared" si="5"/>
        <v>728.0443048649546</v>
      </c>
    </row>
    <row r="50" spans="1:8" ht="15.75" customHeight="1" x14ac:dyDescent="0.15">
      <c r="A50" s="4">
        <v>28</v>
      </c>
      <c r="B50" s="6">
        <f t="shared" si="0"/>
        <v>43070.270459910804</v>
      </c>
      <c r="C50" s="6">
        <f t="shared" si="1"/>
        <v>88.386213184181543</v>
      </c>
      <c r="D50" s="6">
        <f t="shared" si="2"/>
        <v>3012.598631544683</v>
      </c>
      <c r="E50" s="6">
        <v>1879.2980567977907</v>
      </c>
      <c r="F50" s="6">
        <f t="shared" si="3"/>
        <v>859.42797187919393</v>
      </c>
      <c r="G50" s="6">
        <f t="shared" si="4"/>
        <v>273.87260286769845</v>
      </c>
      <c r="H50" s="6">
        <f t="shared" si="5"/>
        <v>790.28431057867749</v>
      </c>
    </row>
    <row r="51" spans="1:8" ht="15.75" customHeight="1" x14ac:dyDescent="0.15">
      <c r="A51" s="4">
        <v>29</v>
      </c>
      <c r="B51" s="6">
        <f t="shared" si="0"/>
        <v>43088.371915843069</v>
      </c>
      <c r="C51" s="6">
        <f t="shared" si="1"/>
        <v>18.101455932262752</v>
      </c>
      <c r="D51" s="6">
        <f t="shared" si="2"/>
        <v>3016.3140961070417</v>
      </c>
      <c r="E51" s="6">
        <v>1812.6960584285462</v>
      </c>
      <c r="F51" s="6">
        <f t="shared" si="3"/>
        <v>929.40766530512815</v>
      </c>
      <c r="G51" s="6">
        <f t="shared" si="4"/>
        <v>274.21037237336742</v>
      </c>
      <c r="H51" s="6">
        <f t="shared" si="5"/>
        <v>852.07768630976284</v>
      </c>
    </row>
    <row r="52" spans="1:8" ht="15.75" customHeight="1" x14ac:dyDescent="0.15">
      <c r="A52" s="4">
        <v>30</v>
      </c>
      <c r="B52" s="6">
        <f t="shared" si="0"/>
        <v>43036.190722167208</v>
      </c>
      <c r="C52" s="6">
        <f t="shared" si="1"/>
        <v>-52.181193675858367</v>
      </c>
      <c r="D52" s="6">
        <f t="shared" si="2"/>
        <v>3017.074645148477</v>
      </c>
      <c r="E52" s="6">
        <v>1743.167636150936</v>
      </c>
      <c r="F52" s="6">
        <f t="shared" si="3"/>
        <v>999.62749580222487</v>
      </c>
      <c r="G52" s="6">
        <f t="shared" si="4"/>
        <v>274.2795131953161</v>
      </c>
      <c r="H52" s="6">
        <f t="shared" si="5"/>
        <v>913.71383899487273</v>
      </c>
    </row>
    <row r="53" spans="1:8" ht="15.75" customHeight="1" x14ac:dyDescent="0.15">
      <c r="A53" s="4">
        <v>31</v>
      </c>
      <c r="B53" s="6">
        <f t="shared" si="0"/>
        <v>42913.429098538087</v>
      </c>
      <c r="C53" s="6">
        <f t="shared" si="1"/>
        <v>-122.76162362911805</v>
      </c>
      <c r="D53" s="6">
        <f t="shared" si="2"/>
        <v>3014.881858058151</v>
      </c>
      <c r="E53" s="6">
        <v>1670.4129897945156</v>
      </c>
      <c r="F53" s="6">
        <f t="shared" si="3"/>
        <v>1070.3886993492581</v>
      </c>
      <c r="G53" s="6">
        <f t="shared" si="4"/>
        <v>274.08016891437734</v>
      </c>
      <c r="H53" s="6">
        <f t="shared" si="5"/>
        <v>975.46702228954666</v>
      </c>
    </row>
    <row r="54" spans="1:8" ht="15.75" customHeight="1" x14ac:dyDescent="0.15">
      <c r="A54" s="4">
        <v>32</v>
      </c>
      <c r="B54" s="6">
        <f t="shared" si="0"/>
        <v>42719.49591112612</v>
      </c>
      <c r="C54" s="6">
        <f t="shared" si="1"/>
        <v>-193.93318741196867</v>
      </c>
      <c r="D54" s="6">
        <f t="shared" si="2"/>
        <v>3009.7189026348401</v>
      </c>
      <c r="E54" s="6">
        <v>1594.1263583604516</v>
      </c>
      <c r="F54" s="6">
        <f t="shared" si="3"/>
        <v>1141.9817349439486</v>
      </c>
      <c r="G54" s="6">
        <f t="shared" si="4"/>
        <v>273.61080933044002</v>
      </c>
      <c r="H54" s="6">
        <f t="shared" si="5"/>
        <v>1037.5984185045515</v>
      </c>
    </row>
    <row r="55" spans="1:8" ht="15.75" customHeight="1" x14ac:dyDescent="0.15">
      <c r="A55" s="4">
        <v>33</v>
      </c>
      <c r="B55" s="6">
        <f t="shared" si="0"/>
        <v>42453.509139257767</v>
      </c>
      <c r="C55" s="6">
        <f t="shared" si="1"/>
        <v>-265.98677186835607</v>
      </c>
      <c r="D55" s="6">
        <f t="shared" si="2"/>
        <v>3001.5506476811724</v>
      </c>
      <c r="E55" s="6">
        <v>1513.9922244285656</v>
      </c>
      <c r="F55" s="6">
        <f t="shared" si="3"/>
        <v>1214.6901825543184</v>
      </c>
      <c r="G55" s="6">
        <f t="shared" si="4"/>
        <v>272.86824069828839</v>
      </c>
      <c r="H55" s="6">
        <f t="shared" si="5"/>
        <v>1100.3598406356539</v>
      </c>
    </row>
    <row r="56" spans="1:8" ht="15.75" customHeight="1" x14ac:dyDescent="0.15">
      <c r="A56" s="4">
        <v>34</v>
      </c>
      <c r="B56" s="6">
        <f t="shared" si="0"/>
        <v>42114.303739684758</v>
      </c>
      <c r="C56" s="6">
        <f t="shared" si="1"/>
        <v>-339.20539957300707</v>
      </c>
      <c r="D56" s="6">
        <f t="shared" si="2"/>
        <v>2990.3234104612852</v>
      </c>
      <c r="E56" s="6">
        <v>1429.6908145627331</v>
      </c>
      <c r="F56" s="6">
        <f t="shared" si="3"/>
        <v>1288.7850131293444</v>
      </c>
      <c r="G56" s="6">
        <f t="shared" si="4"/>
        <v>271.84758276920775</v>
      </c>
      <c r="H56" s="6">
        <f t="shared" si="5"/>
        <v>1163.9886739209321</v>
      </c>
    </row>
    <row r="57" spans="1:8" ht="15.75" customHeight="1" x14ac:dyDescent="0.15">
      <c r="A57" s="4">
        <v>35</v>
      </c>
      <c r="B57" s="6">
        <f t="shared" si="0"/>
        <v>41700.429094714571</v>
      </c>
      <c r="C57" s="6">
        <f t="shared" si="1"/>
        <v>-413.87464497018391</v>
      </c>
      <c r="D57" s="6">
        <f t="shared" si="2"/>
        <v>2975.9647269701591</v>
      </c>
      <c r="E57" s="6">
        <v>1340.8880108500143</v>
      </c>
      <c r="F57" s="6">
        <f t="shared" si="3"/>
        <v>1364.5344682137666</v>
      </c>
      <c r="G57" s="6">
        <f t="shared" si="4"/>
        <v>270.54224790637812</v>
      </c>
      <c r="H57" s="6">
        <f t="shared" si="5"/>
        <v>1228.7169652136417</v>
      </c>
    </row>
    <row r="58" spans="1:8" ht="15.75" customHeight="1" x14ac:dyDescent="0.15">
      <c r="A58" s="4">
        <v>36</v>
      </c>
      <c r="B58" s="6">
        <f t="shared" si="0"/>
        <v>41210.152590760743</v>
      </c>
      <c r="C58" s="6">
        <f t="shared" si="1"/>
        <v>-490.27650395382602</v>
      </c>
      <c r="D58" s="6">
        <f t="shared" si="2"/>
        <v>2958.3824581194531</v>
      </c>
      <c r="E58" s="6">
        <v>1247.2413749926143</v>
      </c>
      <c r="F58" s="6">
        <f t="shared" si="3"/>
        <v>1442.1972232977976</v>
      </c>
      <c r="G58" s="6">
        <f t="shared" si="4"/>
        <v>268.94385982904117</v>
      </c>
      <c r="H58" s="6">
        <f t="shared" si="5"/>
        <v>1294.7653436295166</v>
      </c>
    </row>
    <row r="59" spans="1:8" ht="15.75" customHeight="1" x14ac:dyDescent="0.15">
      <c r="A59" s="4">
        <v>37</v>
      </c>
      <c r="B59" s="6">
        <f t="shared" si="0"/>
        <v>40641.453264329553</v>
      </c>
      <c r="C59" s="6">
        <f t="shared" si="1"/>
        <v>-568.69932643118887</v>
      </c>
      <c r="D59" s="6">
        <f t="shared" si="2"/>
        <v>2937.4638990330313</v>
      </c>
      <c r="E59" s="6">
        <v>1148.3903648505086</v>
      </c>
      <c r="F59" s="6">
        <f t="shared" si="3"/>
        <v>1522.0313615431562</v>
      </c>
      <c r="G59" s="6">
        <f t="shared" si="4"/>
        <v>267.04217263936647</v>
      </c>
      <c r="H59" s="6">
        <f t="shared" si="5"/>
        <v>1362.3512025533726</v>
      </c>
    </row>
    <row r="60" spans="1:8" ht="15.75" customHeight="1" x14ac:dyDescent="0.15">
      <c r="A60" s="4">
        <v>38</v>
      </c>
      <c r="B60" s="6">
        <f t="shared" si="0"/>
        <v>39992.022761950691</v>
      </c>
      <c r="C60" s="6">
        <f t="shared" si="1"/>
        <v>-649.43050237886428</v>
      </c>
      <c r="D60" s="6">
        <f t="shared" si="2"/>
        <v>2913.0741662638738</v>
      </c>
      <c r="E60" s="6">
        <v>1043.9633836348671</v>
      </c>
      <c r="F60" s="6">
        <f t="shared" si="3"/>
        <v>1604.2858584231999</v>
      </c>
      <c r="G60" s="6">
        <f t="shared" si="4"/>
        <v>264.82492420580672</v>
      </c>
      <c r="H60" s="6">
        <f t="shared" si="5"/>
        <v>1431.6811287776106</v>
      </c>
    </row>
    <row r="61" spans="1:8" ht="15.75" customHeight="1" x14ac:dyDescent="0.15">
      <c r="A61" s="4">
        <v>39</v>
      </c>
      <c r="B61" s="6">
        <f t="shared" si="0"/>
        <v>39259.260586767508</v>
      </c>
      <c r="C61" s="6">
        <f t="shared" si="1"/>
        <v>-732.7621751831864</v>
      </c>
      <c r="D61" s="6">
        <f t="shared" si="2"/>
        <v>2885.0545352244344</v>
      </c>
      <c r="E61" s="6">
        <v>933.572106564759</v>
      </c>
      <c r="F61" s="6">
        <f t="shared" si="3"/>
        <v>1689.2047436392722</v>
      </c>
      <c r="G61" s="6">
        <f t="shared" si="4"/>
        <v>262.27768502040311</v>
      </c>
      <c r="H61" s="6">
        <f t="shared" si="5"/>
        <v>1502.9547473159926</v>
      </c>
    </row>
    <row r="62" spans="1:8" ht="15.75" customHeight="1" x14ac:dyDescent="0.15">
      <c r="A62" s="4">
        <v>40</v>
      </c>
      <c r="B62" s="6">
        <f t="shared" si="0"/>
        <v>38440.268752338096</v>
      </c>
      <c r="C62" s="6">
        <f t="shared" si="1"/>
        <v>-818.99183442941455</v>
      </c>
      <c r="D62" s="6">
        <f t="shared" si="2"/>
        <v>2853.2200933577046</v>
      </c>
      <c r="E62" s="6">
        <v>816.81069001923163</v>
      </c>
      <c r="F62" s="6">
        <f t="shared" si="3"/>
        <v>1777.0257584877727</v>
      </c>
      <c r="G62" s="6">
        <f t="shared" si="4"/>
        <v>259.38364485070042</v>
      </c>
      <c r="H62" s="6">
        <f t="shared" si="5"/>
        <v>1576.3636155755712</v>
      </c>
    </row>
    <row r="63" spans="1:8" ht="15.75" customHeight="1" x14ac:dyDescent="0.15">
      <c r="A63" s="4">
        <v>41</v>
      </c>
      <c r="B63" s="6">
        <f t="shared" si="0"/>
        <v>37531.844853730268</v>
      </c>
      <c r="C63" s="6">
        <f t="shared" si="1"/>
        <v>-908.42389860782509</v>
      </c>
      <c r="D63" s="6">
        <f t="shared" si="2"/>
        <v>2817.3568161517437</v>
      </c>
      <c r="E63" s="6">
        <v>693.25396607292873</v>
      </c>
      <c r="F63" s="6">
        <f t="shared" si="3"/>
        <v>1867.9795031559295</v>
      </c>
      <c r="G63" s="6">
        <f t="shared" si="4"/>
        <v>256.12334692288579</v>
      </c>
      <c r="H63" s="6">
        <f t="shared" si="5"/>
        <v>1652.0905715016409</v>
      </c>
    </row>
    <row r="64" spans="1:8" ht="15.75" customHeight="1" x14ac:dyDescent="0.15">
      <c r="A64" s="4">
        <v>42</v>
      </c>
      <c r="B64" s="6">
        <f t="shared" si="0"/>
        <v>36530.471584166466</v>
      </c>
      <c r="C64" s="6">
        <f t="shared" si="1"/>
        <v>-1001.3732695638039</v>
      </c>
      <c r="D64" s="6">
        <f t="shared" si="2"/>
        <v>2777.2178745942938</v>
      </c>
      <c r="E64" s="6">
        <v>562.45359934162389</v>
      </c>
      <c r="F64" s="6">
        <f t="shared" si="3"/>
        <v>1962.289923016825</v>
      </c>
      <c r="G64" s="6">
        <f t="shared" si="4"/>
        <v>252.47435223584489</v>
      </c>
      <c r="H64" s="6">
        <f t="shared" si="5"/>
        <v>1730.3102750988896</v>
      </c>
    </row>
    <row r="65" spans="1:8" ht="15.75" customHeight="1" x14ac:dyDescent="0.15">
      <c r="A65" s="4">
        <v>43</v>
      </c>
      <c r="B65" s="6">
        <f t="shared" si="0"/>
        <v>35432.308079928851</v>
      </c>
      <c r="C65" s="6">
        <f t="shared" si="1"/>
        <v>-1098.1635042376163</v>
      </c>
      <c r="D65" s="6">
        <f t="shared" si="2"/>
        <v>2732.5188813920331</v>
      </c>
      <c r="E65" s="6">
        <v>423.93947843598625</v>
      </c>
      <c r="F65" s="6">
        <f t="shared" si="3"/>
        <v>2060.1685955567714</v>
      </c>
      <c r="G65" s="6">
        <f t="shared" si="4"/>
        <v>248.41080739927574</v>
      </c>
      <c r="H65" s="6">
        <f t="shared" si="5"/>
        <v>1811.1842911643091</v>
      </c>
    </row>
    <row r="66" spans="1:8" ht="15.75" customHeight="1" x14ac:dyDescent="0.15">
      <c r="A66" s="4">
        <v>44</v>
      </c>
      <c r="B66" s="6">
        <f t="shared" si="0"/>
        <v>34233.178427439896</v>
      </c>
      <c r="C66" s="6">
        <f t="shared" si="1"/>
        <v>-1199.129652488954</v>
      </c>
      <c r="D66" s="6">
        <f t="shared" si="2"/>
        <v>2682.9320306120439</v>
      </c>
      <c r="E66" s="6">
        <v>277.21651750808121</v>
      </c>
      <c r="F66" s="6">
        <f t="shared" si="3"/>
        <v>2161.8126012301404</v>
      </c>
      <c r="G66" s="6">
        <f t="shared" si="4"/>
        <v>243.90291187382218</v>
      </c>
      <c r="H66" s="6">
        <f t="shared" si="5"/>
        <v>1894.8594026263281</v>
      </c>
    </row>
    <row r="67" spans="1:8" ht="15.75" customHeight="1" x14ac:dyDescent="0.15">
      <c r="A67" s="4">
        <v>45</v>
      </c>
      <c r="B67" s="6">
        <f t="shared" si="0"/>
        <v>32928.556464526286</v>
      </c>
      <c r="C67" s="6">
        <f t="shared" si="1"/>
        <v>-1304.6219629136131</v>
      </c>
      <c r="D67" s="6">
        <f t="shared" si="2"/>
        <v>2628.0785315201133</v>
      </c>
      <c r="E67" s="6">
        <v>121.76047156304919</v>
      </c>
      <c r="F67" s="6">
        <f t="shared" si="3"/>
        <v>2267.4018298188721</v>
      </c>
      <c r="G67" s="6">
        <f t="shared" si="4"/>
        <v>238.91623013819211</v>
      </c>
      <c r="H67" s="6">
        <f t="shared" si="5"/>
        <v>1981.4654625057276</v>
      </c>
    </row>
    <row r="68" spans="1:8" ht="15.75" customHeight="1" x14ac:dyDescent="0.15">
      <c r="A68" s="4">
        <v>46</v>
      </c>
      <c r="B68" s="6">
        <f t="shared" si="0"/>
        <v>31513.5483583614</v>
      </c>
      <c r="C68" s="6">
        <f t="shared" si="1"/>
        <v>-1415.0081061648843</v>
      </c>
      <c r="D68" s="6">
        <f t="shared" si="2"/>
        <v>2567.5187258361025</v>
      </c>
      <c r="E68" s="6">
        <v>-42.98492014295595</v>
      </c>
      <c r="F68" s="6">
        <f t="shared" si="3"/>
        <v>2377.0928527212309</v>
      </c>
      <c r="G68" s="6">
        <f t="shared" si="4"/>
        <v>233.41079325782749</v>
      </c>
      <c r="H68" s="6">
        <f t="shared" si="5"/>
        <v>2071.1102942870966</v>
      </c>
    </row>
    <row r="69" spans="1:8" ht="15.75" customHeight="1" x14ac:dyDescent="0.15">
      <c r="A69" s="4">
        <v>47</v>
      </c>
      <c r="B69" s="6">
        <f t="shared" si="0"/>
        <v>29982.877687864853</v>
      </c>
      <c r="C69" s="6">
        <f t="shared" si="1"/>
        <v>-1530.6706704965482</v>
      </c>
      <c r="D69" s="6">
        <f t="shared" si="2"/>
        <v>2500.7391216216961</v>
      </c>
      <c r="E69" s="6">
        <v>-217.60615556482318</v>
      </c>
      <c r="F69" s="6">
        <f t="shared" si="3"/>
        <v>2491.0053570390924</v>
      </c>
      <c r="G69" s="6">
        <f t="shared" si="4"/>
        <v>227.33992014742691</v>
      </c>
      <c r="H69" s="6">
        <f t="shared" si="5"/>
        <v>2163.8682246368871</v>
      </c>
    </row>
    <row r="70" spans="1:8" ht="15.75" customHeight="1" x14ac:dyDescent="0.15">
      <c r="A70" s="4">
        <v>48</v>
      </c>
      <c r="B70" s="6">
        <f t="shared" si="0"/>
        <v>28330.859322827513</v>
      </c>
      <c r="C70" s="6">
        <f t="shared" si="1"/>
        <v>-1652.0183650373415</v>
      </c>
      <c r="D70" s="6">
        <f t="shared" si="2"/>
        <v>2427.1353310835061</v>
      </c>
      <c r="E70" s="6">
        <v>-402.73179470963953</v>
      </c>
      <c r="F70" s="6">
        <f t="shared" si="3"/>
        <v>2609.2184593310085</v>
      </c>
      <c r="G70" s="6">
        <f t="shared" si="4"/>
        <v>220.64866646213693</v>
      </c>
      <c r="H70" s="6">
        <f t="shared" si="5"/>
        <v>2259.7773813242993</v>
      </c>
    </row>
    <row r="71" spans="1:8" ht="15.75" customHeight="1" x14ac:dyDescent="0.15">
      <c r="A71" s="4">
        <v>49</v>
      </c>
      <c r="B71" s="6">
        <f t="shared" si="0"/>
        <v>26551.378817706285</v>
      </c>
      <c r="C71" s="6">
        <f t="shared" si="1"/>
        <v>-1779.4805051212284</v>
      </c>
      <c r="D71" s="6">
        <f t="shared" si="2"/>
        <v>2345.988359658068</v>
      </c>
      <c r="E71" s="6">
        <v>-599.02803333674865</v>
      </c>
      <c r="F71" s="6">
        <f t="shared" si="3"/>
        <v>2731.7447239349922</v>
      </c>
      <c r="G71" s="6">
        <f t="shared" si="4"/>
        <v>213.27166905982438</v>
      </c>
      <c r="H71" s="6">
        <f t="shared" si="5"/>
        <v>2358.8177923210569</v>
      </c>
    </row>
    <row r="72" spans="1:8" ht="15.75" customHeight="1" x14ac:dyDescent="0.15">
      <c r="A72" s="4">
        <v>50</v>
      </c>
      <c r="B72" s="6">
        <f t="shared" si="0"/>
        <v>24637.858681319027</v>
      </c>
      <c r="C72" s="6">
        <f t="shared" si="1"/>
        <v>-1913.5201363872575</v>
      </c>
      <c r="D72" s="6">
        <f t="shared" si="2"/>
        <v>2256.4320083518305</v>
      </c>
      <c r="E72" s="6">
        <v>-807.2126856494956</v>
      </c>
      <c r="F72" s="6">
        <f t="shared" si="3"/>
        <v>2858.5145114238871</v>
      </c>
      <c r="G72" s="6">
        <f t="shared" si="4"/>
        <v>205.13018257743914</v>
      </c>
      <c r="H72" s="6">
        <f t="shared" si="5"/>
        <v>2460.8987759766751</v>
      </c>
    </row>
    <row r="73" spans="1:8" ht="15.75" customHeight="1" x14ac:dyDescent="0.15">
      <c r="A73" s="4">
        <v>51</v>
      </c>
      <c r="B73" s="6">
        <f t="shared" si="0"/>
        <v>22583.225101255626</v>
      </c>
      <c r="C73" s="6">
        <f t="shared" si="1"/>
        <v>-2054.633580063402</v>
      </c>
      <c r="D73" s="6">
        <f t="shared" si="2"/>
        <v>2157.4054934271171</v>
      </c>
      <c r="E73" s="6">
        <v>-1028.0561350084427</v>
      </c>
      <c r="F73" s="6">
        <f t="shared" si="3"/>
        <v>2989.3338563058219</v>
      </c>
      <c r="G73" s="6">
        <f t="shared" si="4"/>
        <v>196.12777212973791</v>
      </c>
      <c r="H73" s="6">
        <f t="shared" si="5"/>
        <v>2565.8238447190975</v>
      </c>
    </row>
    <row r="74" spans="1:8" ht="15.75" customHeight="1" x14ac:dyDescent="0.15">
      <c r="A74" s="4">
        <v>52</v>
      </c>
      <c r="B74" s="6">
        <f t="shared" si="0"/>
        <v>20379.866110998406</v>
      </c>
      <c r="C74" s="6">
        <f t="shared" si="1"/>
        <v>-2203.3589902572203</v>
      </c>
      <c r="D74" s="6">
        <f t="shared" si="2"/>
        <v>2047.5833169387749</v>
      </c>
      <c r="E74" s="6">
        <v>-1262.3912777049024</v>
      </c>
      <c r="F74" s="6">
        <f t="shared" si="3"/>
        <v>3123.8306567401523</v>
      </c>
      <c r="G74" s="6">
        <f t="shared" si="4"/>
        <v>186.143937903525</v>
      </c>
      <c r="H74" s="6">
        <f t="shared" si="5"/>
        <v>2673.2462459966414</v>
      </c>
    </row>
    <row r="75" spans="1:8" ht="15.75" customHeight="1" x14ac:dyDescent="0.15">
      <c r="A75" s="4">
        <v>53</v>
      </c>
      <c r="B75" s="6">
        <f t="shared" si="0"/>
        <v>18019.577686101613</v>
      </c>
      <c r="C75" s="6">
        <f t="shared" si="1"/>
        <v>-2360.2884248967944</v>
      </c>
      <c r="D75" s="6">
        <f t="shared" si="2"/>
        <v>1925.2662612914287</v>
      </c>
      <c r="E75" s="6">
        <v>-1511.1273369385274</v>
      </c>
      <c r="F75" s="6">
        <f t="shared" si="3"/>
        <v>3261.3693926580081</v>
      </c>
      <c r="G75" s="6">
        <f t="shared" si="4"/>
        <v>175.02420557194807</v>
      </c>
      <c r="H75" s="6">
        <f t="shared" si="5"/>
        <v>2782.5984637856459</v>
      </c>
    </row>
    <row r="76" spans="1:8" ht="15.75" customHeight="1" x14ac:dyDescent="0.15">
      <c r="A76" s="4">
        <v>54</v>
      </c>
      <c r="B76" s="6">
        <f t="shared" si="0"/>
        <v>15493.494622945236</v>
      </c>
      <c r="C76" s="6">
        <f t="shared" si="1"/>
        <v>-2526.0830631563776</v>
      </c>
      <c r="D76" s="6">
        <f t="shared" si="2"/>
        <v>1788.2027952439228</v>
      </c>
      <c r="E76" s="6">
        <v>-1775.267326235477</v>
      </c>
      <c r="F76" s="6">
        <f t="shared" si="3"/>
        <v>3400.9062310026793</v>
      </c>
      <c r="G76" s="6">
        <f t="shared" si="4"/>
        <v>162.56389047672025</v>
      </c>
      <c r="H76" s="6">
        <f t="shared" si="5"/>
        <v>2892.9722959954693</v>
      </c>
    </row>
    <row r="77" spans="1:8" ht="15.75" customHeight="1" x14ac:dyDescent="0.15">
      <c r="A77" s="4">
        <v>55</v>
      </c>
      <c r="B77" s="6">
        <f t="shared" si="0"/>
        <v>12791.997476905932</v>
      </c>
      <c r="C77" s="6">
        <f t="shared" si="1"/>
        <v>-2701.497146039304</v>
      </c>
      <c r="D77" s="6">
        <f t="shared" si="2"/>
        <v>1633.2762082392148</v>
      </c>
      <c r="E77" s="6">
        <v>-2055.9348700832525</v>
      </c>
      <c r="F77" s="6">
        <f t="shared" si="3"/>
        <v>3540.7314230279931</v>
      </c>
      <c r="G77" s="6">
        <f t="shared" si="4"/>
        <v>148.47965529447407</v>
      </c>
      <c r="H77" s="6">
        <f t="shared" si="5"/>
        <v>3002.905525868478</v>
      </c>
    </row>
    <row r="78" spans="1:8" ht="15.75" customHeight="1" x14ac:dyDescent="0.15">
      <c r="A78" s="4">
        <v>56</v>
      </c>
      <c r="B78" s="6">
        <f t="shared" si="0"/>
        <v>9904.5711760854392</v>
      </c>
      <c r="C78" s="6">
        <f t="shared" si="1"/>
        <v>-2887.4263008204935</v>
      </c>
      <c r="D78" s="6">
        <f t="shared" si="2"/>
        <v>1455.9049525712371</v>
      </c>
      <c r="E78" s="6">
        <v>-2354.426405949413</v>
      </c>
      <c r="F78" s="6">
        <f t="shared" si="3"/>
        <v>3677.9763628323558</v>
      </c>
      <c r="G78" s="6">
        <f t="shared" si="4"/>
        <v>132.35499568829428</v>
      </c>
      <c r="H78" s="6">
        <f t="shared" si="5"/>
        <v>3109.9734732608654</v>
      </c>
    </row>
    <row r="79" spans="1:8" ht="15.75" customHeight="1" x14ac:dyDescent="0.15">
      <c r="A79" s="4">
        <v>57</v>
      </c>
      <c r="B79" s="6">
        <f t="shared" si="0"/>
        <v>6819.562592571343</v>
      </c>
      <c r="C79" s="6">
        <f t="shared" si="1"/>
        <v>-3085.0085835140962</v>
      </c>
      <c r="D79" s="6">
        <f t="shared" si="2"/>
        <v>1248.738238303604</v>
      </c>
      <c r="E79" s="6">
        <v>-2672.3181178438695</v>
      </c>
      <c r="F79" s="6">
        <f t="shared" si="3"/>
        <v>3807.5346981198732</v>
      </c>
      <c r="G79" s="6">
        <f t="shared" si="4"/>
        <v>113.52165802760037</v>
      </c>
      <c r="H79" s="6">
        <f t="shared" si="5"/>
        <v>3209.8939749792321</v>
      </c>
    </row>
    <row r="80" spans="1:8" ht="15.75" customHeight="1" x14ac:dyDescent="0.15">
      <c r="A80" s="4">
        <v>58</v>
      </c>
      <c r="B80" s="6">
        <f t="shared" si="0"/>
        <v>3523.6506701383914</v>
      </c>
      <c r="C80" s="6">
        <f t="shared" si="1"/>
        <v>-3295.9119224329515</v>
      </c>
      <c r="D80" s="6">
        <f t="shared" si="2"/>
        <v>998.21459686024127</v>
      </c>
      <c r="E80" s="6">
        <v>-3011.7634810758123</v>
      </c>
      <c r="F80" s="6">
        <f t="shared" si="3"/>
        <v>3919.2312964033044</v>
      </c>
      <c r="G80" s="6">
        <f t="shared" si="4"/>
        <v>90.74678153274921</v>
      </c>
      <c r="H80" s="6">
        <f t="shared" si="5"/>
        <v>3294.1758520266621</v>
      </c>
    </row>
    <row r="81" spans="1:8" ht="15.75" customHeight="1" x14ac:dyDescent="0.15">
      <c r="A81" s="4">
        <v>59</v>
      </c>
      <c r="B81" s="6">
        <f t="shared" si="0"/>
        <v>8.8958141986950068E-5</v>
      </c>
      <c r="C81" s="6">
        <f t="shared" si="1"/>
        <v>-3523.6505811802494</v>
      </c>
      <c r="D81" s="6">
        <f t="shared" si="2"/>
        <v>671.68509660114353</v>
      </c>
      <c r="E81" s="6">
        <v>-3376.8318032578163</v>
      </c>
      <c r="F81" s="6">
        <f t="shared" si="3"/>
        <v>3987.454618349765</v>
      </c>
      <c r="G81" s="6">
        <f t="shared" si="4"/>
        <v>61.062281509194868</v>
      </c>
      <c r="H81" s="6">
        <f t="shared" si="5"/>
        <v>3341.4941500109749</v>
      </c>
    </row>
    <row r="82" spans="1:8" ht="15.75" customHeight="1" x14ac:dyDescent="0.15">
      <c r="A82" s="4">
        <v>60</v>
      </c>
      <c r="B82" s="6">
        <f t="shared" si="0"/>
        <v>-3928.659417060172</v>
      </c>
      <c r="C82" s="6">
        <f t="shared" si="1"/>
        <v>-3928.659506018314</v>
      </c>
      <c r="D82" s="6">
        <f t="shared" si="2"/>
        <v>1.8555874494243306E-2</v>
      </c>
      <c r="E82" s="6">
        <v>-3928.6595023117247</v>
      </c>
      <c r="F82" s="6">
        <f t="shared" si="3"/>
        <v>3928.6763712885377</v>
      </c>
      <c r="G82" s="6">
        <f t="shared" si="4"/>
        <v>1.686897681294846E-3</v>
      </c>
      <c r="H82" s="6">
        <f t="shared" si="5"/>
        <v>3282.3907010341127</v>
      </c>
    </row>
    <row r="83" spans="1:8" ht="15.75" customHeight="1" x14ac:dyDescent="0.15">
      <c r="A83" s="7" t="s">
        <v>21</v>
      </c>
      <c r="B83" s="8">
        <f t="shared" ref="B83:H83" si="6">SUM(B22:B82)</f>
        <v>1804286.0125728932</v>
      </c>
      <c r="C83" s="8">
        <f t="shared" si="6"/>
        <v>-4503.6594170601757</v>
      </c>
      <c r="D83" s="8">
        <f t="shared" si="6"/>
        <v>141054.70224964456</v>
      </c>
      <c r="E83" s="8">
        <f t="shared" si="6"/>
        <v>70838.618582521158</v>
      </c>
      <c r="F83" s="8">
        <f t="shared" si="6"/>
        <v>57392.928917155696</v>
      </c>
      <c r="G83" s="8">
        <f t="shared" si="6"/>
        <v>12823.154749967693</v>
      </c>
      <c r="H83" s="8">
        <f t="shared" si="6"/>
        <v>47263.695712161876</v>
      </c>
    </row>
    <row r="84" spans="1:8" ht="15.75" customHeight="1" x14ac:dyDescent="0.15"/>
    <row r="85" spans="1:8" ht="15.75" customHeight="1" x14ac:dyDescent="0.15"/>
    <row r="86" spans="1:8" ht="15.75" customHeight="1" x14ac:dyDescent="0.15"/>
    <row r="87" spans="1:8" ht="15.75" customHeight="1" x14ac:dyDescent="0.15"/>
    <row r="88" spans="1:8" ht="15.75" customHeight="1" x14ac:dyDescent="0.15"/>
    <row r="89" spans="1:8" ht="15.75" customHeight="1" x14ac:dyDescent="0.15"/>
    <row r="90" spans="1:8" ht="15.75" customHeight="1" x14ac:dyDescent="0.15"/>
    <row r="91" spans="1:8" ht="15.75" customHeight="1" x14ac:dyDescent="0.15"/>
    <row r="92" spans="1:8" ht="15.75" customHeight="1" x14ac:dyDescent="0.15"/>
    <row r="93" spans="1:8" ht="15.75" customHeight="1" x14ac:dyDescent="0.15"/>
    <row r="94" spans="1:8" ht="15.75" customHeight="1" x14ac:dyDescent="0.15"/>
    <row r="95" spans="1:8" ht="15.75" customHeight="1" x14ac:dyDescent="0.15"/>
    <row r="96" spans="1:8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B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F8" sqref="F8"/>
    </sheetView>
  </sheetViews>
  <sheetFormatPr baseColWidth="10" defaultColWidth="12.6640625" defaultRowHeight="15" customHeight="1" x14ac:dyDescent="0.15"/>
  <cols>
    <col min="1" max="1" width="25.6640625" bestFit="1" customWidth="1"/>
    <col min="2" max="2" width="40" bestFit="1" customWidth="1"/>
    <col min="3" max="3" width="48.1640625" bestFit="1" customWidth="1"/>
    <col min="4" max="4" width="24.33203125" bestFit="1" customWidth="1"/>
    <col min="5" max="5" width="36.33203125" bestFit="1" customWidth="1"/>
    <col min="6" max="6" width="30.6640625" bestFit="1" customWidth="1"/>
    <col min="7" max="7" width="42.83203125" bestFit="1" customWidth="1"/>
    <col min="8" max="8" width="21" bestFit="1" customWidth="1"/>
    <col min="9" max="26" width="11.1640625" customWidth="1"/>
  </cols>
  <sheetData>
    <row r="1" spans="1:8" ht="15.75" customHeight="1" x14ac:dyDescent="0.15">
      <c r="A1" s="13" t="s">
        <v>0</v>
      </c>
      <c r="B1" s="14"/>
      <c r="C1" s="1" t="s">
        <v>1</v>
      </c>
      <c r="D1" s="2" t="s">
        <v>2</v>
      </c>
      <c r="E1" s="2" t="s">
        <v>3</v>
      </c>
      <c r="H1" s="3"/>
    </row>
    <row r="2" spans="1:8" ht="15.75" customHeight="1" x14ac:dyDescent="0.15">
      <c r="A2" s="4" t="s">
        <v>4</v>
      </c>
      <c r="B2" s="5">
        <v>5</v>
      </c>
      <c r="C2" s="6">
        <f>100*B2 + 10*B3 + B4</f>
        <v>575</v>
      </c>
      <c r="D2" s="6">
        <f>1 / (5+B8)</f>
        <v>4.1666666666666664E-2</v>
      </c>
      <c r="E2" s="6">
        <v>3.0000000000000001E-3</v>
      </c>
      <c r="G2" s="5"/>
      <c r="H2" s="5"/>
    </row>
    <row r="3" spans="1:8" ht="15.75" customHeight="1" x14ac:dyDescent="0.15">
      <c r="A3" s="4" t="s">
        <v>5</v>
      </c>
      <c r="B3" s="5">
        <v>6</v>
      </c>
      <c r="G3" s="5"/>
      <c r="H3" s="5"/>
    </row>
    <row r="4" spans="1:8" ht="15.75" customHeight="1" x14ac:dyDescent="0.15">
      <c r="A4" s="4" t="s">
        <v>6</v>
      </c>
      <c r="B4" s="5">
        <v>15</v>
      </c>
      <c r="G4" s="5"/>
      <c r="H4" s="5"/>
    </row>
    <row r="5" spans="1:8" ht="15.75" customHeight="1" x14ac:dyDescent="0.15">
      <c r="A5" s="4" t="s">
        <v>7</v>
      </c>
      <c r="B5" s="5">
        <v>5</v>
      </c>
      <c r="G5" s="5"/>
      <c r="H5" s="5"/>
    </row>
    <row r="6" spans="1:8" ht="15.75" customHeight="1" x14ac:dyDescent="0.15">
      <c r="A6" s="4" t="s">
        <v>8</v>
      </c>
      <c r="B6" s="5">
        <v>14</v>
      </c>
      <c r="G6" s="5"/>
      <c r="H6" s="5"/>
    </row>
    <row r="7" spans="1:8" ht="15.75" customHeight="1" x14ac:dyDescent="0.15">
      <c r="A7" s="4" t="s">
        <v>9</v>
      </c>
      <c r="B7" s="5">
        <v>10</v>
      </c>
      <c r="G7" s="5"/>
      <c r="H7" s="5"/>
    </row>
    <row r="8" spans="1:8" ht="15.75" customHeight="1" x14ac:dyDescent="0.15">
      <c r="A8" s="4" t="s">
        <v>10</v>
      </c>
      <c r="B8" s="5">
        <v>19</v>
      </c>
      <c r="G8" s="5"/>
      <c r="H8" s="5"/>
    </row>
    <row r="9" spans="1:8" ht="15.75" customHeight="1" x14ac:dyDescent="0.15">
      <c r="A9" s="4" t="s">
        <v>11</v>
      </c>
      <c r="B9" s="5">
        <v>6</v>
      </c>
      <c r="G9" s="5"/>
      <c r="H9" s="5"/>
    </row>
    <row r="10" spans="1:8" ht="15.75" customHeight="1" x14ac:dyDescent="0.15">
      <c r="A10" s="4" t="s">
        <v>12</v>
      </c>
      <c r="B10" s="5">
        <v>18</v>
      </c>
      <c r="G10" s="5"/>
      <c r="H10" s="5"/>
    </row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spans="1:8" ht="15.75" customHeight="1" x14ac:dyDescent="0.15"/>
    <row r="18" spans="1:8" ht="15.75" customHeight="1" x14ac:dyDescent="0.15"/>
    <row r="19" spans="1:8" ht="15.75" customHeight="1" x14ac:dyDescent="0.15"/>
    <row r="20" spans="1:8" ht="15.75" customHeight="1" x14ac:dyDescent="0.15"/>
    <row r="21" spans="1:8" ht="15.75" customHeight="1" x14ac:dyDescent="0.15">
      <c r="A21" s="1" t="s">
        <v>13</v>
      </c>
      <c r="B21" s="1" t="s">
        <v>14</v>
      </c>
      <c r="C21" s="1" t="s">
        <v>15</v>
      </c>
      <c r="D21" s="1" t="s">
        <v>16</v>
      </c>
      <c r="E21" s="1" t="s">
        <v>17</v>
      </c>
      <c r="F21" s="1" t="s">
        <v>18</v>
      </c>
      <c r="G21" s="9" t="s">
        <v>22</v>
      </c>
      <c r="H21" s="1" t="s">
        <v>20</v>
      </c>
    </row>
    <row r="22" spans="1:8" ht="15.75" customHeight="1" x14ac:dyDescent="0.15">
      <c r="A22" s="4">
        <v>0</v>
      </c>
      <c r="B22" s="6">
        <f>C2</f>
        <v>575</v>
      </c>
      <c r="G22" s="10"/>
    </row>
    <row r="23" spans="1:8" ht="15.75" customHeight="1" x14ac:dyDescent="0.15">
      <c r="A23" s="4">
        <v>1</v>
      </c>
      <c r="B23" s="6">
        <f t="shared" ref="B23:B82" si="0">B22+C23</f>
        <v>5871.3986729547842</v>
      </c>
      <c r="C23" s="6">
        <f t="shared" ref="C23:C82" si="1">E23-$D$2*B22</f>
        <v>5296.3986729547842</v>
      </c>
      <c r="D23" s="6">
        <f t="shared" ref="D23:D82" si="2">$B$2*B22^(0.6)</f>
        <v>226.34489881444622</v>
      </c>
      <c r="E23" s="11">
        <v>5320.3570062881172</v>
      </c>
      <c r="F23" s="6">
        <f t="shared" ref="F23:F82" si="3">D23-E23-G23</f>
        <v>-5104.3005119652362</v>
      </c>
      <c r="G23" s="10">
        <f t="shared" ref="G23:G82" si="4">D23/(2*(5+$B$9))</f>
        <v>10.288404491565737</v>
      </c>
      <c r="H23" s="6">
        <f t="shared" ref="H23:H82" si="5">F23/((1+$E$2)^A23)</f>
        <v>-5089.0334117300463</v>
      </c>
    </row>
    <row r="24" spans="1:8" ht="15.75" customHeight="1" x14ac:dyDescent="0.15">
      <c r="A24" s="4">
        <v>2</v>
      </c>
      <c r="B24" s="6">
        <f t="shared" si="0"/>
        <v>10513.616431769902</v>
      </c>
      <c r="C24" s="6">
        <f t="shared" si="1"/>
        <v>4642.217758815118</v>
      </c>
      <c r="D24" s="6">
        <f t="shared" si="2"/>
        <v>912.46233506645331</v>
      </c>
      <c r="E24" s="11">
        <v>4886.8593701882337</v>
      </c>
      <c r="F24" s="6">
        <f t="shared" si="3"/>
        <v>-4015.8725958066193</v>
      </c>
      <c r="G24" s="10">
        <f t="shared" si="4"/>
        <v>41.47556068483879</v>
      </c>
      <c r="H24" s="6">
        <f t="shared" si="5"/>
        <v>-3991.8853566982207</v>
      </c>
    </row>
    <row r="25" spans="1:8" ht="15.75" customHeight="1" x14ac:dyDescent="0.15">
      <c r="A25" s="4">
        <v>3</v>
      </c>
      <c r="B25" s="6">
        <f t="shared" si="0"/>
        <v>14658.577440199471</v>
      </c>
      <c r="C25" s="6">
        <f t="shared" si="1"/>
        <v>4144.96100842957</v>
      </c>
      <c r="D25" s="6">
        <f t="shared" si="2"/>
        <v>1294.2592617912294</v>
      </c>
      <c r="E25" s="11">
        <v>4583.0283597533162</v>
      </c>
      <c r="F25" s="6">
        <f t="shared" si="3"/>
        <v>-3347.5990644071426</v>
      </c>
      <c r="G25" s="10">
        <f t="shared" si="4"/>
        <v>58.829966445055881</v>
      </c>
      <c r="H25" s="6">
        <f t="shared" si="5"/>
        <v>-3317.6505433755278</v>
      </c>
    </row>
    <row r="26" spans="1:8" ht="15.75" customHeight="1" x14ac:dyDescent="0.15">
      <c r="A26" s="4">
        <v>4</v>
      </c>
      <c r="B26" s="6">
        <f t="shared" si="0"/>
        <v>18395.518595171307</v>
      </c>
      <c r="C26" s="6">
        <f t="shared" si="1"/>
        <v>3736.9411549718347</v>
      </c>
      <c r="D26" s="6">
        <f t="shared" si="2"/>
        <v>1579.8836321657418</v>
      </c>
      <c r="E26" s="11">
        <v>4347.7152149801459</v>
      </c>
      <c r="F26" s="6">
        <f t="shared" si="3"/>
        <v>-2839.6444751855743</v>
      </c>
      <c r="G26" s="10">
        <f t="shared" si="4"/>
        <v>71.812892371170079</v>
      </c>
      <c r="H26" s="6">
        <f t="shared" si="5"/>
        <v>-2805.8227840900222</v>
      </c>
    </row>
    <row r="27" spans="1:8" ht="15.75" customHeight="1" x14ac:dyDescent="0.15">
      <c r="A27" s="4">
        <v>5</v>
      </c>
      <c r="B27" s="6">
        <f t="shared" si="0"/>
        <v>21784.67194178719</v>
      </c>
      <c r="C27" s="6">
        <f t="shared" si="1"/>
        <v>3389.1533466158826</v>
      </c>
      <c r="D27" s="6">
        <f t="shared" si="2"/>
        <v>1810.4945663752992</v>
      </c>
      <c r="E27" s="11">
        <v>4155.6332880813534</v>
      </c>
      <c r="F27" s="6">
        <f t="shared" si="3"/>
        <v>-2427.4339292685677</v>
      </c>
      <c r="G27" s="10">
        <f t="shared" si="4"/>
        <v>82.295207562513596</v>
      </c>
      <c r="H27" s="6">
        <f t="shared" si="5"/>
        <v>-2391.3478436745254</v>
      </c>
    </row>
    <row r="28" spans="1:8" ht="15.75" customHeight="1" x14ac:dyDescent="0.15">
      <c r="A28" s="4">
        <v>6</v>
      </c>
      <c r="B28" s="6">
        <f t="shared" si="0"/>
        <v>24870.455786146103</v>
      </c>
      <c r="C28" s="6">
        <f t="shared" si="1"/>
        <v>3085.7838443589135</v>
      </c>
      <c r="D28" s="6">
        <f t="shared" si="2"/>
        <v>2003.8288215233865</v>
      </c>
      <c r="E28" s="11">
        <v>3993.4785086000466</v>
      </c>
      <c r="F28" s="6">
        <f t="shared" si="3"/>
        <v>-2080.7328153277231</v>
      </c>
      <c r="G28" s="10">
        <f t="shared" si="4"/>
        <v>91.08312825106303</v>
      </c>
      <c r="H28" s="6">
        <f t="shared" si="5"/>
        <v>-2043.6697581951464</v>
      </c>
    </row>
    <row r="29" spans="1:8" ht="15.75" customHeight="1" x14ac:dyDescent="0.15">
      <c r="A29" s="4">
        <v>7</v>
      </c>
      <c r="B29" s="6">
        <f t="shared" si="0"/>
        <v>27687.434616869363</v>
      </c>
      <c r="C29" s="6">
        <f t="shared" si="1"/>
        <v>2816.9788307232584</v>
      </c>
      <c r="D29" s="6">
        <f t="shared" si="2"/>
        <v>2169.6028914553681</v>
      </c>
      <c r="E29" s="11">
        <v>3853.2478218126794</v>
      </c>
      <c r="F29" s="6">
        <f t="shared" si="3"/>
        <v>-1782.2632436052825</v>
      </c>
      <c r="G29" s="10">
        <f t="shared" si="4"/>
        <v>98.618313247971273</v>
      </c>
      <c r="H29" s="6">
        <f t="shared" si="5"/>
        <v>-1745.2808337713293</v>
      </c>
    </row>
    <row r="30" spans="1:8" ht="15.75" customHeight="1" x14ac:dyDescent="0.15">
      <c r="A30" s="4">
        <v>8</v>
      </c>
      <c r="B30" s="6">
        <f t="shared" si="0"/>
        <v>30263.483133755351</v>
      </c>
      <c r="C30" s="6">
        <f t="shared" si="1"/>
        <v>2576.0485168859882</v>
      </c>
      <c r="D30" s="6">
        <f t="shared" si="2"/>
        <v>2313.8736217282467</v>
      </c>
      <c r="E30" s="11">
        <v>3729.6916259222116</v>
      </c>
      <c r="F30" s="6">
        <f t="shared" si="3"/>
        <v>-1520.9940779088852</v>
      </c>
      <c r="G30" s="10">
        <f t="shared" si="4"/>
        <v>105.17607371492031</v>
      </c>
      <c r="H30" s="6">
        <f t="shared" si="5"/>
        <v>-1484.9781344648422</v>
      </c>
    </row>
    <row r="31" spans="1:8" ht="15.75" customHeight="1" x14ac:dyDescent="0.15">
      <c r="A31" s="4">
        <v>9</v>
      </c>
      <c r="B31" s="6">
        <f t="shared" si="0"/>
        <v>32621.652031068421</v>
      </c>
      <c r="C31" s="6">
        <f t="shared" si="1"/>
        <v>2358.1688973130699</v>
      </c>
      <c r="D31" s="6">
        <f t="shared" si="2"/>
        <v>2440.7390578458758</v>
      </c>
      <c r="E31" s="11">
        <v>3619.1473612195427</v>
      </c>
      <c r="F31" s="6">
        <f t="shared" si="3"/>
        <v>-1289.3509878212067</v>
      </c>
      <c r="G31" s="10">
        <f t="shared" si="4"/>
        <v>110.9426844475398</v>
      </c>
      <c r="H31" s="6">
        <f t="shared" si="5"/>
        <v>-1255.055005537552</v>
      </c>
    </row>
    <row r="32" spans="1:8" ht="15.75" customHeight="1" x14ac:dyDescent="0.15">
      <c r="A32" s="4">
        <v>10</v>
      </c>
      <c r="B32" s="6">
        <f t="shared" si="0"/>
        <v>34781.345255694119</v>
      </c>
      <c r="C32" s="6">
        <f t="shared" si="1"/>
        <v>2159.6932246256993</v>
      </c>
      <c r="D32" s="6">
        <f t="shared" si="2"/>
        <v>2553.1337984894762</v>
      </c>
      <c r="E32" s="11">
        <v>3518.9287259202165</v>
      </c>
      <c r="F32" s="6">
        <f t="shared" si="3"/>
        <v>-1081.8464637257164</v>
      </c>
      <c r="G32" s="10">
        <f t="shared" si="4"/>
        <v>116.05153629497619</v>
      </c>
      <c r="H32" s="6">
        <f t="shared" si="5"/>
        <v>-1049.9202197782513</v>
      </c>
    </row>
    <row r="33" spans="1:8" ht="15.75" customHeight="1" x14ac:dyDescent="0.15">
      <c r="A33" s="4">
        <v>11</v>
      </c>
      <c r="B33" s="6">
        <f t="shared" si="0"/>
        <v>36759.126991507284</v>
      </c>
      <c r="C33" s="6">
        <f t="shared" si="1"/>
        <v>1977.7817358131636</v>
      </c>
      <c r="D33" s="6">
        <f t="shared" si="2"/>
        <v>2653.247902579119</v>
      </c>
      <c r="E33" s="11">
        <v>3427.0044548004184</v>
      </c>
      <c r="F33" s="6">
        <f t="shared" si="3"/>
        <v>-894.35872961125938</v>
      </c>
      <c r="G33" s="10">
        <f t="shared" si="4"/>
        <v>120.60217738995995</v>
      </c>
      <c r="H33" s="6">
        <f t="shared" si="5"/>
        <v>-865.36930624941192</v>
      </c>
    </row>
    <row r="34" spans="1:8" ht="15.75" customHeight="1" x14ac:dyDescent="0.15">
      <c r="A34" s="4">
        <v>12</v>
      </c>
      <c r="B34" s="6">
        <f t="shared" si="0"/>
        <v>38569.26895515361</v>
      </c>
      <c r="C34" s="6">
        <f t="shared" si="1"/>
        <v>1810.1419636463274</v>
      </c>
      <c r="D34" s="6">
        <f t="shared" si="2"/>
        <v>2742.7682753512427</v>
      </c>
      <c r="E34" s="11">
        <v>3341.7722549591308</v>
      </c>
      <c r="F34" s="6">
        <f t="shared" si="3"/>
        <v>-723.67526485112649</v>
      </c>
      <c r="G34" s="10">
        <f t="shared" si="4"/>
        <v>124.6712852432383</v>
      </c>
      <c r="H34" s="6">
        <f t="shared" si="5"/>
        <v>-698.12394232341785</v>
      </c>
    </row>
    <row r="35" spans="1:8" ht="15.75" customHeight="1" x14ac:dyDescent="0.15">
      <c r="A35" s="4">
        <v>13</v>
      </c>
      <c r="B35" s="6">
        <f t="shared" si="0"/>
        <v>40224.164803399108</v>
      </c>
      <c r="C35" s="6">
        <f t="shared" si="1"/>
        <v>1654.8958482454973</v>
      </c>
      <c r="D35" s="6">
        <f t="shared" si="2"/>
        <v>2823.0258095769618</v>
      </c>
      <c r="E35" s="11">
        <v>3261.9487213768975</v>
      </c>
      <c r="F35" s="6">
        <f t="shared" si="3"/>
        <v>-567.2422667807067</v>
      </c>
      <c r="G35" s="10">
        <f t="shared" si="4"/>
        <v>128.31935498077098</v>
      </c>
      <c r="H35" s="6">
        <f t="shared" si="5"/>
        <v>-545.57750399902238</v>
      </c>
    </row>
    <row r="36" spans="1:8" ht="15.75" customHeight="1" x14ac:dyDescent="0.15">
      <c r="A36" s="4">
        <v>14</v>
      </c>
      <c r="B36" s="6">
        <f t="shared" si="0"/>
        <v>41734.630447599127</v>
      </c>
      <c r="C36" s="6">
        <f t="shared" si="1"/>
        <v>1510.4656442000198</v>
      </c>
      <c r="D36" s="6">
        <f t="shared" si="2"/>
        <v>2895.0910420613955</v>
      </c>
      <c r="E36" s="11">
        <v>3186.4725110083159</v>
      </c>
      <c r="F36" s="6">
        <f t="shared" si="3"/>
        <v>-422.97651631334747</v>
      </c>
      <c r="G36" s="10">
        <f t="shared" si="4"/>
        <v>131.59504736642705</v>
      </c>
      <c r="H36" s="6">
        <f t="shared" si="5"/>
        <v>-405.60490070023764</v>
      </c>
    </row>
    <row r="37" spans="1:8" ht="15.75" customHeight="1" x14ac:dyDescent="0.15">
      <c r="A37" s="4">
        <v>15</v>
      </c>
      <c r="B37" s="6">
        <f t="shared" si="0"/>
        <v>43110.145222137566</v>
      </c>
      <c r="C37" s="6">
        <f t="shared" si="1"/>
        <v>1375.514774538437</v>
      </c>
      <c r="D37" s="6">
        <f t="shared" si="2"/>
        <v>2959.8380415837032</v>
      </c>
      <c r="E37" s="11">
        <v>3114.4577098550672</v>
      </c>
      <c r="F37" s="6">
        <f t="shared" si="3"/>
        <v>-289.15776107062317</v>
      </c>
      <c r="G37" s="10">
        <f t="shared" si="4"/>
        <v>134.53809279925923</v>
      </c>
      <c r="H37" s="6">
        <f t="shared" si="5"/>
        <v>-276.45271412960352</v>
      </c>
    </row>
    <row r="38" spans="1:8" ht="15.75" customHeight="1" x14ac:dyDescent="0.15">
      <c r="A38" s="4">
        <v>16</v>
      </c>
      <c r="B38" s="6">
        <f t="shared" si="0"/>
        <v>44359.028491661826</v>
      </c>
      <c r="C38" s="6">
        <f t="shared" si="1"/>
        <v>1248.8832695242604</v>
      </c>
      <c r="D38" s="6">
        <f t="shared" si="2"/>
        <v>3017.9893010053843</v>
      </c>
      <c r="E38" s="11">
        <v>3045.139320446659</v>
      </c>
      <c r="F38" s="6">
        <f t="shared" si="3"/>
        <v>-164.33135130515581</v>
      </c>
      <c r="G38" s="10">
        <f t="shared" si="4"/>
        <v>137.1813318638811</v>
      </c>
      <c r="H38" s="6">
        <f t="shared" si="5"/>
        <v>-156.6410184483141</v>
      </c>
    </row>
    <row r="39" spans="1:8" ht="15.75" customHeight="1" x14ac:dyDescent="0.15">
      <c r="A39" s="4">
        <v>17</v>
      </c>
      <c r="B39" s="6">
        <f t="shared" si="0"/>
        <v>45488.587057694313</v>
      </c>
      <c r="C39" s="6">
        <f t="shared" si="1"/>
        <v>1129.5585660324891</v>
      </c>
      <c r="D39" s="6">
        <f t="shared" si="2"/>
        <v>3070.1473520492982</v>
      </c>
      <c r="E39" s="11">
        <v>2977.8514198517319</v>
      </c>
      <c r="F39" s="6">
        <f t="shared" si="3"/>
        <v>-47.256220168310847</v>
      </c>
      <c r="G39" s="10">
        <f t="shared" si="4"/>
        <v>139.55215236587719</v>
      </c>
      <c r="H39" s="6">
        <f t="shared" si="5"/>
        <v>-44.910006704750316</v>
      </c>
    </row>
    <row r="40" spans="1:8" ht="15.75" customHeight="1" x14ac:dyDescent="0.15">
      <c r="A40" s="4">
        <v>18</v>
      </c>
      <c r="B40" s="6">
        <f t="shared" si="0"/>
        <v>46505.233925459179</v>
      </c>
      <c r="C40" s="6">
        <f t="shared" si="1"/>
        <v>1016.6468677648672</v>
      </c>
      <c r="D40" s="6">
        <f t="shared" si="2"/>
        <v>3116.8182106826744</v>
      </c>
      <c r="E40" s="11">
        <v>2912.0046618354636</v>
      </c>
      <c r="F40" s="6">
        <f t="shared" si="3"/>
        <v>63.139993816180123</v>
      </c>
      <c r="G40" s="10">
        <f t="shared" si="4"/>
        <v>141.67355503103065</v>
      </c>
      <c r="H40" s="6">
        <f t="shared" si="5"/>
        <v>59.825693361457972</v>
      </c>
    </row>
    <row r="41" spans="1:8" ht="15.75" customHeight="1" x14ac:dyDescent="0.15">
      <c r="A41" s="4">
        <v>19</v>
      </c>
      <c r="B41" s="6">
        <f t="shared" si="0"/>
        <v>47414.584311184481</v>
      </c>
      <c r="C41" s="6">
        <f t="shared" si="1"/>
        <v>909.35038572530493</v>
      </c>
      <c r="D41" s="6">
        <f t="shared" si="2"/>
        <v>3158.4288958972438</v>
      </c>
      <c r="E41" s="11">
        <v>2847.0684659527706</v>
      </c>
      <c r="F41" s="6">
        <f t="shared" si="3"/>
        <v>167.79548013096218</v>
      </c>
      <c r="G41" s="10">
        <f t="shared" si="4"/>
        <v>143.56494981351108</v>
      </c>
      <c r="H41" s="6">
        <f t="shared" si="5"/>
        <v>158.51214056444405</v>
      </c>
    </row>
    <row r="42" spans="1:8" ht="15.75" customHeight="1" x14ac:dyDescent="0.15">
      <c r="A42" s="4">
        <v>20</v>
      </c>
      <c r="B42" s="6">
        <f t="shared" si="0"/>
        <v>48221.533481809049</v>
      </c>
      <c r="C42" s="6">
        <f t="shared" si="1"/>
        <v>806.9491706245667</v>
      </c>
      <c r="D42" s="6">
        <f t="shared" si="2"/>
        <v>3195.3407117856095</v>
      </c>
      <c r="E42" s="11">
        <v>2782.5568502572532</v>
      </c>
      <c r="F42" s="6">
        <f t="shared" si="3"/>
        <v>267.54110190173765</v>
      </c>
      <c r="G42" s="10">
        <f t="shared" si="4"/>
        <v>145.24275962661861</v>
      </c>
      <c r="H42" s="6">
        <f t="shared" si="5"/>
        <v>251.98335327727361</v>
      </c>
    </row>
    <row r="43" spans="1:8" ht="15.75" customHeight="1" x14ac:dyDescent="0.15">
      <c r="A43" s="4">
        <v>21</v>
      </c>
      <c r="B43" s="6">
        <f t="shared" si="0"/>
        <v>48930.324756240792</v>
      </c>
      <c r="C43" s="6">
        <f t="shared" si="1"/>
        <v>708.79127443174116</v>
      </c>
      <c r="D43" s="6">
        <f t="shared" si="2"/>
        <v>3227.8594393151488</v>
      </c>
      <c r="E43" s="11">
        <v>2718.0218361737848</v>
      </c>
      <c r="F43" s="6">
        <f t="shared" si="3"/>
        <v>363.11671953613006</v>
      </c>
      <c r="G43" s="10">
        <f t="shared" si="4"/>
        <v>146.72088360523404</v>
      </c>
      <c r="H43" s="6">
        <f t="shared" si="5"/>
        <v>340.97823062202718</v>
      </c>
    </row>
    <row r="44" spans="1:8" ht="15.75" customHeight="1" x14ac:dyDescent="0.15">
      <c r="A44" s="4">
        <v>22</v>
      </c>
      <c r="B44" s="6">
        <f t="shared" si="0"/>
        <v>49544.6034962017</v>
      </c>
      <c r="C44" s="6">
        <f t="shared" si="1"/>
        <v>614.27873996090784</v>
      </c>
      <c r="D44" s="6">
        <f t="shared" si="2"/>
        <v>3256.2434216819884</v>
      </c>
      <c r="E44" s="11">
        <v>2653.0422714709407</v>
      </c>
      <c r="F44" s="6">
        <f t="shared" si="3"/>
        <v>455.19008558913913</v>
      </c>
      <c r="G44" s="10">
        <f t="shared" si="4"/>
        <v>148.01106462190856</v>
      </c>
      <c r="H44" s="6">
        <f t="shared" si="5"/>
        <v>426.15959176892346</v>
      </c>
    </row>
    <row r="45" spans="1:8" ht="15.75" customHeight="1" x14ac:dyDescent="0.15">
      <c r="A45" s="4">
        <v>23</v>
      </c>
      <c r="B45" s="6">
        <f t="shared" si="0"/>
        <v>50067.463452259362</v>
      </c>
      <c r="C45" s="6">
        <f t="shared" si="1"/>
        <v>522.85995605766084</v>
      </c>
      <c r="D45" s="6">
        <f t="shared" si="2"/>
        <v>3280.7098202212314</v>
      </c>
      <c r="E45" s="11">
        <v>2587.218435066065</v>
      </c>
      <c r="F45" s="6">
        <f t="shared" si="3"/>
        <v>544.36821150874675</v>
      </c>
      <c r="G45" s="10">
        <f t="shared" si="4"/>
        <v>149.12317364641962</v>
      </c>
      <c r="H45" s="6">
        <f t="shared" si="5"/>
        <v>508.12585895736976</v>
      </c>
    </row>
    <row r="46" spans="1:8" ht="15.75" customHeight="1" x14ac:dyDescent="0.15">
      <c r="A46" s="4">
        <v>24</v>
      </c>
      <c r="B46" s="6">
        <f t="shared" si="0"/>
        <v>50501.488067209328</v>
      </c>
      <c r="C46" s="6">
        <f t="shared" si="1"/>
        <v>434.02461494996351</v>
      </c>
      <c r="D46" s="6">
        <f t="shared" si="2"/>
        <v>3301.4396134940507</v>
      </c>
      <c r="E46" s="11">
        <v>2520.16892546077</v>
      </c>
      <c r="F46" s="6">
        <f t="shared" si="3"/>
        <v>631.20525105627848</v>
      </c>
      <c r="G46" s="10">
        <f t="shared" si="4"/>
        <v>150.06543697700229</v>
      </c>
      <c r="H46" s="6">
        <f t="shared" si="5"/>
        <v>587.41929898061346</v>
      </c>
    </row>
    <row r="47" spans="1:8" ht="15.75" customHeight="1" x14ac:dyDescent="0.15">
      <c r="A47" s="4">
        <v>25</v>
      </c>
      <c r="B47" s="6">
        <f t="shared" si="0"/>
        <v>50848.779341289861</v>
      </c>
      <c r="C47" s="6">
        <f t="shared" si="1"/>
        <v>347.29127408053091</v>
      </c>
      <c r="D47" s="6">
        <f t="shared" si="2"/>
        <v>3318.5816651488731</v>
      </c>
      <c r="E47" s="11">
        <v>2451.5199435475861</v>
      </c>
      <c r="F47" s="6">
        <f t="shared" si="3"/>
        <v>716.21710045815644</v>
      </c>
      <c r="G47" s="10">
        <f t="shared" si="4"/>
        <v>150.84462114313058</v>
      </c>
      <c r="H47" s="6">
        <f t="shared" si="5"/>
        <v>664.54035716302724</v>
      </c>
    </row>
    <row r="48" spans="1:8" ht="15.75" customHeight="1" x14ac:dyDescent="0.15">
      <c r="A48" s="4">
        <v>26</v>
      </c>
      <c r="B48" s="6">
        <f t="shared" si="0"/>
        <v>51110.990413837862</v>
      </c>
      <c r="C48" s="6">
        <f t="shared" si="1"/>
        <v>262.21107254800154</v>
      </c>
      <c r="D48" s="6">
        <f t="shared" si="2"/>
        <v>3332.2557301769916</v>
      </c>
      <c r="E48" s="11">
        <v>2380.9102117684124</v>
      </c>
      <c r="F48" s="6">
        <f t="shared" si="3"/>
        <v>799.87934885507957</v>
      </c>
      <c r="G48" s="10">
        <f t="shared" si="4"/>
        <v>151.46616955349961</v>
      </c>
      <c r="H48" s="6">
        <f t="shared" si="5"/>
        <v>739.94633913647181</v>
      </c>
    </row>
    <row r="49" spans="1:8" ht="15.75" customHeight="1" x14ac:dyDescent="0.15">
      <c r="A49" s="4">
        <v>27</v>
      </c>
      <c r="B49" s="6">
        <f t="shared" si="0"/>
        <v>51289.345014548642</v>
      </c>
      <c r="C49" s="6">
        <f t="shared" si="1"/>
        <v>178.35460071077841</v>
      </c>
      <c r="D49" s="6">
        <f t="shared" si="2"/>
        <v>3342.5551558923185</v>
      </c>
      <c r="E49" s="11">
        <v>2307.9792012873559</v>
      </c>
      <c r="F49" s="6">
        <f t="shared" si="3"/>
        <v>882.64162933712987</v>
      </c>
      <c r="G49" s="10">
        <f t="shared" si="4"/>
        <v>151.93432526783266</v>
      </c>
      <c r="H49" s="6">
        <f t="shared" si="5"/>
        <v>814.06524795037092</v>
      </c>
    </row>
    <row r="50" spans="1:8" ht="15.75" customHeight="1" x14ac:dyDescent="0.15">
      <c r="A50" s="4">
        <v>28</v>
      </c>
      <c r="B50" s="6">
        <f t="shared" si="0"/>
        <v>51384.656216093143</v>
      </c>
      <c r="C50" s="6">
        <f t="shared" si="1"/>
        <v>95.311201544501728</v>
      </c>
      <c r="D50" s="6">
        <f t="shared" si="2"/>
        <v>3349.5486971424521</v>
      </c>
      <c r="E50" s="11">
        <v>2232.3672438173617</v>
      </c>
      <c r="F50" s="6">
        <f t="shared" si="3"/>
        <v>964.92923981861532</v>
      </c>
      <c r="G50" s="10">
        <f t="shared" si="4"/>
        <v>152.2522135064751</v>
      </c>
      <c r="H50" s="6">
        <f t="shared" si="5"/>
        <v>887.29767240395654</v>
      </c>
    </row>
    <row r="51" spans="1:8" ht="15.75" customHeight="1" x14ac:dyDescent="0.15">
      <c r="A51" s="4">
        <v>29</v>
      </c>
      <c r="B51" s="6">
        <f t="shared" si="0"/>
        <v>51397.351791926325</v>
      </c>
      <c r="C51" s="6">
        <f t="shared" si="1"/>
        <v>12.695575833179646</v>
      </c>
      <c r="D51" s="6">
        <f t="shared" si="2"/>
        <v>3353.2819984093449</v>
      </c>
      <c r="E51" s="11">
        <v>2153.7229181703938</v>
      </c>
      <c r="F51" s="6">
        <f t="shared" si="3"/>
        <v>1047.1371712203445</v>
      </c>
      <c r="G51" s="10">
        <f t="shared" si="4"/>
        <v>152.42190901860658</v>
      </c>
      <c r="H51" s="6">
        <f t="shared" si="5"/>
        <v>960.01168422626949</v>
      </c>
    </row>
    <row r="52" spans="1:8" ht="15.75" customHeight="1" x14ac:dyDescent="0.15">
      <c r="A52" s="4">
        <v>30</v>
      </c>
      <c r="B52" s="6">
        <f t="shared" si="0"/>
        <v>51327.473826598856</v>
      </c>
      <c r="C52" s="6">
        <f t="shared" si="1"/>
        <v>-69.877965327465972</v>
      </c>
      <c r="D52" s="6">
        <f t="shared" si="2"/>
        <v>3353.7790698579624</v>
      </c>
      <c r="E52" s="11">
        <v>2071.6783593361306</v>
      </c>
      <c r="F52" s="6">
        <f t="shared" si="3"/>
        <v>1129.65620734647</v>
      </c>
      <c r="G52" s="10">
        <f t="shared" si="4"/>
        <v>152.44450317536192</v>
      </c>
      <c r="H52" s="6">
        <f t="shared" si="5"/>
        <v>1032.5671455551351</v>
      </c>
    </row>
    <row r="53" spans="1:8" ht="15.75" customHeight="1" x14ac:dyDescent="0.15">
      <c r="A53" s="4">
        <v>31</v>
      </c>
      <c r="B53" s="6">
        <f t="shared" si="0"/>
        <v>51174.701070650735</v>
      </c>
      <c r="C53" s="6">
        <f t="shared" si="1"/>
        <v>-152.77275594812136</v>
      </c>
      <c r="D53" s="6">
        <f t="shared" si="2"/>
        <v>3351.0425200472464</v>
      </c>
      <c r="E53" s="11">
        <v>1985.8719868268308</v>
      </c>
      <c r="F53" s="6">
        <f t="shared" si="3"/>
        <v>1212.8504186728135</v>
      </c>
      <c r="G53" s="10">
        <f t="shared" si="4"/>
        <v>152.32011454760212</v>
      </c>
      <c r="H53" s="6">
        <f t="shared" si="5"/>
        <v>1105.2952886224055</v>
      </c>
    </row>
    <row r="54" spans="1:8" ht="15.75" customHeight="1" x14ac:dyDescent="0.15">
      <c r="A54" s="4">
        <v>32</v>
      </c>
      <c r="B54" s="6">
        <f t="shared" si="0"/>
        <v>50938.350336282056</v>
      </c>
      <c r="C54" s="6">
        <f t="shared" si="1"/>
        <v>-236.35073436867651</v>
      </c>
      <c r="D54" s="6">
        <f t="shared" si="2"/>
        <v>3345.0544616915477</v>
      </c>
      <c r="E54" s="11">
        <v>1895.9284769084375</v>
      </c>
      <c r="F54" s="6">
        <f t="shared" si="3"/>
        <v>1297.0780547062218</v>
      </c>
      <c r="G54" s="10">
        <f t="shared" si="4"/>
        <v>152.04793007688852</v>
      </c>
      <c r="H54" s="6">
        <f t="shared" si="5"/>
        <v>1178.5180945176794</v>
      </c>
    </row>
    <row r="55" spans="1:8" ht="15.75" customHeight="1" x14ac:dyDescent="0.15">
      <c r="A55" s="4">
        <v>33</v>
      </c>
      <c r="B55" s="6">
        <f t="shared" si="0"/>
        <v>50617.387886575729</v>
      </c>
      <c r="C55" s="6">
        <f t="shared" si="1"/>
        <v>-320.96244970632461</v>
      </c>
      <c r="D55" s="6">
        <f t="shared" si="2"/>
        <v>3335.7763857165678</v>
      </c>
      <c r="E55" s="11">
        <v>1801.4688143054277</v>
      </c>
      <c r="F55" s="6">
        <f t="shared" si="3"/>
        <v>1382.681372060387</v>
      </c>
      <c r="G55" s="10">
        <f t="shared" si="4"/>
        <v>151.62619935075307</v>
      </c>
      <c r="H55" s="6">
        <f t="shared" si="5"/>
        <v>1252.5391874089826</v>
      </c>
    </row>
    <row r="56" spans="1:8" ht="15.75" customHeight="1" x14ac:dyDescent="0.15">
      <c r="A56" s="4">
        <v>34</v>
      </c>
      <c r="B56" s="6">
        <f t="shared" si="0"/>
        <v>50210.422772741069</v>
      </c>
      <c r="C56" s="6">
        <f t="shared" si="1"/>
        <v>-406.96511383465963</v>
      </c>
      <c r="D56" s="6">
        <f t="shared" si="2"/>
        <v>3323.1492136957563</v>
      </c>
      <c r="E56" s="11">
        <v>1702.0927147726622</v>
      </c>
      <c r="F56" s="6">
        <f t="shared" si="3"/>
        <v>1470.0042619369233</v>
      </c>
      <c r="G56" s="10">
        <f t="shared" si="4"/>
        <v>151.05223698617075</v>
      </c>
      <c r="H56" s="6">
        <f t="shared" si="5"/>
        <v>1327.6600007594536</v>
      </c>
    </row>
    <row r="57" spans="1:8" ht="15.75" customHeight="1" x14ac:dyDescent="0.15">
      <c r="A57" s="4">
        <v>35</v>
      </c>
      <c r="B57" s="6">
        <f t="shared" si="0"/>
        <v>49715.723134504675</v>
      </c>
      <c r="C57" s="6">
        <f t="shared" si="1"/>
        <v>-494.69963823639091</v>
      </c>
      <c r="D57" s="6">
        <f t="shared" si="2"/>
        <v>3307.0924150840069</v>
      </c>
      <c r="E57" s="11">
        <v>1597.4013106278203</v>
      </c>
      <c r="F57" s="6">
        <f t="shared" si="3"/>
        <v>1559.3687219523681</v>
      </c>
      <c r="G57" s="10">
        <f t="shared" si="4"/>
        <v>150.32238250381849</v>
      </c>
      <c r="H57" s="6">
        <f t="shared" si="5"/>
        <v>1404.1585964439166</v>
      </c>
    </row>
    <row r="58" spans="1:8" ht="15.75" customHeight="1" x14ac:dyDescent="0.15">
      <c r="A58" s="4">
        <v>36</v>
      </c>
      <c r="B58" s="6">
        <f t="shared" si="0"/>
        <v>49131.205777260446</v>
      </c>
      <c r="C58" s="6">
        <f t="shared" si="1"/>
        <v>-584.5173572442277</v>
      </c>
      <c r="D58" s="6">
        <f t="shared" si="2"/>
        <v>3287.503779618306</v>
      </c>
      <c r="E58" s="11">
        <v>1486.9711066934669</v>
      </c>
      <c r="F58" s="6">
        <f t="shared" si="3"/>
        <v>1651.1006829421888</v>
      </c>
      <c r="G58" s="10">
        <f t="shared" si="4"/>
        <v>149.43198998265026</v>
      </c>
      <c r="H58" s="6">
        <f t="shared" si="5"/>
        <v>1482.31317366442</v>
      </c>
    </row>
    <row r="59" spans="1:8" ht="15.75" customHeight="1" x14ac:dyDescent="0.15">
      <c r="A59" s="4">
        <v>37</v>
      </c>
      <c r="B59" s="6">
        <f t="shared" si="0"/>
        <v>48454.436146154716</v>
      </c>
      <c r="C59" s="6">
        <f t="shared" si="1"/>
        <v>-676.76963110572729</v>
      </c>
      <c r="D59" s="6">
        <f t="shared" si="2"/>
        <v>3264.2578558011437</v>
      </c>
      <c r="E59" s="11">
        <v>1370.3639429467912</v>
      </c>
      <c r="F59" s="6">
        <f t="shared" si="3"/>
        <v>1745.5185557724824</v>
      </c>
      <c r="G59" s="10">
        <f t="shared" si="4"/>
        <v>148.37535708187016</v>
      </c>
      <c r="H59" s="6">
        <f t="shared" si="5"/>
        <v>1562.3917900908775</v>
      </c>
    </row>
    <row r="60" spans="1:8" ht="15.75" customHeight="1" x14ac:dyDescent="0.15">
      <c r="A60" s="4">
        <v>38</v>
      </c>
      <c r="B60" s="6">
        <f t="shared" si="0"/>
        <v>47682.626103387505</v>
      </c>
      <c r="C60" s="6">
        <f t="shared" si="1"/>
        <v>-771.8100427672091</v>
      </c>
      <c r="D60" s="6">
        <f t="shared" si="2"/>
        <v>3237.204465667056</v>
      </c>
      <c r="E60" s="11">
        <v>1247.124796655904</v>
      </c>
      <c r="F60" s="6">
        <f t="shared" si="3"/>
        <v>1842.9340114808313</v>
      </c>
      <c r="G60" s="10">
        <f t="shared" si="4"/>
        <v>147.14565753032073</v>
      </c>
      <c r="H60" s="6">
        <f t="shared" si="5"/>
        <v>1644.6531844473252</v>
      </c>
    </row>
    <row r="61" spans="1:8" ht="15.75" customHeight="1" x14ac:dyDescent="0.15">
      <c r="A61" s="4">
        <v>39</v>
      </c>
      <c r="B61" s="6">
        <f t="shared" si="0"/>
        <v>46812.628859424462</v>
      </c>
      <c r="C61" s="6">
        <f t="shared" si="1"/>
        <v>-869.997243963041</v>
      </c>
      <c r="D61" s="6">
        <f t="shared" si="2"/>
        <v>3206.1667355752443</v>
      </c>
      <c r="E61" s="11">
        <v>1116.778843678105</v>
      </c>
      <c r="F61" s="6">
        <f t="shared" si="3"/>
        <v>1943.6530402800829</v>
      </c>
      <c r="G61" s="10">
        <f t="shared" si="4"/>
        <v>145.73485161705656</v>
      </c>
      <c r="H61" s="6">
        <f t="shared" si="5"/>
        <v>1729.3478336619783</v>
      </c>
    </row>
    <row r="62" spans="1:8" ht="15.75" customHeight="1" x14ac:dyDescent="0.15">
      <c r="A62" s="4">
        <v>40</v>
      </c>
      <c r="B62" s="6">
        <f t="shared" si="0"/>
        <v>45840.926747095444</v>
      </c>
      <c r="C62" s="6">
        <f t="shared" si="1"/>
        <v>-971.70211232901772</v>
      </c>
      <c r="D62" s="6">
        <f t="shared" si="2"/>
        <v>3170.9385264863522</v>
      </c>
      <c r="E62" s="11">
        <v>978.82409014700136</v>
      </c>
      <c r="F62" s="6">
        <f t="shared" si="3"/>
        <v>2047.9808669536078</v>
      </c>
      <c r="G62" s="10">
        <f t="shared" si="4"/>
        <v>144.13356938574327</v>
      </c>
      <c r="H62" s="6">
        <f t="shared" si="5"/>
        <v>1816.722413077388</v>
      </c>
    </row>
    <row r="63" spans="1:8" ht="15.75" customHeight="1" x14ac:dyDescent="0.15">
      <c r="A63" s="4">
        <v>41</v>
      </c>
      <c r="B63" s="6">
        <f t="shared" si="0"/>
        <v>44763.630232341209</v>
      </c>
      <c r="C63" s="6">
        <f t="shared" si="1"/>
        <v>-1077.2965147542318</v>
      </c>
      <c r="D63" s="6">
        <f t="shared" si="2"/>
        <v>3131.2809635471058</v>
      </c>
      <c r="E63" s="11">
        <v>832.7420997080784</v>
      </c>
      <c r="F63" s="6">
        <f t="shared" si="3"/>
        <v>2156.2079109505225</v>
      </c>
      <c r="G63" s="10">
        <f t="shared" si="4"/>
        <v>142.33095288850481</v>
      </c>
      <c r="H63" s="6">
        <f t="shared" si="5"/>
        <v>1907.0074130150929</v>
      </c>
    </row>
    <row r="64" spans="1:8" ht="15.75" customHeight="1" x14ac:dyDescent="0.15">
      <c r="A64" s="4">
        <v>42</v>
      </c>
      <c r="B64" s="6">
        <f t="shared" si="0"/>
        <v>43576.455322197391</v>
      </c>
      <c r="C64" s="6">
        <f t="shared" si="1"/>
        <v>-1187.1749101438168</v>
      </c>
      <c r="D64" s="6">
        <f t="shared" si="2"/>
        <v>3086.9186464163345</v>
      </c>
      <c r="E64" s="11">
        <v>677.97634953706699</v>
      </c>
      <c r="F64" s="6">
        <f t="shared" si="3"/>
        <v>2268.6278129512521</v>
      </c>
      <c r="G64" s="10">
        <f t="shared" si="4"/>
        <v>140.31448392801519</v>
      </c>
      <c r="H64" s="6">
        <f t="shared" si="5"/>
        <v>2000.4332535580247</v>
      </c>
    </row>
    <row r="65" spans="1:8" ht="15.75" customHeight="1" x14ac:dyDescent="0.15">
      <c r="A65" s="4">
        <v>43</v>
      </c>
      <c r="B65" s="6">
        <f t="shared" si="0"/>
        <v>42274.717341593299</v>
      </c>
      <c r="C65" s="6">
        <f t="shared" si="1"/>
        <v>-1301.7379806040906</v>
      </c>
      <c r="D65" s="6">
        <f t="shared" si="2"/>
        <v>3037.5339762783033</v>
      </c>
      <c r="E65" s="11">
        <v>513.94765782080071</v>
      </c>
      <c r="F65" s="6">
        <f t="shared" si="3"/>
        <v>2385.5165922630345</v>
      </c>
      <c r="G65" s="10">
        <f t="shared" si="4"/>
        <v>138.06972619446833</v>
      </c>
      <c r="H65" s="6">
        <f t="shared" si="5"/>
        <v>2097.2119405843846</v>
      </c>
    </row>
    <row r="66" spans="1:8" ht="15.75" customHeight="1" x14ac:dyDescent="0.15">
      <c r="A66" s="4">
        <v>44</v>
      </c>
      <c r="B66" s="6">
        <f t="shared" si="0"/>
        <v>40853.311981851482</v>
      </c>
      <c r="C66" s="6">
        <f t="shared" si="1"/>
        <v>-1421.4053597418174</v>
      </c>
      <c r="D66" s="6">
        <f t="shared" si="2"/>
        <v>2982.7608340082461</v>
      </c>
      <c r="E66" s="11">
        <v>340.04119615790341</v>
      </c>
      <c r="F66" s="6">
        <f t="shared" si="3"/>
        <v>2507.1395999408769</v>
      </c>
      <c r="G66" s="10">
        <f t="shared" si="4"/>
        <v>135.58003790946574</v>
      </c>
      <c r="H66" s="6">
        <f t="shared" si="5"/>
        <v>2197.5434142355789</v>
      </c>
    </row>
    <row r="67" spans="1:8" ht="15.75" customHeight="1" x14ac:dyDescent="0.15">
      <c r="A67" s="4">
        <v>45</v>
      </c>
      <c r="B67" s="6">
        <f t="shared" si="0"/>
        <v>39306.691721434479</v>
      </c>
      <c r="C67" s="6">
        <f t="shared" si="1"/>
        <v>-1546.6202604170023</v>
      </c>
      <c r="D67" s="6">
        <f t="shared" si="2"/>
        <v>2922.1759807758526</v>
      </c>
      <c r="E67" s="11">
        <v>155.60107216014256</v>
      </c>
      <c r="F67" s="6">
        <f t="shared" si="3"/>
        <v>2633.7487276713532</v>
      </c>
      <c r="G67" s="10">
        <f t="shared" si="4"/>
        <v>132.82618094435693</v>
      </c>
      <c r="H67" s="6">
        <f t="shared" si="5"/>
        <v>2301.613270381843</v>
      </c>
    </row>
    <row r="68" spans="1:8" ht="15.75" customHeight="1" x14ac:dyDescent="0.15">
      <c r="A68" s="4">
        <v>46</v>
      </c>
      <c r="B68" s="6">
        <f t="shared" si="0"/>
        <v>37628.849541122952</v>
      </c>
      <c r="C68" s="6">
        <f t="shared" si="1"/>
        <v>-1677.8421803115284</v>
      </c>
      <c r="D68" s="6">
        <f t="shared" si="2"/>
        <v>2855.2878671675116</v>
      </c>
      <c r="E68" s="11">
        <v>-40.063358585091983</v>
      </c>
      <c r="F68" s="6">
        <f t="shared" si="3"/>
        <v>2765.5654136086259</v>
      </c>
      <c r="G68" s="10">
        <f t="shared" si="4"/>
        <v>129.78581214397781</v>
      </c>
      <c r="H68" s="6">
        <f t="shared" si="5"/>
        <v>2409.5781496680529</v>
      </c>
    </row>
    <row r="69" spans="1:8" ht="15.75" customHeight="1" x14ac:dyDescent="0.15">
      <c r="A69" s="4">
        <v>47</v>
      </c>
      <c r="B69" s="6">
        <f t="shared" si="0"/>
        <v>35813.285289359919</v>
      </c>
      <c r="C69" s="6">
        <f t="shared" si="1"/>
        <v>-1815.5642517630367</v>
      </c>
      <c r="D69" s="6">
        <f t="shared" si="2"/>
        <v>2781.5224441265927</v>
      </c>
      <c r="E69" s="11">
        <v>-247.69552088291374</v>
      </c>
      <c r="F69" s="6">
        <f t="shared" si="3"/>
        <v>2902.7851266401158</v>
      </c>
      <c r="G69" s="10">
        <f t="shared" si="4"/>
        <v>126.43283836939058</v>
      </c>
      <c r="H69" s="6">
        <f t="shared" si="5"/>
        <v>2521.5700483082242</v>
      </c>
    </row>
    <row r="70" spans="1:8" ht="15.75" customHeight="1" x14ac:dyDescent="0.15">
      <c r="A70" s="4">
        <v>48</v>
      </c>
      <c r="B70" s="6">
        <f t="shared" si="0"/>
        <v>33852.977727848738</v>
      </c>
      <c r="C70" s="6">
        <f t="shared" si="1"/>
        <v>-1960.3075615111816</v>
      </c>
      <c r="D70" s="6">
        <f t="shared" si="2"/>
        <v>2700.2035365118791</v>
      </c>
      <c r="E70" s="11">
        <v>-468.08734112118498</v>
      </c>
      <c r="F70" s="6">
        <f t="shared" si="3"/>
        <v>3045.5543532461606</v>
      </c>
      <c r="G70" s="10">
        <f t="shared" si="4"/>
        <v>122.7365243869036</v>
      </c>
      <c r="H70" s="6">
        <f t="shared" si="5"/>
        <v>2637.676740499533</v>
      </c>
    </row>
    <row r="71" spans="1:8" ht="15.75" customHeight="1" x14ac:dyDescent="0.15">
      <c r="A71" s="4">
        <v>49</v>
      </c>
      <c r="B71" s="6">
        <f t="shared" si="0"/>
        <v>31740.344758700536</v>
      </c>
      <c r="C71" s="6">
        <f t="shared" si="1"/>
        <v>-2112.6329691482024</v>
      </c>
      <c r="D71" s="6">
        <f t="shared" si="2"/>
        <v>2610.5266409729024</v>
      </c>
      <c r="E71" s="11">
        <v>-702.09223048783826</v>
      </c>
      <c r="F71" s="6">
        <f t="shared" si="3"/>
        <v>3193.958569598336</v>
      </c>
      <c r="G71" s="10">
        <f t="shared" si="4"/>
        <v>118.66030186240465</v>
      </c>
      <c r="H71" s="6">
        <f t="shared" si="5"/>
        <v>2757.932040975054</v>
      </c>
    </row>
    <row r="72" spans="1:8" ht="15.75" customHeight="1" x14ac:dyDescent="0.15">
      <c r="A72" s="4">
        <v>50</v>
      </c>
      <c r="B72" s="6">
        <f t="shared" si="0"/>
        <v>29467.196784149786</v>
      </c>
      <c r="C72" s="6">
        <f t="shared" si="1"/>
        <v>-2273.1479745507495</v>
      </c>
      <c r="D72" s="6">
        <f t="shared" si="2"/>
        <v>2511.5220079554001</v>
      </c>
      <c r="E72" s="11">
        <v>-950.63360960489388</v>
      </c>
      <c r="F72" s="6">
        <f t="shared" si="3"/>
        <v>3347.9955262895942</v>
      </c>
      <c r="G72" s="10">
        <f t="shared" si="4"/>
        <v>114.16009127070001</v>
      </c>
      <c r="H72" s="6">
        <f t="shared" si="5"/>
        <v>2882.2936037912173</v>
      </c>
    </row>
    <row r="73" spans="1:8" ht="15.75" customHeight="1" x14ac:dyDescent="0.15">
      <c r="A73" s="4">
        <v>51</v>
      </c>
      <c r="B73" s="6">
        <f t="shared" si="0"/>
        <v>27024.680063950429</v>
      </c>
      <c r="C73" s="6">
        <f t="shared" si="1"/>
        <v>-2442.5167201993572</v>
      </c>
      <c r="D73" s="6">
        <f t="shared" si="2"/>
        <v>2402.0016331661027</v>
      </c>
      <c r="E73" s="11">
        <v>-1214.716854193116</v>
      </c>
      <c r="F73" s="6">
        <f t="shared" si="3"/>
        <v>3507.5365949425777</v>
      </c>
      <c r="G73" s="10">
        <f t="shared" si="4"/>
        <v>109.18189241664103</v>
      </c>
      <c r="H73" s="6">
        <f t="shared" si="5"/>
        <v>3010.6108799270182</v>
      </c>
    </row>
    <row r="74" spans="1:8" ht="15.75" customHeight="1" x14ac:dyDescent="0.15">
      <c r="A74" s="4">
        <v>52</v>
      </c>
      <c r="B74" s="6">
        <f t="shared" si="0"/>
        <v>24403.204226934275</v>
      </c>
      <c r="C74" s="6">
        <f t="shared" si="1"/>
        <v>-2621.4758370161553</v>
      </c>
      <c r="D74" s="6">
        <f t="shared" si="2"/>
        <v>2280.4803846639775</v>
      </c>
      <c r="E74" s="11">
        <v>-1495.4475010182207</v>
      </c>
      <c r="F74" s="6">
        <f t="shared" si="3"/>
        <v>3672.2696863792903</v>
      </c>
      <c r="G74" s="10">
        <f t="shared" si="4"/>
        <v>103.65819930290807</v>
      </c>
      <c r="H74" s="6">
        <f t="shared" si="5"/>
        <v>3142.5778898159051</v>
      </c>
    </row>
    <row r="75" spans="1:8" ht="15.75" customHeight="1" x14ac:dyDescent="0.15">
      <c r="A75" s="4">
        <v>53</v>
      </c>
      <c r="B75" s="6">
        <f t="shared" si="0"/>
        <v>21592.347588101795</v>
      </c>
      <c r="C75" s="6">
        <f t="shared" si="1"/>
        <v>-2810.8566388324803</v>
      </c>
      <c r="D75" s="6">
        <f t="shared" si="2"/>
        <v>2145.0534436266262</v>
      </c>
      <c r="E75" s="11">
        <v>-1794.0564627102187</v>
      </c>
      <c r="F75" s="6">
        <f t="shared" si="3"/>
        <v>3841.6074770810887</v>
      </c>
      <c r="G75" s="10">
        <f t="shared" si="4"/>
        <v>97.502429255755729</v>
      </c>
      <c r="H75" s="6">
        <f t="shared" si="5"/>
        <v>3277.6572590206497</v>
      </c>
    </row>
    <row r="76" spans="1:8" ht="15.75" customHeight="1" x14ac:dyDescent="0.15">
      <c r="A76" s="4">
        <v>54</v>
      </c>
      <c r="B76" s="6">
        <f t="shared" si="0"/>
        <v>18580.72634763761</v>
      </c>
      <c r="C76" s="6">
        <f t="shared" si="1"/>
        <v>-3011.6212404641856</v>
      </c>
      <c r="D76" s="6">
        <f t="shared" si="2"/>
        <v>1993.1956101217497</v>
      </c>
      <c r="E76" s="11">
        <v>-2111.940090959944</v>
      </c>
      <c r="F76" s="6">
        <f t="shared" si="3"/>
        <v>4014.535900621614</v>
      </c>
      <c r="G76" s="10">
        <f t="shared" si="4"/>
        <v>90.599800460079535</v>
      </c>
      <c r="H76" s="6">
        <f t="shared" si="5"/>
        <v>3414.9548246596155</v>
      </c>
    </row>
    <row r="77" spans="1:8" ht="15.75" customHeight="1" x14ac:dyDescent="0.15">
      <c r="A77" s="4">
        <v>55</v>
      </c>
      <c r="B77" s="6">
        <f t="shared" si="0"/>
        <v>15355.800242809994</v>
      </c>
      <c r="C77" s="6">
        <f t="shared" si="1"/>
        <v>-3224.9261048276176</v>
      </c>
      <c r="D77" s="6">
        <f t="shared" si="2"/>
        <v>1821.4095806854548</v>
      </c>
      <c r="E77" s="11">
        <v>-2450.7291736760503</v>
      </c>
      <c r="F77" s="6">
        <f t="shared" si="3"/>
        <v>4189.3474097848939</v>
      </c>
      <c r="G77" s="10">
        <f t="shared" si="4"/>
        <v>82.791344576611579</v>
      </c>
      <c r="H77" s="6">
        <f t="shared" si="5"/>
        <v>3552.9987970303032</v>
      </c>
    </row>
    <row r="78" spans="1:8" ht="15.75" customHeight="1" x14ac:dyDescent="0.15">
      <c r="A78" s="4">
        <v>56</v>
      </c>
      <c r="B78" s="6">
        <f t="shared" si="0"/>
        <v>11903.561511612785</v>
      </c>
      <c r="C78" s="6">
        <f t="shared" si="1"/>
        <v>-3452.2387311972097</v>
      </c>
      <c r="D78" s="6">
        <f t="shared" si="2"/>
        <v>1624.5514745580933</v>
      </c>
      <c r="E78" s="11">
        <v>-2812.4137210801268</v>
      </c>
      <c r="F78" s="6">
        <f t="shared" si="3"/>
        <v>4363.1219467946703</v>
      </c>
      <c r="G78" s="10">
        <f t="shared" si="4"/>
        <v>73.843248843549702</v>
      </c>
      <c r="H78" s="6">
        <f t="shared" si="5"/>
        <v>3689.3096030351571</v>
      </c>
    </row>
    <row r="79" spans="1:8" ht="15.75" customHeight="1" x14ac:dyDescent="0.15">
      <c r="A79" s="4">
        <v>57</v>
      </c>
      <c r="B79" s="6">
        <f t="shared" si="0"/>
        <v>8207.9429329348623</v>
      </c>
      <c r="C79" s="6">
        <f t="shared" si="1"/>
        <v>-3695.6185786779224</v>
      </c>
      <c r="D79" s="6">
        <f t="shared" si="2"/>
        <v>1394.3639842785069</v>
      </c>
      <c r="E79" s="11">
        <v>-3199.6368490273899</v>
      </c>
      <c r="F79" s="6">
        <f t="shared" si="3"/>
        <v>4530.6206522023285</v>
      </c>
      <c r="G79" s="10">
        <f t="shared" si="4"/>
        <v>63.380181103568496</v>
      </c>
      <c r="H79" s="6">
        <f t="shared" si="5"/>
        <v>3819.4824440081516</v>
      </c>
    </row>
    <row r="80" spans="1:8" ht="15.75" customHeight="1" x14ac:dyDescent="0.15">
      <c r="A80" s="4">
        <v>58</v>
      </c>
      <c r="B80" s="6">
        <f t="shared" si="0"/>
        <v>4249.4290494433808</v>
      </c>
      <c r="C80" s="6">
        <f t="shared" si="1"/>
        <v>-3958.5138834914819</v>
      </c>
      <c r="D80" s="6">
        <f t="shared" si="2"/>
        <v>1115.6053833893243</v>
      </c>
      <c r="E80" s="11">
        <v>-3616.5162612858626</v>
      </c>
      <c r="F80" s="6">
        <f t="shared" si="3"/>
        <v>4681.4123090665817</v>
      </c>
      <c r="G80" s="10">
        <f t="shared" si="4"/>
        <v>50.709335608605649</v>
      </c>
      <c r="H80" s="6">
        <f t="shared" si="5"/>
        <v>3934.8010402090308</v>
      </c>
    </row>
    <row r="81" spans="1:8" ht="15.75" customHeight="1" x14ac:dyDescent="0.15">
      <c r="A81" s="4">
        <v>59</v>
      </c>
      <c r="B81" s="6">
        <f t="shared" si="0"/>
        <v>3.1711108022136614E-5</v>
      </c>
      <c r="C81" s="6">
        <f t="shared" si="1"/>
        <v>-4249.4290177322728</v>
      </c>
      <c r="D81" s="6">
        <f t="shared" si="2"/>
        <v>751.56812670778493</v>
      </c>
      <c r="E81" s="11">
        <v>-4072.3694740054652</v>
      </c>
      <c r="F81" s="6">
        <f t="shared" si="3"/>
        <v>4789.7754131356241</v>
      </c>
      <c r="G81" s="10">
        <f t="shared" si="4"/>
        <v>34.16218757762659</v>
      </c>
      <c r="H81" s="6">
        <f t="shared" si="5"/>
        <v>4013.8404207049934</v>
      </c>
    </row>
    <row r="82" spans="1:8" ht="15.75" customHeight="1" x14ac:dyDescent="0.15">
      <c r="A82" s="4">
        <v>60</v>
      </c>
      <c r="B82" s="6">
        <f t="shared" si="0"/>
        <v>-5041.969721343914</v>
      </c>
      <c r="C82" s="6">
        <f t="shared" si="1"/>
        <v>-5041.969753055022</v>
      </c>
      <c r="D82" s="6">
        <f t="shared" si="2"/>
        <v>9.9930222537964221E-3</v>
      </c>
      <c r="E82" s="11">
        <v>-5041.9697517337254</v>
      </c>
      <c r="F82" s="6">
        <f t="shared" si="3"/>
        <v>5041.9792905276954</v>
      </c>
      <c r="G82" s="10">
        <f t="shared" si="4"/>
        <v>4.5422828426347375E-4</v>
      </c>
      <c r="H82" s="6">
        <f t="shared" si="5"/>
        <v>4212.5500738577384</v>
      </c>
    </row>
    <row r="83" spans="1:8" ht="15.75" customHeight="1" x14ac:dyDescent="0.15">
      <c r="A83" s="7" t="s">
        <v>21</v>
      </c>
      <c r="B83" s="8">
        <f t="shared" ref="B83:H83" si="6">SUM(B22:B82)</f>
        <v>2156943.5257776976</v>
      </c>
      <c r="C83" s="8">
        <f t="shared" si="6"/>
        <v>-5616.969721343914</v>
      </c>
      <c r="D83" s="8">
        <f t="shared" si="6"/>
        <v>157029.73191053179</v>
      </c>
      <c r="E83" s="8">
        <f t="shared" si="6"/>
        <v>84465.75925778276</v>
      </c>
      <c r="F83" s="8">
        <f t="shared" si="6"/>
        <v>65426.257565906635</v>
      </c>
      <c r="G83" s="8">
        <f t="shared" si="6"/>
        <v>7137.7150868423514</v>
      </c>
      <c r="H83" s="8">
        <f t="shared" si="6"/>
        <v>53549.35200007711</v>
      </c>
    </row>
    <row r="84" spans="1:8" ht="15.75" customHeight="1" x14ac:dyDescent="0.15"/>
    <row r="85" spans="1:8" ht="15.75" customHeight="1" x14ac:dyDescent="0.15"/>
    <row r="86" spans="1:8" ht="15.75" customHeight="1" x14ac:dyDescent="0.15"/>
    <row r="87" spans="1:8" ht="15.75" customHeight="1" x14ac:dyDescent="0.15"/>
    <row r="88" spans="1:8" ht="15.75" customHeight="1" x14ac:dyDescent="0.15"/>
    <row r="89" spans="1:8" ht="15.75" customHeight="1" x14ac:dyDescent="0.15"/>
    <row r="90" spans="1:8" ht="15.75" customHeight="1" x14ac:dyDescent="0.15"/>
    <row r="91" spans="1:8" ht="15.75" customHeight="1" x14ac:dyDescent="0.15"/>
    <row r="92" spans="1:8" ht="15.75" customHeight="1" x14ac:dyDescent="0.15"/>
    <row r="93" spans="1:8" ht="15.75" customHeight="1" x14ac:dyDescent="0.15"/>
    <row r="94" spans="1:8" ht="15.75" customHeight="1" x14ac:dyDescent="0.15"/>
    <row r="95" spans="1:8" ht="15.75" customHeight="1" x14ac:dyDescent="0.15"/>
    <row r="96" spans="1:8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B1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F14" sqref="F14"/>
    </sheetView>
  </sheetViews>
  <sheetFormatPr baseColWidth="10" defaultColWidth="12.6640625" defaultRowHeight="15" customHeight="1" x14ac:dyDescent="0.15"/>
  <cols>
    <col min="1" max="1" width="25.6640625" bestFit="1" customWidth="1"/>
    <col min="2" max="2" width="40" bestFit="1" customWidth="1"/>
    <col min="3" max="3" width="48.1640625" bestFit="1" customWidth="1"/>
    <col min="4" max="4" width="24.33203125" bestFit="1" customWidth="1"/>
    <col min="5" max="5" width="36.33203125" bestFit="1" customWidth="1"/>
    <col min="6" max="6" width="30.6640625" bestFit="1" customWidth="1"/>
    <col min="7" max="7" width="32.33203125" bestFit="1" customWidth="1"/>
    <col min="8" max="8" width="21" bestFit="1" customWidth="1"/>
    <col min="9" max="26" width="11.1640625" customWidth="1"/>
  </cols>
  <sheetData>
    <row r="1" spans="1:8" ht="15.75" customHeight="1" x14ac:dyDescent="0.15">
      <c r="A1" s="13" t="s">
        <v>0</v>
      </c>
      <c r="B1" s="14"/>
      <c r="C1" s="1" t="s">
        <v>1</v>
      </c>
      <c r="D1" s="12" t="s">
        <v>23</v>
      </c>
      <c r="E1" s="2" t="s">
        <v>3</v>
      </c>
      <c r="H1" s="3"/>
    </row>
    <row r="2" spans="1:8" ht="15.75" customHeight="1" x14ac:dyDescent="0.15">
      <c r="A2" s="4" t="s">
        <v>4</v>
      </c>
      <c r="B2" s="5">
        <v>5</v>
      </c>
      <c r="C2" s="6">
        <f>100*B2 + 10*B3 + B4</f>
        <v>575</v>
      </c>
      <c r="D2" s="10">
        <f>2 / (5+B8)</f>
        <v>8.3333333333333329E-2</v>
      </c>
      <c r="E2" s="6">
        <v>3.0000000000000001E-3</v>
      </c>
      <c r="G2" s="5"/>
      <c r="H2" s="5"/>
    </row>
    <row r="3" spans="1:8" ht="15.75" customHeight="1" x14ac:dyDescent="0.15">
      <c r="A3" s="4" t="s">
        <v>5</v>
      </c>
      <c r="B3" s="5">
        <v>6</v>
      </c>
      <c r="G3" s="5"/>
      <c r="H3" s="5"/>
    </row>
    <row r="4" spans="1:8" ht="15.75" customHeight="1" x14ac:dyDescent="0.15">
      <c r="A4" s="4" t="s">
        <v>6</v>
      </c>
      <c r="B4" s="5">
        <v>15</v>
      </c>
      <c r="G4" s="5"/>
      <c r="H4" s="5"/>
    </row>
    <row r="5" spans="1:8" ht="15.75" customHeight="1" x14ac:dyDescent="0.15">
      <c r="A5" s="4" t="s">
        <v>7</v>
      </c>
      <c r="B5" s="5">
        <v>5</v>
      </c>
      <c r="G5" s="5"/>
      <c r="H5" s="5"/>
    </row>
    <row r="6" spans="1:8" ht="15.75" customHeight="1" x14ac:dyDescent="0.15">
      <c r="A6" s="4" t="s">
        <v>8</v>
      </c>
      <c r="B6" s="5">
        <v>14</v>
      </c>
      <c r="G6" s="5"/>
      <c r="H6" s="5"/>
    </row>
    <row r="7" spans="1:8" ht="15.75" customHeight="1" x14ac:dyDescent="0.15">
      <c r="A7" s="4" t="s">
        <v>9</v>
      </c>
      <c r="B7" s="5">
        <v>10</v>
      </c>
      <c r="G7" s="5"/>
      <c r="H7" s="5"/>
    </row>
    <row r="8" spans="1:8" ht="15.75" customHeight="1" x14ac:dyDescent="0.15">
      <c r="A8" s="4" t="s">
        <v>10</v>
      </c>
      <c r="B8" s="5">
        <v>19</v>
      </c>
      <c r="G8" s="5"/>
      <c r="H8" s="5"/>
    </row>
    <row r="9" spans="1:8" ht="15.75" customHeight="1" x14ac:dyDescent="0.15">
      <c r="A9" s="4" t="s">
        <v>11</v>
      </c>
      <c r="B9" s="5">
        <v>6</v>
      </c>
      <c r="G9" s="5"/>
      <c r="H9" s="5"/>
    </row>
    <row r="10" spans="1:8" ht="15.75" customHeight="1" x14ac:dyDescent="0.15">
      <c r="A10" s="4" t="s">
        <v>12</v>
      </c>
      <c r="B10" s="5">
        <v>18</v>
      </c>
      <c r="G10" s="5"/>
      <c r="H10" s="5"/>
    </row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spans="1:8" ht="15.75" customHeight="1" x14ac:dyDescent="0.15"/>
    <row r="18" spans="1:8" ht="15.75" customHeight="1" x14ac:dyDescent="0.15"/>
    <row r="19" spans="1:8" ht="15.75" customHeight="1" x14ac:dyDescent="0.15"/>
    <row r="20" spans="1:8" ht="15.75" customHeight="1" x14ac:dyDescent="0.15"/>
    <row r="21" spans="1:8" ht="15.75" customHeight="1" x14ac:dyDescent="0.15">
      <c r="A21" s="1" t="s">
        <v>13</v>
      </c>
      <c r="B21" s="1" t="s">
        <v>14</v>
      </c>
      <c r="C21" s="1" t="s">
        <v>15</v>
      </c>
      <c r="D21" s="1" t="s">
        <v>16</v>
      </c>
      <c r="E21" s="1" t="s">
        <v>17</v>
      </c>
      <c r="F21" s="1" t="s">
        <v>18</v>
      </c>
      <c r="G21" s="1" t="s">
        <v>19</v>
      </c>
      <c r="H21" s="1" t="s">
        <v>20</v>
      </c>
    </row>
    <row r="22" spans="1:8" ht="15.75" customHeight="1" x14ac:dyDescent="0.15">
      <c r="A22" s="4">
        <v>0</v>
      </c>
      <c r="B22" s="6">
        <f>C2</f>
        <v>575</v>
      </c>
    </row>
    <row r="23" spans="1:8" ht="15.75" customHeight="1" x14ac:dyDescent="0.15">
      <c r="A23" s="4">
        <v>1</v>
      </c>
      <c r="B23" s="6">
        <f t="shared" ref="B23:B82" si="0">B22+C23</f>
        <v>5409.3997275786924</v>
      </c>
      <c r="C23" s="6">
        <f t="shared" ref="C23:C82" si="1">E23-$D$2*B22</f>
        <v>4834.3997275786924</v>
      </c>
      <c r="D23" s="6">
        <f t="shared" ref="D23:D82" si="2">$B$2*B22^(0.6)</f>
        <v>226.34489881444622</v>
      </c>
      <c r="E23" s="11">
        <v>4882.3163942453593</v>
      </c>
      <c r="F23" s="6">
        <f t="shared" ref="F23:F82" si="3">D23-E23-G23</f>
        <v>-4676.5483044140447</v>
      </c>
      <c r="G23" s="6">
        <f t="shared" ref="G23:G82" si="4">D23/(5+$B$9)</f>
        <v>20.576808983131475</v>
      </c>
      <c r="H23" s="6">
        <f t="shared" ref="H23:H82" si="5">F23/((1+$E$2)^A23)</f>
        <v>-4662.5606225464062</v>
      </c>
    </row>
    <row r="24" spans="1:8" ht="15.75" customHeight="1" x14ac:dyDescent="0.15">
      <c r="A24" s="4">
        <v>2</v>
      </c>
      <c r="B24" s="6">
        <f t="shared" si="0"/>
        <v>5855.3514763940457</v>
      </c>
      <c r="C24" s="6">
        <f t="shared" si="1"/>
        <v>445.95174881535377</v>
      </c>
      <c r="D24" s="6">
        <f t="shared" si="2"/>
        <v>868.67925302287199</v>
      </c>
      <c r="E24" s="11">
        <v>896.73505944691146</v>
      </c>
      <c r="F24" s="6">
        <f t="shared" si="3"/>
        <v>-107.02664760793692</v>
      </c>
      <c r="G24" s="6">
        <f t="shared" si="4"/>
        <v>78.970841183897448</v>
      </c>
      <c r="H24" s="6">
        <f t="shared" si="5"/>
        <v>-106.3873659260871</v>
      </c>
    </row>
    <row r="25" spans="1:8" ht="15.75" customHeight="1" x14ac:dyDescent="0.15">
      <c r="A25" s="4">
        <v>3</v>
      </c>
      <c r="B25" s="6">
        <f t="shared" si="0"/>
        <v>5595.5556181400789</v>
      </c>
      <c r="C25" s="6">
        <f t="shared" si="1"/>
        <v>-259.79585825396634</v>
      </c>
      <c r="D25" s="6">
        <f t="shared" si="2"/>
        <v>910.96519845001978</v>
      </c>
      <c r="E25" s="11">
        <v>228.15009811220406</v>
      </c>
      <c r="F25" s="6">
        <f t="shared" si="3"/>
        <v>600.00008229690479</v>
      </c>
      <c r="G25" s="6">
        <f t="shared" si="4"/>
        <v>82.815018040910886</v>
      </c>
      <c r="H25" s="6">
        <f t="shared" si="5"/>
        <v>594.63232028660514</v>
      </c>
    </row>
    <row r="26" spans="1:8" ht="15.75" customHeight="1" x14ac:dyDescent="0.15">
      <c r="A26" s="4">
        <v>4</v>
      </c>
      <c r="B26" s="6">
        <f t="shared" si="0"/>
        <v>5454.8726321696595</v>
      </c>
      <c r="C26" s="6">
        <f t="shared" si="1"/>
        <v>-140.68298597041974</v>
      </c>
      <c r="D26" s="6">
        <f t="shared" si="2"/>
        <v>886.49427333832273</v>
      </c>
      <c r="E26" s="11">
        <v>325.61331554125348</v>
      </c>
      <c r="F26" s="6">
        <f t="shared" si="3"/>
        <v>480.29056931176711</v>
      </c>
      <c r="G26" s="6">
        <f t="shared" si="4"/>
        <v>80.590388485302071</v>
      </c>
      <c r="H26" s="6">
        <f t="shared" si="5"/>
        <v>474.57005062947405</v>
      </c>
    </row>
    <row r="27" spans="1:8" ht="15.75" customHeight="1" x14ac:dyDescent="0.15">
      <c r="A27" s="4">
        <v>5</v>
      </c>
      <c r="B27" s="6">
        <f t="shared" si="0"/>
        <v>5491.6874022783486</v>
      </c>
      <c r="C27" s="6">
        <f t="shared" si="1"/>
        <v>36.81477010868889</v>
      </c>
      <c r="D27" s="6">
        <f t="shared" si="2"/>
        <v>873.05332979182504</v>
      </c>
      <c r="E27" s="11">
        <v>491.38748945616049</v>
      </c>
      <c r="F27" s="6">
        <f t="shared" si="3"/>
        <v>302.29735580913501</v>
      </c>
      <c r="G27" s="6">
        <f t="shared" si="4"/>
        <v>79.368484526529542</v>
      </c>
      <c r="H27" s="6">
        <f t="shared" si="5"/>
        <v>297.80342164884746</v>
      </c>
    </row>
    <row r="28" spans="1:8" ht="15.75" customHeight="1" x14ac:dyDescent="0.15">
      <c r="A28" s="4">
        <v>6</v>
      </c>
      <c r="B28" s="6">
        <f t="shared" si="0"/>
        <v>5593.939029385444</v>
      </c>
      <c r="C28" s="6">
        <f t="shared" si="1"/>
        <v>102.25162710709515</v>
      </c>
      <c r="D28" s="6">
        <f t="shared" si="2"/>
        <v>876.58389907988351</v>
      </c>
      <c r="E28" s="11">
        <v>559.8922439636242</v>
      </c>
      <c r="F28" s="6">
        <f t="shared" si="3"/>
        <v>237.0022097453608</v>
      </c>
      <c r="G28" s="6">
        <f t="shared" si="4"/>
        <v>79.689445370898497</v>
      </c>
      <c r="H28" s="6">
        <f t="shared" si="5"/>
        <v>232.78060744465614</v>
      </c>
    </row>
    <row r="29" spans="1:8" ht="15.75" customHeight="1" x14ac:dyDescent="0.15">
      <c r="A29" s="4">
        <v>7</v>
      </c>
      <c r="B29" s="6">
        <f t="shared" si="0"/>
        <v>5672.1759590387182</v>
      </c>
      <c r="C29" s="6">
        <f t="shared" si="1"/>
        <v>78.236929653273876</v>
      </c>
      <c r="D29" s="6">
        <f t="shared" si="2"/>
        <v>886.34059642882903</v>
      </c>
      <c r="E29" s="11">
        <v>544.39851543539419</v>
      </c>
      <c r="F29" s="6">
        <f t="shared" si="3"/>
        <v>261.36566313626855</v>
      </c>
      <c r="G29" s="6">
        <f t="shared" si="4"/>
        <v>80.576417857166277</v>
      </c>
      <c r="H29" s="6">
        <f t="shared" si="5"/>
        <v>255.94225999685602</v>
      </c>
    </row>
    <row r="30" spans="1:8" ht="15.75" customHeight="1" x14ac:dyDescent="0.15">
      <c r="A30" s="4">
        <v>8</v>
      </c>
      <c r="B30" s="6">
        <f t="shared" si="0"/>
        <v>5695.1781709801553</v>
      </c>
      <c r="C30" s="6">
        <f t="shared" si="1"/>
        <v>23.002211941436883</v>
      </c>
      <c r="D30" s="6">
        <f t="shared" si="2"/>
        <v>893.75775108304208</v>
      </c>
      <c r="E30" s="11">
        <v>495.68354186133007</v>
      </c>
      <c r="F30" s="6">
        <f t="shared" si="3"/>
        <v>316.8235045777991</v>
      </c>
      <c r="G30" s="6">
        <f t="shared" si="4"/>
        <v>81.250704643912911</v>
      </c>
      <c r="H30" s="6">
        <f t="shared" si="5"/>
        <v>309.32137318337226</v>
      </c>
    </row>
    <row r="31" spans="1:8" ht="15.75" customHeight="1" x14ac:dyDescent="0.15">
      <c r="A31" s="4">
        <v>9</v>
      </c>
      <c r="B31" s="6">
        <f t="shared" si="0"/>
        <v>5672.7395930805624</v>
      </c>
      <c r="C31" s="6">
        <f t="shared" si="1"/>
        <v>-22.43857789959327</v>
      </c>
      <c r="D31" s="6">
        <f t="shared" si="2"/>
        <v>895.93064870041314</v>
      </c>
      <c r="E31" s="11">
        <v>452.15960301541963</v>
      </c>
      <c r="F31" s="6">
        <f t="shared" si="3"/>
        <v>362.32280489404684</v>
      </c>
      <c r="G31" s="6">
        <f t="shared" si="4"/>
        <v>81.448240790946656</v>
      </c>
      <c r="H31" s="6">
        <f t="shared" si="5"/>
        <v>352.68523016460205</v>
      </c>
    </row>
    <row r="32" spans="1:8" ht="15.75" customHeight="1" x14ac:dyDescent="0.15">
      <c r="A32" s="4">
        <v>10</v>
      </c>
      <c r="B32" s="6">
        <f t="shared" si="0"/>
        <v>5630.6252836732729</v>
      </c>
      <c r="C32" s="6">
        <f t="shared" si="1"/>
        <v>-42.114309407289397</v>
      </c>
      <c r="D32" s="6">
        <f t="shared" si="2"/>
        <v>893.81103669544677</v>
      </c>
      <c r="E32" s="11">
        <v>430.61399001609078</v>
      </c>
      <c r="F32" s="6">
        <f t="shared" si="3"/>
        <v>381.94149788886085</v>
      </c>
      <c r="G32" s="6">
        <f t="shared" si="4"/>
        <v>81.255548790495155</v>
      </c>
      <c r="H32" s="6">
        <f t="shared" si="5"/>
        <v>370.67006719686981</v>
      </c>
    </row>
    <row r="33" spans="1:8" ht="15.75" customHeight="1" x14ac:dyDescent="0.15">
      <c r="A33" s="4">
        <v>11</v>
      </c>
      <c r="B33" s="6">
        <f t="shared" si="0"/>
        <v>5592.766258406331</v>
      </c>
      <c r="C33" s="6">
        <f t="shared" si="1"/>
        <v>-37.859025266941501</v>
      </c>
      <c r="D33" s="6">
        <f t="shared" si="2"/>
        <v>889.82372303720229</v>
      </c>
      <c r="E33" s="11">
        <v>431.3597483724979</v>
      </c>
      <c r="F33" s="6">
        <f t="shared" si="3"/>
        <v>377.57090893404961</v>
      </c>
      <c r="G33" s="6">
        <f t="shared" si="4"/>
        <v>80.893065730654754</v>
      </c>
      <c r="H33" s="6">
        <f t="shared" si="5"/>
        <v>365.33246079706515</v>
      </c>
    </row>
    <row r="34" spans="1:8" ht="15.75" customHeight="1" x14ac:dyDescent="0.15">
      <c r="A34" s="4">
        <v>12</v>
      </c>
      <c r="B34" s="6">
        <f t="shared" si="0"/>
        <v>5572.9369794419445</v>
      </c>
      <c r="C34" s="6">
        <f t="shared" si="1"/>
        <v>-19.829278964386845</v>
      </c>
      <c r="D34" s="6">
        <f t="shared" si="2"/>
        <v>886.22909881187593</v>
      </c>
      <c r="E34" s="11">
        <v>446.23457590280736</v>
      </c>
      <c r="F34" s="6">
        <f t="shared" si="3"/>
        <v>359.42824119889804</v>
      </c>
      <c r="G34" s="6">
        <f t="shared" si="4"/>
        <v>80.566281710170543</v>
      </c>
      <c r="H34" s="6">
        <f t="shared" si="5"/>
        <v>346.73765004220104</v>
      </c>
    </row>
    <row r="35" spans="1:8" ht="15.75" customHeight="1" x14ac:dyDescent="0.15">
      <c r="A35" s="4">
        <v>13</v>
      </c>
      <c r="B35" s="6">
        <f t="shared" si="0"/>
        <v>5573.7080280475866</v>
      </c>
      <c r="C35" s="6">
        <f t="shared" si="1"/>
        <v>0.77104860564236333</v>
      </c>
      <c r="D35" s="6">
        <f t="shared" si="2"/>
        <v>884.34247256954848</v>
      </c>
      <c r="E35" s="11">
        <v>465.18246355913772</v>
      </c>
      <c r="F35" s="6">
        <f t="shared" si="3"/>
        <v>338.76523877681547</v>
      </c>
      <c r="G35" s="6">
        <f t="shared" si="4"/>
        <v>80.39477023359531</v>
      </c>
      <c r="H35" s="6">
        <f t="shared" si="5"/>
        <v>325.82673090004317</v>
      </c>
    </row>
    <row r="36" spans="1:8" ht="15.75" customHeight="1" x14ac:dyDescent="0.15">
      <c r="A36" s="4">
        <v>14</v>
      </c>
      <c r="B36" s="6">
        <f t="shared" si="0"/>
        <v>5589.5240631145052</v>
      </c>
      <c r="C36" s="6">
        <f t="shared" si="1"/>
        <v>15.816035066918914</v>
      </c>
      <c r="D36" s="6">
        <f t="shared" si="2"/>
        <v>884.41588292742028</v>
      </c>
      <c r="E36" s="11">
        <v>480.29170407088446</v>
      </c>
      <c r="F36" s="6">
        <f t="shared" si="3"/>
        <v>323.72273495404306</v>
      </c>
      <c r="G36" s="6">
        <f t="shared" si="4"/>
        <v>80.401443902492758</v>
      </c>
      <c r="H36" s="6">
        <f t="shared" si="5"/>
        <v>310.42746512237176</v>
      </c>
    </row>
    <row r="37" spans="1:8" ht="15.75" customHeight="1" x14ac:dyDescent="0.15">
      <c r="A37" s="4">
        <v>15</v>
      </c>
      <c r="B37" s="6">
        <f t="shared" si="0"/>
        <v>5611.1707495482478</v>
      </c>
      <c r="C37" s="6">
        <f t="shared" si="1"/>
        <v>21.646686433743071</v>
      </c>
      <c r="D37" s="6">
        <f t="shared" si="2"/>
        <v>885.9208083263037</v>
      </c>
      <c r="E37" s="11">
        <v>487.4403583599518</v>
      </c>
      <c r="F37" s="6">
        <f t="shared" si="3"/>
        <v>317.94219466396066</v>
      </c>
      <c r="G37" s="6">
        <f t="shared" si="4"/>
        <v>80.538255302391249</v>
      </c>
      <c r="H37" s="6">
        <f t="shared" si="5"/>
        <v>303.9724139713033</v>
      </c>
    </row>
    <row r="38" spans="1:8" ht="15.75" customHeight="1" x14ac:dyDescent="0.15">
      <c r="A38" s="4">
        <v>16</v>
      </c>
      <c r="B38" s="6">
        <f t="shared" si="0"/>
        <v>5629.7696160050618</v>
      </c>
      <c r="C38" s="6">
        <f t="shared" si="1"/>
        <v>18.598866456814278</v>
      </c>
      <c r="D38" s="6">
        <f t="shared" si="2"/>
        <v>887.9777730554689</v>
      </c>
      <c r="E38" s="11">
        <v>486.19642891916823</v>
      </c>
      <c r="F38" s="6">
        <f t="shared" si="3"/>
        <v>321.05609204034897</v>
      </c>
      <c r="G38" s="6">
        <f t="shared" si="4"/>
        <v>80.725252095951717</v>
      </c>
      <c r="H38" s="6">
        <f t="shared" si="5"/>
        <v>306.03139837174876</v>
      </c>
    </row>
    <row r="39" spans="1:8" ht="15.75" customHeight="1" x14ac:dyDescent="0.15">
      <c r="A39" s="4">
        <v>17</v>
      </c>
      <c r="B39" s="6">
        <f t="shared" si="0"/>
        <v>5639.3511738906018</v>
      </c>
      <c r="C39" s="6">
        <f t="shared" si="1"/>
        <v>9.5815578855401213</v>
      </c>
      <c r="D39" s="6">
        <f t="shared" si="2"/>
        <v>889.74258641438144</v>
      </c>
      <c r="E39" s="11">
        <v>478.7290258859619</v>
      </c>
      <c r="F39" s="6">
        <f t="shared" si="3"/>
        <v>330.12787085438487</v>
      </c>
      <c r="G39" s="6">
        <f t="shared" si="4"/>
        <v>80.88568967403468</v>
      </c>
      <c r="H39" s="6">
        <f t="shared" si="5"/>
        <v>313.73742632588812</v>
      </c>
    </row>
    <row r="40" spans="1:8" ht="15.75" customHeight="1" x14ac:dyDescent="0.15">
      <c r="A40" s="4">
        <v>18</v>
      </c>
      <c r="B40" s="6">
        <f t="shared" si="0"/>
        <v>5637.8213228117511</v>
      </c>
      <c r="C40" s="6">
        <f t="shared" si="1"/>
        <v>-1.5298510788510953</v>
      </c>
      <c r="D40" s="6">
        <f t="shared" si="2"/>
        <v>890.65085312385577</v>
      </c>
      <c r="E40" s="11">
        <v>468.41608007869905</v>
      </c>
      <c r="F40" s="6">
        <f t="shared" si="3"/>
        <v>341.26651367026074</v>
      </c>
      <c r="G40" s="6">
        <f t="shared" si="4"/>
        <v>80.968259374895979</v>
      </c>
      <c r="H40" s="6">
        <f t="shared" si="5"/>
        <v>323.3529901952403</v>
      </c>
    </row>
    <row r="41" spans="1:8" ht="15.75" customHeight="1" x14ac:dyDescent="0.15">
      <c r="A41" s="4">
        <v>19</v>
      </c>
      <c r="B41" s="6">
        <f t="shared" si="0"/>
        <v>5626.6424980247575</v>
      </c>
      <c r="C41" s="6">
        <f t="shared" si="1"/>
        <v>-11.178824786993175</v>
      </c>
      <c r="D41" s="6">
        <f t="shared" si="2"/>
        <v>890.50587505136389</v>
      </c>
      <c r="E41" s="11">
        <v>458.63961878065271</v>
      </c>
      <c r="F41" s="6">
        <f t="shared" si="3"/>
        <v>350.91117672058721</v>
      </c>
      <c r="G41" s="6">
        <f t="shared" si="4"/>
        <v>80.955079550123983</v>
      </c>
      <c r="H41" s="6">
        <f t="shared" si="5"/>
        <v>331.49690162425492</v>
      </c>
    </row>
    <row r="42" spans="1:8" ht="15.75" customHeight="1" x14ac:dyDescent="0.15">
      <c r="A42" s="4">
        <v>20</v>
      </c>
      <c r="B42" s="6">
        <f t="shared" si="0"/>
        <v>5609.7112640097075</v>
      </c>
      <c r="C42" s="6">
        <f t="shared" si="1"/>
        <v>-16.931234015050279</v>
      </c>
      <c r="D42" s="6">
        <f t="shared" si="2"/>
        <v>889.44602303026556</v>
      </c>
      <c r="E42" s="11">
        <v>451.95564082034616</v>
      </c>
      <c r="F42" s="6">
        <f t="shared" si="3"/>
        <v>356.63165284353164</v>
      </c>
      <c r="G42" s="6">
        <f t="shared" si="4"/>
        <v>80.858729366387777</v>
      </c>
      <c r="H42" s="6">
        <f t="shared" si="5"/>
        <v>335.8932109105811</v>
      </c>
    </row>
    <row r="43" spans="1:8" ht="15.75" customHeight="1" x14ac:dyDescent="0.15">
      <c r="A43" s="4">
        <v>21</v>
      </c>
      <c r="B43" s="6">
        <f t="shared" si="0"/>
        <v>5591.937779175184</v>
      </c>
      <c r="C43" s="6">
        <f t="shared" si="1"/>
        <v>-17.773484834523856</v>
      </c>
      <c r="D43" s="6">
        <f t="shared" si="2"/>
        <v>887.83918613277012</v>
      </c>
      <c r="E43" s="11">
        <v>449.70245383295173</v>
      </c>
      <c r="F43" s="6">
        <f t="shared" si="3"/>
        <v>357.42407901502111</v>
      </c>
      <c r="G43" s="6">
        <f t="shared" si="4"/>
        <v>80.712653284797284</v>
      </c>
      <c r="H43" s="6">
        <f t="shared" si="5"/>
        <v>335.63265883195749</v>
      </c>
    </row>
    <row r="44" spans="1:8" ht="15.75" customHeight="1" x14ac:dyDescent="0.15">
      <c r="A44" s="4">
        <v>22</v>
      </c>
      <c r="B44" s="6">
        <f t="shared" si="0"/>
        <v>5577.9220688857977</v>
      </c>
      <c r="C44" s="6">
        <f t="shared" si="1"/>
        <v>-14.015710289386732</v>
      </c>
      <c r="D44" s="6">
        <f t="shared" si="2"/>
        <v>886.15032804378131</v>
      </c>
      <c r="E44" s="11">
        <v>451.97910464187856</v>
      </c>
      <c r="F44" s="6">
        <f t="shared" si="3"/>
        <v>353.6121026706499</v>
      </c>
      <c r="G44" s="6">
        <f t="shared" si="4"/>
        <v>80.559120731252847</v>
      </c>
      <c r="H44" s="6">
        <f t="shared" si="5"/>
        <v>331.05991120969708</v>
      </c>
    </row>
    <row r="45" spans="1:8" ht="15.75" customHeight="1" x14ac:dyDescent="0.15">
      <c r="A45" s="4">
        <v>23</v>
      </c>
      <c r="B45" s="6">
        <f t="shared" si="0"/>
        <v>5570.9484656108507</v>
      </c>
      <c r="C45" s="6">
        <f t="shared" si="1"/>
        <v>-6.9736032749468109</v>
      </c>
      <c r="D45" s="6">
        <f t="shared" si="2"/>
        <v>884.81702356152823</v>
      </c>
      <c r="E45" s="11">
        <v>457.85323579886966</v>
      </c>
      <c r="F45" s="6">
        <f t="shared" si="3"/>
        <v>346.52587652979236</v>
      </c>
      <c r="G45" s="6">
        <f t="shared" si="4"/>
        <v>80.437911232866199</v>
      </c>
      <c r="H45" s="6">
        <f t="shared" si="5"/>
        <v>323.45525499118349</v>
      </c>
    </row>
    <row r="46" spans="1:8" ht="15.75" customHeight="1" x14ac:dyDescent="0.15">
      <c r="A46" s="4">
        <v>24</v>
      </c>
      <c r="B46" s="6">
        <f t="shared" si="0"/>
        <v>5572.4294466281008</v>
      </c>
      <c r="C46" s="6">
        <f t="shared" si="1"/>
        <v>1.480981017250258</v>
      </c>
      <c r="D46" s="6">
        <f t="shared" si="2"/>
        <v>884.15313045858977</v>
      </c>
      <c r="E46" s="11">
        <v>465.72668648482113</v>
      </c>
      <c r="F46" s="6">
        <f t="shared" si="3"/>
        <v>338.04888665935141</v>
      </c>
      <c r="G46" s="6">
        <f t="shared" si="4"/>
        <v>80.377557314417245</v>
      </c>
      <c r="H46" s="6">
        <f t="shared" si="5"/>
        <v>314.5988403776887</v>
      </c>
    </row>
    <row r="47" spans="1:8" ht="15.75" customHeight="1" x14ac:dyDescent="0.15">
      <c r="A47" s="4">
        <v>25</v>
      </c>
      <c r="B47" s="6">
        <f t="shared" si="0"/>
        <v>5581.8058168951702</v>
      </c>
      <c r="C47" s="6">
        <f t="shared" si="1"/>
        <v>9.376370267069035</v>
      </c>
      <c r="D47" s="6">
        <f t="shared" si="2"/>
        <v>884.2941489297184</v>
      </c>
      <c r="E47" s="11">
        <v>473.74549081941075</v>
      </c>
      <c r="F47" s="6">
        <f t="shared" si="3"/>
        <v>330.15828093487869</v>
      </c>
      <c r="G47" s="6">
        <f t="shared" si="4"/>
        <v>80.390377175428952</v>
      </c>
      <c r="H47" s="6">
        <f t="shared" si="5"/>
        <v>306.33658675902223</v>
      </c>
    </row>
    <row r="48" spans="1:8" ht="15.75" customHeight="1" x14ac:dyDescent="0.15">
      <c r="A48" s="4">
        <v>26</v>
      </c>
      <c r="B48" s="6">
        <f t="shared" si="0"/>
        <v>5596.8628031105127</v>
      </c>
      <c r="C48" s="6">
        <f t="shared" si="1"/>
        <v>15.056986215342249</v>
      </c>
      <c r="D48" s="6">
        <f t="shared" si="2"/>
        <v>885.18661581461924</v>
      </c>
      <c r="E48" s="11">
        <v>480.20747095660641</v>
      </c>
      <c r="F48" s="6">
        <f t="shared" si="3"/>
        <v>324.50763432941108</v>
      </c>
      <c r="G48" s="6">
        <f t="shared" si="4"/>
        <v>80.471510528601755</v>
      </c>
      <c r="H48" s="6">
        <f t="shared" si="5"/>
        <v>300.19306835159796</v>
      </c>
    </row>
    <row r="49" spans="1:8" ht="15.75" customHeight="1" x14ac:dyDescent="0.15">
      <c r="A49" s="4">
        <v>27</v>
      </c>
      <c r="B49" s="6">
        <f t="shared" si="0"/>
        <v>5614.3563702723268</v>
      </c>
      <c r="C49" s="6">
        <f t="shared" si="1"/>
        <v>17.493567161814099</v>
      </c>
      <c r="D49" s="6">
        <f t="shared" si="2"/>
        <v>886.61852457624889</v>
      </c>
      <c r="E49" s="11">
        <v>483.89880075435678</v>
      </c>
      <c r="F49" s="6">
        <f t="shared" si="3"/>
        <v>322.11803976950586</v>
      </c>
      <c r="G49" s="6">
        <f t="shared" si="4"/>
        <v>80.601684052386261</v>
      </c>
      <c r="H49" s="6">
        <f t="shared" si="5"/>
        <v>297.09124654723473</v>
      </c>
    </row>
    <row r="50" spans="1:8" ht="15.75" customHeight="1" x14ac:dyDescent="0.15">
      <c r="A50" s="4">
        <v>28</v>
      </c>
      <c r="B50" s="6">
        <f t="shared" si="0"/>
        <v>5630.7959622116623</v>
      </c>
      <c r="C50" s="6">
        <f t="shared" si="1"/>
        <v>16.439591939335401</v>
      </c>
      <c r="D50" s="6">
        <f t="shared" si="2"/>
        <v>888.28021681426935</v>
      </c>
      <c r="E50" s="11">
        <v>484.30262279536259</v>
      </c>
      <c r="F50" s="6">
        <f t="shared" si="3"/>
        <v>323.22484703579136</v>
      </c>
      <c r="G50" s="6">
        <f t="shared" si="4"/>
        <v>80.752746983115401</v>
      </c>
      <c r="H50" s="6">
        <f t="shared" si="5"/>
        <v>297.22039980039756</v>
      </c>
    </row>
    <row r="51" spans="1:8" ht="15.75" customHeight="1" x14ac:dyDescent="0.15">
      <c r="A51" s="4">
        <v>29</v>
      </c>
      <c r="B51" s="6">
        <f t="shared" si="0"/>
        <v>5643.203971025222</v>
      </c>
      <c r="C51" s="6">
        <f t="shared" si="1"/>
        <v>12.408008813559377</v>
      </c>
      <c r="D51" s="6">
        <f t="shared" si="2"/>
        <v>889.83990662791416</v>
      </c>
      <c r="E51" s="11">
        <v>481.64100566453124</v>
      </c>
      <c r="F51" s="6">
        <f t="shared" si="3"/>
        <v>327.3043639972089</v>
      </c>
      <c r="G51" s="6">
        <f t="shared" si="4"/>
        <v>80.894536966174016</v>
      </c>
      <c r="H51" s="6">
        <f t="shared" si="5"/>
        <v>300.07149241906666</v>
      </c>
    </row>
    <row r="52" spans="1:8" ht="15.75" customHeight="1" x14ac:dyDescent="0.15">
      <c r="A52" s="4">
        <v>30</v>
      </c>
      <c r="B52" s="6">
        <f t="shared" si="0"/>
        <v>5649.6848238715138</v>
      </c>
      <c r="C52" s="6">
        <f t="shared" si="1"/>
        <v>6.4808528462921231</v>
      </c>
      <c r="D52" s="6">
        <f t="shared" si="2"/>
        <v>891.01589813201315</v>
      </c>
      <c r="E52" s="11">
        <v>476.74785043172727</v>
      </c>
      <c r="F52" s="6">
        <f t="shared" si="3"/>
        <v>333.26660241555743</v>
      </c>
      <c r="G52" s="6">
        <f t="shared" si="4"/>
        <v>81.001445284728462</v>
      </c>
      <c r="H52" s="6">
        <f t="shared" si="5"/>
        <v>304.62378033881527</v>
      </c>
    </row>
    <row r="53" spans="1:8" ht="15.75" customHeight="1" x14ac:dyDescent="0.15">
      <c r="A53" s="4">
        <v>31</v>
      </c>
      <c r="B53" s="6">
        <f t="shared" si="0"/>
        <v>5649.6564547487742</v>
      </c>
      <c r="C53" s="6">
        <f t="shared" si="1"/>
        <v>-2.8369122739718478E-2</v>
      </c>
      <c r="D53" s="6">
        <f t="shared" si="2"/>
        <v>891.62972148364815</v>
      </c>
      <c r="E53" s="11">
        <v>470.77869953321976</v>
      </c>
      <c r="F53" s="6">
        <f t="shared" si="3"/>
        <v>339.793774542824</v>
      </c>
      <c r="G53" s="6">
        <f t="shared" si="4"/>
        <v>81.057247407604379</v>
      </c>
      <c r="H53" s="6">
        <f t="shared" si="5"/>
        <v>309.66098730986556</v>
      </c>
    </row>
    <row r="54" spans="1:8" ht="15.75" customHeight="1" x14ac:dyDescent="0.15">
      <c r="A54" s="4">
        <v>32</v>
      </c>
      <c r="B54" s="6">
        <f t="shared" si="0"/>
        <v>5643.6936410115304</v>
      </c>
      <c r="C54" s="6">
        <f t="shared" si="1"/>
        <v>-5.9628137372437777</v>
      </c>
      <c r="D54" s="6">
        <f t="shared" si="2"/>
        <v>891.62703516263775</v>
      </c>
      <c r="E54" s="11">
        <v>464.84189082515405</v>
      </c>
      <c r="F54" s="6">
        <f t="shared" si="3"/>
        <v>345.72814114088027</v>
      </c>
      <c r="G54" s="6">
        <f t="shared" si="4"/>
        <v>81.057003196603432</v>
      </c>
      <c r="H54" s="6">
        <f t="shared" si="5"/>
        <v>314.12671630680939</v>
      </c>
    </row>
    <row r="55" spans="1:8" ht="15.75" customHeight="1" x14ac:dyDescent="0.15">
      <c r="A55" s="4">
        <v>33</v>
      </c>
      <c r="B55" s="6">
        <f t="shared" si="0"/>
        <v>5633.0529800235054</v>
      </c>
      <c r="C55" s="6">
        <f t="shared" si="1"/>
        <v>-10.640660988025445</v>
      </c>
      <c r="D55" s="6">
        <f t="shared" si="2"/>
        <v>891.06228626614075</v>
      </c>
      <c r="E55" s="11">
        <v>459.66714242960205</v>
      </c>
      <c r="F55" s="6">
        <f t="shared" si="3"/>
        <v>350.38948144870773</v>
      </c>
      <c r="G55" s="6">
        <f t="shared" si="4"/>
        <v>81.005662387830981</v>
      </c>
      <c r="H55" s="6">
        <f t="shared" si="5"/>
        <v>317.40975559425686</v>
      </c>
    </row>
    <row r="56" spans="1:8" ht="15.75" customHeight="1" x14ac:dyDescent="0.15">
      <c r="A56" s="4">
        <v>34</v>
      </c>
      <c r="B56" s="6">
        <f t="shared" si="0"/>
        <v>5619.0985003438509</v>
      </c>
      <c r="C56" s="6">
        <f t="shared" si="1"/>
        <v>-13.954479679654241</v>
      </c>
      <c r="D56" s="6">
        <f t="shared" si="2"/>
        <v>890.05389664529787</v>
      </c>
      <c r="E56" s="11">
        <v>455.46660198897121</v>
      </c>
      <c r="F56" s="6">
        <f t="shared" si="3"/>
        <v>353.67330405220866</v>
      </c>
      <c r="G56" s="6">
        <f t="shared" si="4"/>
        <v>80.913990604117984</v>
      </c>
      <c r="H56" s="6">
        <f t="shared" si="5"/>
        <v>319.42621615793803</v>
      </c>
    </row>
    <row r="57" spans="1:8" ht="15.75" customHeight="1" x14ac:dyDescent="0.15">
      <c r="A57" s="4">
        <v>35</v>
      </c>
      <c r="B57" s="6">
        <f t="shared" si="0"/>
        <v>5602.9245390588158</v>
      </c>
      <c r="C57" s="6">
        <f t="shared" si="1"/>
        <v>-16.173961285035375</v>
      </c>
      <c r="D57" s="6">
        <f t="shared" si="2"/>
        <v>888.73030890804841</v>
      </c>
      <c r="E57" s="11">
        <v>452.08424707695218</v>
      </c>
      <c r="F57" s="6">
        <f t="shared" si="3"/>
        <v>355.85239738491003</v>
      </c>
      <c r="G57" s="6">
        <f t="shared" si="4"/>
        <v>80.793664446186213</v>
      </c>
      <c r="H57" s="6">
        <f t="shared" si="5"/>
        <v>320.43300331662095</v>
      </c>
    </row>
    <row r="58" spans="1:8" ht="15.75" customHeight="1" x14ac:dyDescent="0.15">
      <c r="A58" s="4">
        <v>36</v>
      </c>
      <c r="B58" s="6">
        <f t="shared" si="0"/>
        <v>5585.5467559894723</v>
      </c>
      <c r="C58" s="6">
        <f t="shared" si="1"/>
        <v>-17.377783069343195</v>
      </c>
      <c r="D58" s="6">
        <f t="shared" si="2"/>
        <v>887.19455625583907</v>
      </c>
      <c r="E58" s="11">
        <v>449.53259518555808</v>
      </c>
      <c r="F58" s="6">
        <f t="shared" si="3"/>
        <v>357.00791050156835</v>
      </c>
      <c r="G58" s="6">
        <f t="shared" si="4"/>
        <v>80.654050568712648</v>
      </c>
      <c r="H58" s="6">
        <f t="shared" si="5"/>
        <v>320.51196774740367</v>
      </c>
    </row>
    <row r="59" spans="1:8" ht="15.75" customHeight="1" x14ac:dyDescent="0.15">
      <c r="A59" s="4">
        <v>37</v>
      </c>
      <c r="B59" s="6">
        <f t="shared" si="0"/>
        <v>5568.845919919956</v>
      </c>
      <c r="C59" s="6">
        <f t="shared" si="1"/>
        <v>-16.700836069516015</v>
      </c>
      <c r="D59" s="6">
        <f t="shared" si="2"/>
        <v>885.5425205807901</v>
      </c>
      <c r="E59" s="11">
        <v>448.76139359627331</v>
      </c>
      <c r="F59" s="6">
        <f t="shared" si="3"/>
        <v>356.27726147717226</v>
      </c>
      <c r="G59" s="6">
        <f t="shared" si="4"/>
        <v>80.503865507344557</v>
      </c>
      <c r="H59" s="6">
        <f t="shared" si="5"/>
        <v>318.89931303632039</v>
      </c>
    </row>
    <row r="60" spans="1:8" ht="15.75" customHeight="1" x14ac:dyDescent="0.15">
      <c r="A60" s="4">
        <v>38</v>
      </c>
      <c r="B60" s="6">
        <f t="shared" si="0"/>
        <v>5557.0025819364</v>
      </c>
      <c r="C60" s="6">
        <f t="shared" si="1"/>
        <v>-11.843337983555784</v>
      </c>
      <c r="D60" s="6">
        <f t="shared" si="2"/>
        <v>883.95290106742391</v>
      </c>
      <c r="E60" s="11">
        <v>452.2271553431072</v>
      </c>
      <c r="F60" s="6">
        <f t="shared" si="3"/>
        <v>351.36639108182362</v>
      </c>
      <c r="G60" s="6">
        <f t="shared" si="4"/>
        <v>80.359354642493088</v>
      </c>
      <c r="H60" s="6">
        <f t="shared" si="5"/>
        <v>313.56296557582743</v>
      </c>
    </row>
    <row r="61" spans="1:8" ht="15.75" customHeight="1" x14ac:dyDescent="0.15">
      <c r="A61" s="4">
        <v>39</v>
      </c>
      <c r="B61" s="6">
        <f t="shared" si="0"/>
        <v>5557.1035892621785</v>
      </c>
      <c r="C61" s="6">
        <f t="shared" si="1"/>
        <v>0.10100732577825511</v>
      </c>
      <c r="D61" s="6">
        <f t="shared" si="2"/>
        <v>882.82447225795192</v>
      </c>
      <c r="E61" s="11">
        <v>463.18455582047824</v>
      </c>
      <c r="F61" s="6">
        <f t="shared" si="3"/>
        <v>339.38314623220532</v>
      </c>
      <c r="G61" s="6">
        <f t="shared" si="4"/>
        <v>80.256770205268353</v>
      </c>
      <c r="H61" s="6">
        <f t="shared" si="5"/>
        <v>301.96310583985502</v>
      </c>
    </row>
    <row r="62" spans="1:8" ht="15.75" customHeight="1" x14ac:dyDescent="0.15">
      <c r="A62" s="4">
        <v>40</v>
      </c>
      <c r="B62" s="6">
        <f t="shared" si="0"/>
        <v>5575.5526370803555</v>
      </c>
      <c r="C62" s="6">
        <f t="shared" si="1"/>
        <v>18.449047818177348</v>
      </c>
      <c r="D62" s="6">
        <f t="shared" si="2"/>
        <v>882.83410026300635</v>
      </c>
      <c r="E62" s="11">
        <v>481.54101359002556</v>
      </c>
      <c r="F62" s="6">
        <f t="shared" si="3"/>
        <v>321.03544119452567</v>
      </c>
      <c r="G62" s="6">
        <f t="shared" si="4"/>
        <v>80.257645478455117</v>
      </c>
      <c r="H62" s="6">
        <f t="shared" si="5"/>
        <v>284.78404794759945</v>
      </c>
    </row>
    <row r="63" spans="1:8" ht="15.75" customHeight="1" x14ac:dyDescent="0.15">
      <c r="A63" s="4">
        <v>41</v>
      </c>
      <c r="B63" s="6">
        <f t="shared" si="0"/>
        <v>5603.267218978971</v>
      </c>
      <c r="C63" s="6">
        <f t="shared" si="1"/>
        <v>27.714581898615336</v>
      </c>
      <c r="D63" s="6">
        <f t="shared" si="2"/>
        <v>884.59148884932438</v>
      </c>
      <c r="E63" s="11">
        <v>492.34396832197825</v>
      </c>
      <c r="F63" s="6">
        <f t="shared" si="3"/>
        <v>311.83011245013483</v>
      </c>
      <c r="G63" s="6">
        <f t="shared" si="4"/>
        <v>80.417408077211306</v>
      </c>
      <c r="H63" s="6">
        <f t="shared" si="5"/>
        <v>275.7908145238145</v>
      </c>
    </row>
    <row r="64" spans="1:8" ht="15.75" customHeight="1" x14ac:dyDescent="0.15">
      <c r="A64" s="4">
        <v>42</v>
      </c>
      <c r="B64" s="6">
        <f t="shared" si="0"/>
        <v>5576.1920317985323</v>
      </c>
      <c r="C64" s="6">
        <f t="shared" si="1"/>
        <v>-27.075187180439002</v>
      </c>
      <c r="D64" s="6">
        <f t="shared" si="2"/>
        <v>887.22711282933733</v>
      </c>
      <c r="E64" s="11">
        <v>439.86374773447523</v>
      </c>
      <c r="F64" s="6">
        <f t="shared" si="3"/>
        <v>366.7063548376496</v>
      </c>
      <c r="G64" s="6">
        <f t="shared" si="4"/>
        <v>80.657010257212491</v>
      </c>
      <c r="H64" s="6">
        <f t="shared" si="5"/>
        <v>323.35475317742026</v>
      </c>
    </row>
    <row r="65" spans="1:8" ht="15.75" customHeight="1" x14ac:dyDescent="0.15">
      <c r="A65" s="4">
        <v>43</v>
      </c>
      <c r="B65" s="6">
        <f t="shared" si="0"/>
        <v>5284.9026812456241</v>
      </c>
      <c r="C65" s="6">
        <f t="shared" si="1"/>
        <v>-291.2893505529085</v>
      </c>
      <c r="D65" s="6">
        <f t="shared" si="2"/>
        <v>884.6523535051615</v>
      </c>
      <c r="E65" s="11">
        <v>173.39331876363582</v>
      </c>
      <c r="F65" s="6">
        <f t="shared" si="3"/>
        <v>630.83609351378379</v>
      </c>
      <c r="G65" s="6">
        <f t="shared" si="4"/>
        <v>80.422941227741958</v>
      </c>
      <c r="H65" s="6">
        <f t="shared" si="5"/>
        <v>554.59559248491576</v>
      </c>
    </row>
    <row r="66" spans="1:8" ht="15.75" customHeight="1" x14ac:dyDescent="0.15">
      <c r="A66" s="4">
        <v>44</v>
      </c>
      <c r="B66" s="6">
        <f t="shared" si="0"/>
        <v>4844.4941244751553</v>
      </c>
      <c r="C66" s="6">
        <f t="shared" si="1"/>
        <v>-440.40855677046864</v>
      </c>
      <c r="D66" s="6">
        <f t="shared" si="2"/>
        <v>856.62787220180462</v>
      </c>
      <c r="E66" s="11">
        <v>0</v>
      </c>
      <c r="F66" s="6">
        <f t="shared" si="3"/>
        <v>778.75261109254961</v>
      </c>
      <c r="G66" s="6">
        <f t="shared" si="4"/>
        <v>77.875261109254964</v>
      </c>
      <c r="H66" s="6">
        <f t="shared" si="5"/>
        <v>682.58770746772552</v>
      </c>
    </row>
    <row r="67" spans="1:8" ht="15.75" customHeight="1" x14ac:dyDescent="0.15">
      <c r="A67" s="4">
        <v>45</v>
      </c>
      <c r="B67" s="6">
        <f t="shared" si="0"/>
        <v>4440.7862807688925</v>
      </c>
      <c r="C67" s="6">
        <f t="shared" si="1"/>
        <v>-403.70784370626291</v>
      </c>
      <c r="D67" s="6">
        <f t="shared" si="2"/>
        <v>813.05338909434818</v>
      </c>
      <c r="E67" s="11">
        <v>0</v>
      </c>
      <c r="F67" s="6">
        <f t="shared" si="3"/>
        <v>739.13944463122562</v>
      </c>
      <c r="G67" s="6">
        <f t="shared" si="4"/>
        <v>73.913944463122562</v>
      </c>
      <c r="H67" s="6">
        <f t="shared" si="5"/>
        <v>645.92842003194187</v>
      </c>
    </row>
    <row r="68" spans="1:8" ht="15.75" customHeight="1" x14ac:dyDescent="0.15">
      <c r="A68" s="4">
        <v>46</v>
      </c>
      <c r="B68" s="6">
        <f t="shared" si="0"/>
        <v>4070.720757371485</v>
      </c>
      <c r="C68" s="6">
        <f t="shared" si="1"/>
        <v>-370.06552339740767</v>
      </c>
      <c r="D68" s="6">
        <f t="shared" si="2"/>
        <v>771.69542921675327</v>
      </c>
      <c r="E68" s="11">
        <v>0</v>
      </c>
      <c r="F68" s="6">
        <f t="shared" si="3"/>
        <v>701.54129928795749</v>
      </c>
      <c r="G68" s="6">
        <f t="shared" si="4"/>
        <v>70.154129928795754</v>
      </c>
      <c r="H68" s="6">
        <f t="shared" si="5"/>
        <v>611.23796874805032</v>
      </c>
    </row>
    <row r="69" spans="1:8" ht="15.75" customHeight="1" x14ac:dyDescent="0.15">
      <c r="A69" s="4">
        <v>47</v>
      </c>
      <c r="B69" s="6">
        <f t="shared" si="0"/>
        <v>3731.4940275905278</v>
      </c>
      <c r="C69" s="6">
        <f t="shared" si="1"/>
        <v>-339.22672978095704</v>
      </c>
      <c r="D69" s="6">
        <f t="shared" si="2"/>
        <v>732.44124366465815</v>
      </c>
      <c r="E69" s="11">
        <v>-1.3405603207447768E-15</v>
      </c>
      <c r="F69" s="6">
        <f t="shared" si="3"/>
        <v>665.85567605878009</v>
      </c>
      <c r="G69" s="6">
        <f t="shared" si="4"/>
        <v>66.585567605878012</v>
      </c>
      <c r="H69" s="6">
        <f t="shared" si="5"/>
        <v>578.41061463245001</v>
      </c>
    </row>
    <row r="70" spans="1:8" ht="15.75" customHeight="1" x14ac:dyDescent="0.15">
      <c r="A70" s="4">
        <v>48</v>
      </c>
      <c r="B70" s="6">
        <f t="shared" si="0"/>
        <v>3420.5361919579836</v>
      </c>
      <c r="C70" s="6">
        <f t="shared" si="1"/>
        <v>-310.95783563254395</v>
      </c>
      <c r="D70" s="6">
        <f t="shared" si="2"/>
        <v>695.1838187839611</v>
      </c>
      <c r="E70" s="11">
        <v>2.9771052304097431E-15</v>
      </c>
      <c r="F70" s="6">
        <f t="shared" si="3"/>
        <v>631.98528980360095</v>
      </c>
      <c r="G70" s="6">
        <f t="shared" si="4"/>
        <v>63.198528980360102</v>
      </c>
      <c r="H70" s="6">
        <f t="shared" si="5"/>
        <v>547.34629755533376</v>
      </c>
    </row>
    <row r="71" spans="1:8" ht="15.75" customHeight="1" x14ac:dyDescent="0.15">
      <c r="A71" s="4">
        <v>49</v>
      </c>
      <c r="B71" s="6">
        <f t="shared" si="0"/>
        <v>3135.4915092948186</v>
      </c>
      <c r="C71" s="6">
        <f t="shared" si="1"/>
        <v>-285.0446826631653</v>
      </c>
      <c r="D71" s="6">
        <f t="shared" si="2"/>
        <v>659.82158443321862</v>
      </c>
      <c r="E71" s="11">
        <v>-5.6562841771707359E-15</v>
      </c>
      <c r="F71" s="6">
        <f t="shared" si="3"/>
        <v>599.83780403019875</v>
      </c>
      <c r="G71" s="6">
        <f t="shared" si="4"/>
        <v>59.983780403019871</v>
      </c>
      <c r="H71" s="6">
        <f t="shared" si="5"/>
        <v>517.95033125023986</v>
      </c>
    </row>
    <row r="72" spans="1:8" ht="15.75" customHeight="1" x14ac:dyDescent="0.15">
      <c r="A72" s="4">
        <v>50</v>
      </c>
      <c r="B72" s="6">
        <f t="shared" si="0"/>
        <v>2874.2005501869171</v>
      </c>
      <c r="C72" s="6">
        <f t="shared" si="1"/>
        <v>-261.29095910790153</v>
      </c>
      <c r="D72" s="6">
        <f t="shared" si="2"/>
        <v>626.25813708598218</v>
      </c>
      <c r="E72" s="11">
        <v>5.0820171686008118E-15</v>
      </c>
      <c r="F72" s="6">
        <f t="shared" si="3"/>
        <v>569.32557916907467</v>
      </c>
      <c r="G72" s="6">
        <f t="shared" si="4"/>
        <v>56.93255791690747</v>
      </c>
      <c r="H72" s="6">
        <f t="shared" si="5"/>
        <v>490.13311470351545</v>
      </c>
    </row>
    <row r="73" spans="1:8" ht="15.75" customHeight="1" x14ac:dyDescent="0.15">
      <c r="A73" s="4">
        <v>51</v>
      </c>
      <c r="B73" s="6">
        <f t="shared" si="0"/>
        <v>2634.6838376713408</v>
      </c>
      <c r="C73" s="6">
        <f t="shared" si="1"/>
        <v>-239.51671251557642</v>
      </c>
      <c r="D73" s="6">
        <f t="shared" si="2"/>
        <v>594.40197701822876</v>
      </c>
      <c r="E73" s="11">
        <v>0</v>
      </c>
      <c r="F73" s="6">
        <f t="shared" si="3"/>
        <v>540.36543365293528</v>
      </c>
      <c r="G73" s="6">
        <f t="shared" si="4"/>
        <v>54.036543365293525</v>
      </c>
      <c r="H73" s="6">
        <f t="shared" si="5"/>
        <v>463.80985904400558</v>
      </c>
    </row>
    <row r="74" spans="1:8" ht="15.75" customHeight="1" x14ac:dyDescent="0.15">
      <c r="A74" s="4">
        <v>52</v>
      </c>
      <c r="B74" s="6">
        <f t="shared" si="0"/>
        <v>2415.1268511987291</v>
      </c>
      <c r="C74" s="6">
        <f t="shared" si="1"/>
        <v>-219.55698647261173</v>
      </c>
      <c r="D74" s="6">
        <f t="shared" si="2"/>
        <v>564.16625886438635</v>
      </c>
      <c r="E74" s="11">
        <v>-2.2566107964894862E-15</v>
      </c>
      <c r="F74" s="6">
        <f t="shared" si="3"/>
        <v>512.87841714944216</v>
      </c>
      <c r="G74" s="6">
        <f t="shared" si="4"/>
        <v>51.287841714944214</v>
      </c>
      <c r="H74" s="6">
        <f t="shared" si="5"/>
        <v>438.9003291004878</v>
      </c>
    </row>
    <row r="75" spans="1:8" ht="15.75" customHeight="1" x14ac:dyDescent="0.15">
      <c r="A75" s="4">
        <v>53</v>
      </c>
      <c r="B75" s="6">
        <f t="shared" si="0"/>
        <v>2213.8662802655017</v>
      </c>
      <c r="C75" s="6">
        <f t="shared" si="1"/>
        <v>-201.26057093322743</v>
      </c>
      <c r="D75" s="6">
        <f t="shared" si="2"/>
        <v>535.46855486195204</v>
      </c>
      <c r="E75" s="11">
        <v>0</v>
      </c>
      <c r="F75" s="6">
        <f t="shared" si="3"/>
        <v>486.7895953290473</v>
      </c>
      <c r="G75" s="6">
        <f t="shared" si="4"/>
        <v>48.678959532904734</v>
      </c>
      <c r="H75" s="6">
        <f t="shared" si="5"/>
        <v>415.32859883912027</v>
      </c>
    </row>
    <row r="76" spans="1:8" ht="15.75" customHeight="1" x14ac:dyDescent="0.15">
      <c r="A76" s="4">
        <v>54</v>
      </c>
      <c r="B76" s="6">
        <f t="shared" si="0"/>
        <v>2029.3774235767098</v>
      </c>
      <c r="C76" s="6">
        <f t="shared" si="1"/>
        <v>-184.4888566887918</v>
      </c>
      <c r="D76" s="6">
        <f t="shared" si="2"/>
        <v>508.23063013924406</v>
      </c>
      <c r="E76" s="11">
        <v>4.8283369885943631E-15</v>
      </c>
      <c r="F76" s="6">
        <f t="shared" si="3"/>
        <v>462.02784558113098</v>
      </c>
      <c r="G76" s="6">
        <f t="shared" si="4"/>
        <v>46.202784558113095</v>
      </c>
      <c r="H76" s="6">
        <f t="shared" si="5"/>
        <v>393.02281993544074</v>
      </c>
    </row>
    <row r="77" spans="1:8" ht="15.75" customHeight="1" x14ac:dyDescent="0.15">
      <c r="A77" s="4">
        <v>55</v>
      </c>
      <c r="B77" s="6">
        <f t="shared" si="0"/>
        <v>1860.2626382786507</v>
      </c>
      <c r="C77" s="6">
        <f t="shared" si="1"/>
        <v>-169.11478529805913</v>
      </c>
      <c r="D77" s="6">
        <f t="shared" si="2"/>
        <v>482.37822943370537</v>
      </c>
      <c r="E77" s="11">
        <v>0</v>
      </c>
      <c r="F77" s="6">
        <f t="shared" si="3"/>
        <v>438.52566312155034</v>
      </c>
      <c r="G77" s="6">
        <f t="shared" si="4"/>
        <v>43.852566312155034</v>
      </c>
      <c r="H77" s="6">
        <f t="shared" si="5"/>
        <v>371.91500277552433</v>
      </c>
    </row>
    <row r="78" spans="1:8" ht="15.75" customHeight="1" x14ac:dyDescent="0.15">
      <c r="A78" s="4">
        <v>56</v>
      </c>
      <c r="B78" s="6">
        <f t="shared" si="0"/>
        <v>1705.2407517554298</v>
      </c>
      <c r="C78" s="6">
        <f t="shared" si="1"/>
        <v>-155.02188652322087</v>
      </c>
      <c r="D78" s="6">
        <f t="shared" si="2"/>
        <v>457.84087465929531</v>
      </c>
      <c r="E78" s="11">
        <v>-4.0571433444161921E-15</v>
      </c>
      <c r="F78" s="6">
        <f t="shared" si="3"/>
        <v>416.21897696299573</v>
      </c>
      <c r="G78" s="6">
        <f t="shared" si="4"/>
        <v>41.621897696299577</v>
      </c>
      <c r="H78" s="6">
        <f t="shared" si="5"/>
        <v>351.94080921876031</v>
      </c>
    </row>
    <row r="79" spans="1:8" ht="15.75" customHeight="1" x14ac:dyDescent="0.15">
      <c r="A79" s="4">
        <v>57</v>
      </c>
      <c r="B79" s="6">
        <f t="shared" si="0"/>
        <v>1563.1373557758106</v>
      </c>
      <c r="C79" s="6">
        <f t="shared" si="1"/>
        <v>-142.10339597961914</v>
      </c>
      <c r="D79" s="6">
        <f t="shared" si="2"/>
        <v>434.55167277112162</v>
      </c>
      <c r="E79" s="11">
        <v>7.4732728060136282E-15</v>
      </c>
      <c r="F79" s="6">
        <f t="shared" si="3"/>
        <v>395.04697524647418</v>
      </c>
      <c r="G79" s="6">
        <f t="shared" si="4"/>
        <v>39.504697524647419</v>
      </c>
      <c r="H79" s="6">
        <f t="shared" si="5"/>
        <v>333.03935649058786</v>
      </c>
    </row>
    <row r="80" spans="1:8" ht="15.75" customHeight="1" x14ac:dyDescent="0.15">
      <c r="A80" s="4">
        <v>58</v>
      </c>
      <c r="B80" s="6">
        <f t="shared" si="0"/>
        <v>1432.8759094611598</v>
      </c>
      <c r="C80" s="6">
        <f t="shared" si="1"/>
        <v>-130.26144631465087</v>
      </c>
      <c r="D80" s="6">
        <f t="shared" si="2"/>
        <v>412.44713340350575</v>
      </c>
      <c r="E80" s="11">
        <v>0</v>
      </c>
      <c r="F80" s="6">
        <f t="shared" si="3"/>
        <v>374.95193945773246</v>
      </c>
      <c r="G80" s="6">
        <f t="shared" si="4"/>
        <v>37.495193945773252</v>
      </c>
      <c r="H80" s="6">
        <f t="shared" si="5"/>
        <v>315.1530316074315</v>
      </c>
    </row>
    <row r="81" spans="1:8" ht="15.75" customHeight="1" x14ac:dyDescent="0.15">
      <c r="A81" s="4">
        <v>59</v>
      </c>
      <c r="B81" s="6">
        <f t="shared" si="0"/>
        <v>1313.4695836727299</v>
      </c>
      <c r="C81" s="6">
        <f t="shared" si="1"/>
        <v>-119.40632578842998</v>
      </c>
      <c r="D81" s="6">
        <f t="shared" si="2"/>
        <v>391.46699578433663</v>
      </c>
      <c r="E81" s="11">
        <v>-2.8416188469725073E-15</v>
      </c>
      <c r="F81" s="6">
        <f t="shared" si="3"/>
        <v>355.87908707666963</v>
      </c>
      <c r="G81" s="6">
        <f t="shared" si="4"/>
        <v>35.587908707666969</v>
      </c>
      <c r="H81" s="6">
        <f t="shared" si="5"/>
        <v>298.22731576819376</v>
      </c>
    </row>
    <row r="82" spans="1:8" ht="15.75" customHeight="1" x14ac:dyDescent="0.15">
      <c r="A82" s="4">
        <v>60</v>
      </c>
      <c r="B82" s="6">
        <f t="shared" si="0"/>
        <v>1204.0137850333358</v>
      </c>
      <c r="C82" s="6">
        <f t="shared" si="1"/>
        <v>-109.45579863939415</v>
      </c>
      <c r="D82" s="6">
        <f t="shared" si="2"/>
        <v>371.55406445385518</v>
      </c>
      <c r="E82" s="11">
        <v>0</v>
      </c>
      <c r="F82" s="6">
        <f t="shared" si="3"/>
        <v>337.77642223077743</v>
      </c>
      <c r="G82" s="6">
        <f t="shared" si="4"/>
        <v>33.777642223077741</v>
      </c>
      <c r="H82" s="6">
        <f t="shared" si="5"/>
        <v>282.21061817704191</v>
      </c>
    </row>
    <row r="83" spans="1:8" ht="15.75" customHeight="1" x14ac:dyDescent="0.15">
      <c r="A83" s="7" t="s">
        <v>21</v>
      </c>
      <c r="B83" s="8">
        <f t="shared" ref="B83:H83" si="6">SUM(B22:B82)</f>
        <v>286106.49174343894</v>
      </c>
      <c r="C83" s="8">
        <f t="shared" si="6"/>
        <v>629.01378503333569</v>
      </c>
      <c r="D83" s="8">
        <f t="shared" si="6"/>
        <v>47398.721580789213</v>
      </c>
      <c r="E83" s="8">
        <f t="shared" si="6"/>
        <v>24370.886948233798</v>
      </c>
      <c r="F83" s="8">
        <f t="shared" si="6"/>
        <v>18718.859943392748</v>
      </c>
      <c r="G83" s="8">
        <f t="shared" si="6"/>
        <v>4308.9746891626555</v>
      </c>
      <c r="H83" s="8">
        <f t="shared" si="6"/>
        <v>16504.210664330647</v>
      </c>
    </row>
    <row r="84" spans="1:8" ht="15.75" customHeight="1" x14ac:dyDescent="0.15"/>
    <row r="85" spans="1:8" ht="15.75" customHeight="1" x14ac:dyDescent="0.15"/>
    <row r="86" spans="1:8" ht="15.75" customHeight="1" x14ac:dyDescent="0.15"/>
    <row r="87" spans="1:8" ht="15.75" customHeight="1" x14ac:dyDescent="0.15"/>
    <row r="88" spans="1:8" ht="15.75" customHeight="1" x14ac:dyDescent="0.15"/>
    <row r="89" spans="1:8" ht="15.75" customHeight="1" x14ac:dyDescent="0.15"/>
    <row r="90" spans="1:8" ht="15.75" customHeight="1" x14ac:dyDescent="0.15"/>
    <row r="91" spans="1:8" ht="15.75" customHeight="1" x14ac:dyDescent="0.15"/>
    <row r="92" spans="1:8" ht="15.75" customHeight="1" x14ac:dyDescent="0.15"/>
    <row r="93" spans="1:8" ht="15.75" customHeight="1" x14ac:dyDescent="0.15"/>
    <row r="94" spans="1:8" ht="15.75" customHeight="1" x14ac:dyDescent="0.15"/>
    <row r="95" spans="1:8" ht="15.75" customHeight="1" x14ac:dyDescent="0.15"/>
    <row r="96" spans="1:8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B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>
      <selection activeCell="C10" sqref="C10"/>
    </sheetView>
  </sheetViews>
  <sheetFormatPr baseColWidth="10" defaultColWidth="12.6640625" defaultRowHeight="15" customHeight="1" x14ac:dyDescent="0.15"/>
  <cols>
    <col min="1" max="1" width="25.6640625" bestFit="1" customWidth="1"/>
    <col min="2" max="2" width="40" bestFit="1" customWidth="1"/>
    <col min="3" max="3" width="48.1640625" bestFit="1" customWidth="1"/>
    <col min="4" max="4" width="24.33203125" bestFit="1" customWidth="1"/>
    <col min="5" max="5" width="36.33203125" bestFit="1" customWidth="1"/>
    <col min="6" max="6" width="37.33203125" bestFit="1" customWidth="1"/>
    <col min="7" max="7" width="32.33203125" bestFit="1" customWidth="1"/>
    <col min="8" max="8" width="21" bestFit="1" customWidth="1"/>
    <col min="9" max="26" width="11.1640625" customWidth="1"/>
  </cols>
  <sheetData>
    <row r="1" spans="1:8" ht="15.75" customHeight="1" x14ac:dyDescent="0.15">
      <c r="A1" s="13" t="s">
        <v>0</v>
      </c>
      <c r="B1" s="14"/>
      <c r="C1" s="1" t="s">
        <v>1</v>
      </c>
      <c r="D1" s="2" t="s">
        <v>2</v>
      </c>
      <c r="E1" s="2" t="s">
        <v>3</v>
      </c>
      <c r="F1" s="12" t="s">
        <v>24</v>
      </c>
      <c r="H1" s="3"/>
    </row>
    <row r="2" spans="1:8" ht="15.75" customHeight="1" x14ac:dyDescent="0.15">
      <c r="A2" s="4" t="s">
        <v>4</v>
      </c>
      <c r="B2" s="5">
        <v>5</v>
      </c>
      <c r="C2" s="6">
        <f>100*B2 + 10*B3 + B4</f>
        <v>575</v>
      </c>
      <c r="D2" s="6">
        <f>1 / (5+B8)</f>
        <v>4.1666666666666664E-2</v>
      </c>
      <c r="E2" s="6">
        <v>3.0000000000000001E-3</v>
      </c>
      <c r="F2" s="10">
        <v>5.0000000000000001E-3</v>
      </c>
      <c r="G2" s="5"/>
      <c r="H2" s="5"/>
    </row>
    <row r="3" spans="1:8" ht="15.75" customHeight="1" x14ac:dyDescent="0.15">
      <c r="A3" s="4" t="s">
        <v>5</v>
      </c>
      <c r="B3" s="5">
        <v>6</v>
      </c>
      <c r="G3" s="5"/>
      <c r="H3" s="5"/>
    </row>
    <row r="4" spans="1:8" ht="15.75" customHeight="1" x14ac:dyDescent="0.15">
      <c r="A4" s="4" t="s">
        <v>6</v>
      </c>
      <c r="B4" s="5">
        <v>15</v>
      </c>
      <c r="G4" s="5"/>
      <c r="H4" s="5"/>
    </row>
    <row r="5" spans="1:8" ht="15.75" customHeight="1" x14ac:dyDescent="0.15">
      <c r="A5" s="4" t="s">
        <v>7</v>
      </c>
      <c r="B5" s="5">
        <v>5</v>
      </c>
      <c r="G5" s="5"/>
      <c r="H5" s="5"/>
    </row>
    <row r="6" spans="1:8" ht="15.75" customHeight="1" x14ac:dyDescent="0.15">
      <c r="A6" s="4" t="s">
        <v>8</v>
      </c>
      <c r="B6" s="5">
        <v>14</v>
      </c>
      <c r="G6" s="5"/>
      <c r="H6" s="5"/>
    </row>
    <row r="7" spans="1:8" ht="15.75" customHeight="1" x14ac:dyDescent="0.15">
      <c r="A7" s="4" t="s">
        <v>9</v>
      </c>
      <c r="B7" s="5">
        <v>10</v>
      </c>
      <c r="G7" s="5"/>
      <c r="H7" s="5"/>
    </row>
    <row r="8" spans="1:8" ht="15.75" customHeight="1" x14ac:dyDescent="0.15">
      <c r="A8" s="4" t="s">
        <v>10</v>
      </c>
      <c r="B8" s="5">
        <v>19</v>
      </c>
      <c r="G8" s="5"/>
      <c r="H8" s="5"/>
    </row>
    <row r="9" spans="1:8" ht="15.75" customHeight="1" x14ac:dyDescent="0.15">
      <c r="A9" s="4" t="s">
        <v>11</v>
      </c>
      <c r="B9" s="5">
        <v>6</v>
      </c>
      <c r="G9" s="5"/>
      <c r="H9" s="5"/>
    </row>
    <row r="10" spans="1:8" ht="15.75" customHeight="1" x14ac:dyDescent="0.15">
      <c r="A10" s="4" t="s">
        <v>12</v>
      </c>
      <c r="B10" s="5">
        <v>18</v>
      </c>
      <c r="G10" s="5"/>
      <c r="H10" s="5"/>
    </row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spans="1:8" ht="15.75" customHeight="1" x14ac:dyDescent="0.15"/>
    <row r="18" spans="1:8" ht="15.75" customHeight="1" x14ac:dyDescent="0.15"/>
    <row r="19" spans="1:8" ht="15.75" customHeight="1" x14ac:dyDescent="0.15"/>
    <row r="20" spans="1:8" ht="15.75" customHeight="1" x14ac:dyDescent="0.15"/>
    <row r="21" spans="1:8" ht="15.75" customHeight="1" x14ac:dyDescent="0.15">
      <c r="A21" s="1" t="s">
        <v>13</v>
      </c>
      <c r="B21" s="1" t="s">
        <v>14</v>
      </c>
      <c r="C21" s="1" t="s">
        <v>15</v>
      </c>
      <c r="D21" s="1" t="s">
        <v>16</v>
      </c>
      <c r="E21" s="1" t="s">
        <v>17</v>
      </c>
      <c r="F21" s="1" t="s">
        <v>18</v>
      </c>
      <c r="G21" s="1" t="s">
        <v>19</v>
      </c>
      <c r="H21" s="1" t="s">
        <v>20</v>
      </c>
    </row>
    <row r="22" spans="1:8" ht="15.75" customHeight="1" x14ac:dyDescent="0.15">
      <c r="A22" s="4">
        <v>0</v>
      </c>
      <c r="B22" s="6">
        <f>C2</f>
        <v>575</v>
      </c>
    </row>
    <row r="23" spans="1:8" ht="15.75" customHeight="1" x14ac:dyDescent="0.15">
      <c r="A23" s="4">
        <v>1</v>
      </c>
      <c r="B23" s="6">
        <f t="shared" ref="B23:B82" si="0">B22+C23</f>
        <v>24099.353902143688</v>
      </c>
      <c r="C23" s="6">
        <f t="shared" ref="C23:C82" si="1">E23-$D$2*B22</f>
        <v>23524.353902143688</v>
      </c>
      <c r="D23" s="6">
        <f t="shared" ref="D23:D82" si="2">$B$2*B22^(0.6)</f>
        <v>226.34489881444622</v>
      </c>
      <c r="E23" s="6">
        <v>23548.31223547702</v>
      </c>
      <c r="F23" s="6">
        <f t="shared" ref="F23:F82" si="3">D23-E23-G23</f>
        <v>-23342.544145645708</v>
      </c>
      <c r="G23" s="6">
        <f t="shared" ref="G23:G82" si="4">D23/(5+$B$9)</f>
        <v>20.576808983131475</v>
      </c>
      <c r="H23" s="6">
        <f t="shared" ref="H23:H70" si="5">F23/((1+$E$2)^A23)</f>
        <v>-23272.725967742484</v>
      </c>
    </row>
    <row r="24" spans="1:8" ht="15.75" customHeight="1" x14ac:dyDescent="0.15">
      <c r="A24" s="4">
        <v>2</v>
      </c>
      <c r="B24" s="6">
        <f t="shared" si="0"/>
        <v>29946.262273496472</v>
      </c>
      <c r="C24" s="6">
        <f t="shared" si="1"/>
        <v>5846.9083713527843</v>
      </c>
      <c r="D24" s="6">
        <f t="shared" si="2"/>
        <v>2128.9881491427714</v>
      </c>
      <c r="E24" s="6">
        <v>6851.048117275438</v>
      </c>
      <c r="F24" s="6">
        <f t="shared" si="3"/>
        <v>-4915.6043453274642</v>
      </c>
      <c r="G24" s="6">
        <f t="shared" si="4"/>
        <v>193.54437719479739</v>
      </c>
      <c r="H24" s="6">
        <f t="shared" si="5"/>
        <v>-4886.2429116712328</v>
      </c>
    </row>
    <row r="25" spans="1:8" ht="15.75" customHeight="1" x14ac:dyDescent="0.15">
      <c r="A25" s="4">
        <v>3</v>
      </c>
      <c r="B25" s="6">
        <f t="shared" si="0"/>
        <v>30495.393009781455</v>
      </c>
      <c r="C25" s="6">
        <f t="shared" si="1"/>
        <v>549.13073628498273</v>
      </c>
      <c r="D25" s="6">
        <f t="shared" si="2"/>
        <v>2425.3564701258729</v>
      </c>
      <c r="E25" s="6">
        <v>1796.8916643473356</v>
      </c>
      <c r="F25" s="6">
        <f t="shared" si="3"/>
        <v>407.97785394891253</v>
      </c>
      <c r="G25" s="6">
        <f t="shared" si="4"/>
        <v>220.48695182962481</v>
      </c>
      <c r="H25" s="6">
        <f t="shared" si="5"/>
        <v>404.32797440708458</v>
      </c>
    </row>
    <row r="26" spans="1:8" ht="15.75" customHeight="1" x14ac:dyDescent="0.15">
      <c r="A26" s="4">
        <v>4</v>
      </c>
      <c r="B26" s="6">
        <f t="shared" si="0"/>
        <v>29698.882041279154</v>
      </c>
      <c r="C26" s="6">
        <f t="shared" si="1"/>
        <v>-796.5109685023001</v>
      </c>
      <c r="D26" s="6">
        <f t="shared" si="2"/>
        <v>2451.9439890498529</v>
      </c>
      <c r="E26" s="6">
        <v>474.13040690526054</v>
      </c>
      <c r="F26" s="6">
        <f t="shared" si="3"/>
        <v>1754.9095831400602</v>
      </c>
      <c r="G26" s="6">
        <f t="shared" si="4"/>
        <v>222.9039990045321</v>
      </c>
      <c r="H26" s="6">
        <f t="shared" si="5"/>
        <v>1734.007667305083</v>
      </c>
    </row>
    <row r="27" spans="1:8" ht="15.75" customHeight="1" x14ac:dyDescent="0.15">
      <c r="A27" s="4">
        <v>5</v>
      </c>
      <c r="B27" s="6">
        <f t="shared" si="0"/>
        <v>28906.792824407723</v>
      </c>
      <c r="C27" s="6">
        <f t="shared" si="1"/>
        <v>-792.08921687143174</v>
      </c>
      <c r="D27" s="6">
        <f t="shared" si="2"/>
        <v>2413.3152940892792</v>
      </c>
      <c r="E27" s="6">
        <v>445.36420151519957</v>
      </c>
      <c r="F27" s="6">
        <f t="shared" si="3"/>
        <v>1748.5587931114178</v>
      </c>
      <c r="G27" s="6">
        <f t="shared" si="4"/>
        <v>219.39229946266175</v>
      </c>
      <c r="H27" s="6">
        <f t="shared" si="5"/>
        <v>1722.5648241248155</v>
      </c>
    </row>
    <row r="28" spans="1:8" ht="15.75" customHeight="1" x14ac:dyDescent="0.15">
      <c r="A28" s="4">
        <v>6</v>
      </c>
      <c r="B28" s="6">
        <f t="shared" si="0"/>
        <v>28662.520402151848</v>
      </c>
      <c r="C28" s="6">
        <f t="shared" si="1"/>
        <v>-244.27242225587577</v>
      </c>
      <c r="D28" s="6">
        <f t="shared" si="2"/>
        <v>2374.4878421879962</v>
      </c>
      <c r="E28" s="6">
        <v>960.17727876111269</v>
      </c>
      <c r="F28" s="6">
        <f t="shared" si="3"/>
        <v>1198.4480323188841</v>
      </c>
      <c r="G28" s="6">
        <f t="shared" si="4"/>
        <v>215.86253110799964</v>
      </c>
      <c r="H28" s="6">
        <f t="shared" si="5"/>
        <v>1177.1006745202026</v>
      </c>
    </row>
    <row r="29" spans="1:8" ht="15.75" customHeight="1" x14ac:dyDescent="0.15">
      <c r="A29" s="4">
        <v>7</v>
      </c>
      <c r="B29" s="6">
        <f t="shared" si="0"/>
        <v>28589.947468894286</v>
      </c>
      <c r="C29" s="6">
        <f t="shared" si="1"/>
        <v>-72.572933257560635</v>
      </c>
      <c r="D29" s="6">
        <f t="shared" si="2"/>
        <v>2362.4282672012273</v>
      </c>
      <c r="E29" s="6">
        <v>1121.698750165433</v>
      </c>
      <c r="F29" s="6">
        <f t="shared" si="3"/>
        <v>1025.9633109265919</v>
      </c>
      <c r="G29" s="6">
        <f t="shared" si="4"/>
        <v>214.76620610920247</v>
      </c>
      <c r="H29" s="6">
        <f t="shared" si="5"/>
        <v>1004.6743146038411</v>
      </c>
    </row>
    <row r="30" spans="1:8" ht="15.75" customHeight="1" x14ac:dyDescent="0.15">
      <c r="A30" s="4">
        <v>8</v>
      </c>
      <c r="B30" s="6">
        <f t="shared" si="0"/>
        <v>28611.202215162717</v>
      </c>
      <c r="C30" s="6">
        <f t="shared" si="1"/>
        <v>21.254746268431745</v>
      </c>
      <c r="D30" s="6">
        <f t="shared" si="2"/>
        <v>2358.8374746946124</v>
      </c>
      <c r="E30" s="6">
        <v>1212.5025574723602</v>
      </c>
      <c r="F30" s="6">
        <f t="shared" si="3"/>
        <v>931.89514679546926</v>
      </c>
      <c r="G30" s="6">
        <f t="shared" si="4"/>
        <v>214.43977042678296</v>
      </c>
      <c r="H30" s="6">
        <f t="shared" si="5"/>
        <v>909.8286026910323</v>
      </c>
    </row>
    <row r="31" spans="1:8" ht="15.75" customHeight="1" x14ac:dyDescent="0.15">
      <c r="A31" s="4">
        <v>9</v>
      </c>
      <c r="B31" s="6">
        <f t="shared" si="0"/>
        <v>28651.878696215412</v>
      </c>
      <c r="C31" s="6">
        <f t="shared" si="1"/>
        <v>40.676481052695181</v>
      </c>
      <c r="D31" s="6">
        <f t="shared" si="2"/>
        <v>2359.8895026498722</v>
      </c>
      <c r="E31" s="6">
        <v>1232.809906684475</v>
      </c>
      <c r="F31" s="6">
        <f t="shared" si="3"/>
        <v>912.54418663359058</v>
      </c>
      <c r="G31" s="6">
        <f t="shared" si="4"/>
        <v>214.53540933180656</v>
      </c>
      <c r="H31" s="6">
        <f t="shared" si="5"/>
        <v>888.27104491077398</v>
      </c>
    </row>
    <row r="32" spans="1:8" ht="15.75" customHeight="1" x14ac:dyDescent="0.15">
      <c r="A32" s="4">
        <v>10</v>
      </c>
      <c r="B32" s="6">
        <f t="shared" si="0"/>
        <v>28671.914494381377</v>
      </c>
      <c r="C32" s="6">
        <f t="shared" si="1"/>
        <v>20.035798165965161</v>
      </c>
      <c r="D32" s="6">
        <f t="shared" si="2"/>
        <v>2361.901960365366</v>
      </c>
      <c r="E32" s="6">
        <v>1213.8640771749406</v>
      </c>
      <c r="F32" s="6">
        <f t="shared" si="3"/>
        <v>933.31952315721037</v>
      </c>
      <c r="G32" s="6">
        <f t="shared" si="4"/>
        <v>214.71836003321508</v>
      </c>
      <c r="H32" s="6">
        <f t="shared" si="5"/>
        <v>905.77644031102602</v>
      </c>
    </row>
    <row r="33" spans="1:8" ht="15.75" customHeight="1" x14ac:dyDescent="0.15">
      <c r="A33" s="4">
        <v>11</v>
      </c>
      <c r="B33" s="6">
        <f t="shared" si="0"/>
        <v>28669.974505377319</v>
      </c>
      <c r="C33" s="6">
        <f t="shared" si="1"/>
        <v>-1.9399890040592709</v>
      </c>
      <c r="D33" s="6">
        <f t="shared" si="2"/>
        <v>2362.8928058573661</v>
      </c>
      <c r="E33" s="6">
        <v>1192.723114928498</v>
      </c>
      <c r="F33" s="6">
        <f t="shared" si="3"/>
        <v>955.36125403274377</v>
      </c>
      <c r="G33" s="6">
        <f t="shared" si="4"/>
        <v>214.80843689612419</v>
      </c>
      <c r="H33" s="6">
        <f t="shared" si="5"/>
        <v>924.39451670498408</v>
      </c>
    </row>
    <row r="34" spans="1:8" ht="15.75" customHeight="1" x14ac:dyDescent="0.15">
      <c r="A34" s="4">
        <v>12</v>
      </c>
      <c r="B34" s="6">
        <f t="shared" si="0"/>
        <v>28653.128120108166</v>
      </c>
      <c r="C34" s="6">
        <f t="shared" si="1"/>
        <v>-16.846385269154325</v>
      </c>
      <c r="D34" s="6">
        <f t="shared" si="2"/>
        <v>2362.7968782255493</v>
      </c>
      <c r="E34" s="6">
        <v>1177.7358857882339</v>
      </c>
      <c r="F34" s="6">
        <f t="shared" si="3"/>
        <v>970.26127623499281</v>
      </c>
      <c r="G34" s="6">
        <f t="shared" si="4"/>
        <v>214.79971620232266</v>
      </c>
      <c r="H34" s="6">
        <f t="shared" si="5"/>
        <v>936.00356423439473</v>
      </c>
    </row>
    <row r="35" spans="1:8" ht="15.75" customHeight="1" x14ac:dyDescent="0.15">
      <c r="A35" s="4">
        <v>13</v>
      </c>
      <c r="B35" s="6">
        <f t="shared" si="0"/>
        <v>28640.83759520447</v>
      </c>
      <c r="C35" s="6">
        <f t="shared" si="1"/>
        <v>-12.290524903694632</v>
      </c>
      <c r="D35" s="6">
        <f t="shared" si="2"/>
        <v>2361.963757171844</v>
      </c>
      <c r="E35" s="6">
        <v>1181.5898134341455</v>
      </c>
      <c r="F35" s="6">
        <f t="shared" si="3"/>
        <v>965.64996581298533</v>
      </c>
      <c r="G35" s="6">
        <f t="shared" si="4"/>
        <v>214.7239779247131</v>
      </c>
      <c r="H35" s="6">
        <f t="shared" si="5"/>
        <v>928.76876237549948</v>
      </c>
    </row>
    <row r="36" spans="1:8" ht="15.75" customHeight="1" x14ac:dyDescent="0.15">
      <c r="A36" s="4">
        <v>14</v>
      </c>
      <c r="B36" s="6">
        <f t="shared" si="0"/>
        <v>28647.352572448435</v>
      </c>
      <c r="C36" s="6">
        <f t="shared" si="1"/>
        <v>6.514977243965177</v>
      </c>
      <c r="D36" s="6">
        <f t="shared" si="2"/>
        <v>2361.3558179931365</v>
      </c>
      <c r="E36" s="6">
        <v>1199.8832103774846</v>
      </c>
      <c r="F36" s="6">
        <f t="shared" si="3"/>
        <v>946.80389688900311</v>
      </c>
      <c r="G36" s="6">
        <f t="shared" si="4"/>
        <v>214.66871072664878</v>
      </c>
      <c r="H36" s="6">
        <f t="shared" si="5"/>
        <v>907.91872779946038</v>
      </c>
    </row>
    <row r="37" spans="1:8" ht="15.75" customHeight="1" x14ac:dyDescent="0.15">
      <c r="A37" s="4">
        <v>15</v>
      </c>
      <c r="B37" s="6">
        <f t="shared" si="0"/>
        <v>28678.728376254672</v>
      </c>
      <c r="C37" s="6">
        <f t="shared" si="1"/>
        <v>31.375803806235353</v>
      </c>
      <c r="D37" s="6">
        <f t="shared" si="2"/>
        <v>2361.6780881687118</v>
      </c>
      <c r="E37" s="6">
        <v>1225.0154943249202</v>
      </c>
      <c r="F37" s="6">
        <f t="shared" si="3"/>
        <v>921.96458582845423</v>
      </c>
      <c r="G37" s="6">
        <f t="shared" si="4"/>
        <v>214.69800801533745</v>
      </c>
      <c r="H37" s="6">
        <f t="shared" si="5"/>
        <v>881.45519988792842</v>
      </c>
    </row>
    <row r="38" spans="1:8" ht="15.75" customHeight="1" x14ac:dyDescent="0.15">
      <c r="A38" s="4">
        <v>16</v>
      </c>
      <c r="B38" s="6">
        <f t="shared" si="0"/>
        <v>28734.559995941127</v>
      </c>
      <c r="C38" s="6">
        <f t="shared" si="1"/>
        <v>55.831619686454587</v>
      </c>
      <c r="D38" s="6">
        <f t="shared" si="2"/>
        <v>2363.2297147991958</v>
      </c>
      <c r="E38" s="6">
        <v>1250.7786353637325</v>
      </c>
      <c r="F38" s="6">
        <f t="shared" si="3"/>
        <v>897.61201445371819</v>
      </c>
      <c r="G38" s="6">
        <f t="shared" si="4"/>
        <v>214.83906498174508</v>
      </c>
      <c r="H38" s="6">
        <f t="shared" si="5"/>
        <v>855.60581714185616</v>
      </c>
    </row>
    <row r="39" spans="1:8" ht="15.75" customHeight="1" x14ac:dyDescent="0.15">
      <c r="A39" s="4">
        <v>17</v>
      </c>
      <c r="B39" s="6">
        <f t="shared" si="0"/>
        <v>28812.867220776148</v>
      </c>
      <c r="C39" s="6">
        <f t="shared" si="1"/>
        <v>78.307224835022453</v>
      </c>
      <c r="D39" s="6">
        <f t="shared" si="2"/>
        <v>2365.9890759752725</v>
      </c>
      <c r="E39" s="6">
        <v>1275.5805579992359</v>
      </c>
      <c r="F39" s="6">
        <f t="shared" si="3"/>
        <v>875.31860197828451</v>
      </c>
      <c r="G39" s="6">
        <f t="shared" si="4"/>
        <v>215.08991599775206</v>
      </c>
      <c r="H39" s="6">
        <f t="shared" si="5"/>
        <v>831.86010526500752</v>
      </c>
    </row>
    <row r="40" spans="1:8" ht="15.75" customHeight="1" x14ac:dyDescent="0.15">
      <c r="A40" s="4">
        <v>18</v>
      </c>
      <c r="B40" s="6">
        <f t="shared" si="0"/>
        <v>28915.565701726046</v>
      </c>
      <c r="C40" s="6">
        <f t="shared" si="1"/>
        <v>102.6984809498972</v>
      </c>
      <c r="D40" s="6">
        <f t="shared" si="2"/>
        <v>2369.855636352675</v>
      </c>
      <c r="E40" s="6">
        <v>1303.2346151489032</v>
      </c>
      <c r="F40" s="6">
        <f t="shared" si="3"/>
        <v>851.17959971716493</v>
      </c>
      <c r="G40" s="6">
        <f t="shared" si="4"/>
        <v>215.44142148660683</v>
      </c>
      <c r="H40" s="6">
        <f t="shared" si="5"/>
        <v>806.50007468259173</v>
      </c>
    </row>
    <row r="41" spans="1:8" ht="15.75" customHeight="1" x14ac:dyDescent="0.15">
      <c r="A41" s="4">
        <v>19</v>
      </c>
      <c r="B41" s="6">
        <f t="shared" si="0"/>
        <v>29051.565884710788</v>
      </c>
      <c r="C41" s="6">
        <f t="shared" si="1"/>
        <v>136.00018298474129</v>
      </c>
      <c r="D41" s="6">
        <f t="shared" si="2"/>
        <v>2374.9201937070306</v>
      </c>
      <c r="E41" s="6">
        <v>1340.8154205566598</v>
      </c>
      <c r="F41" s="6">
        <f t="shared" si="3"/>
        <v>818.20293735882262</v>
      </c>
      <c r="G41" s="6">
        <f t="shared" si="4"/>
        <v>215.90183579154825</v>
      </c>
      <c r="H41" s="6">
        <f t="shared" si="5"/>
        <v>772.93559347151302</v>
      </c>
    </row>
    <row r="42" spans="1:8" ht="15.75" customHeight="1" x14ac:dyDescent="0.15">
      <c r="A42" s="4">
        <v>20</v>
      </c>
      <c r="B42" s="6">
        <f t="shared" si="0"/>
        <v>29234.011734822274</v>
      </c>
      <c r="C42" s="6">
        <f t="shared" si="1"/>
        <v>182.44585011148502</v>
      </c>
      <c r="D42" s="6">
        <f t="shared" si="2"/>
        <v>2381.6159593499515</v>
      </c>
      <c r="E42" s="6">
        <v>1392.9277619744344</v>
      </c>
      <c r="F42" s="6">
        <f t="shared" si="3"/>
        <v>772.17765561643068</v>
      </c>
      <c r="G42" s="6">
        <f t="shared" si="4"/>
        <v>216.51054175908649</v>
      </c>
      <c r="H42" s="6">
        <f t="shared" si="5"/>
        <v>727.27485087310333</v>
      </c>
    </row>
    <row r="43" spans="1:8" ht="15.75" customHeight="1" x14ac:dyDescent="0.15">
      <c r="A43" s="4">
        <v>21</v>
      </c>
      <c r="B43" s="6">
        <f t="shared" si="0"/>
        <v>29466.799761535913</v>
      </c>
      <c r="C43" s="6">
        <f t="shared" si="1"/>
        <v>232.78802671363928</v>
      </c>
      <c r="D43" s="6">
        <f t="shared" si="2"/>
        <v>2390.5787488695319</v>
      </c>
      <c r="E43" s="6">
        <v>1450.8718489979005</v>
      </c>
      <c r="F43" s="6">
        <f t="shared" si="3"/>
        <v>722.38155906531028</v>
      </c>
      <c r="G43" s="6">
        <f t="shared" si="4"/>
        <v>217.32534080632107</v>
      </c>
      <c r="H43" s="6">
        <f t="shared" si="5"/>
        <v>678.33942253810892</v>
      </c>
    </row>
    <row r="44" spans="1:8" ht="15.75" customHeight="1" x14ac:dyDescent="0.15">
      <c r="A44" s="4">
        <v>22</v>
      </c>
      <c r="B44" s="6">
        <f t="shared" si="0"/>
        <v>29713.982170587427</v>
      </c>
      <c r="C44" s="6">
        <f t="shared" si="1"/>
        <v>247.18240905151424</v>
      </c>
      <c r="D44" s="6">
        <f t="shared" si="2"/>
        <v>2401.9822152714773</v>
      </c>
      <c r="E44" s="6">
        <v>1474.9657324488439</v>
      </c>
      <c r="F44" s="6">
        <f t="shared" si="3"/>
        <v>708.65446325249911</v>
      </c>
      <c r="G44" s="6">
        <f t="shared" si="4"/>
        <v>218.36201957013429</v>
      </c>
      <c r="H44" s="6">
        <f t="shared" si="5"/>
        <v>663.45886328794052</v>
      </c>
    </row>
    <row r="45" spans="1:8" ht="15.75" customHeight="1" x14ac:dyDescent="0.15">
      <c r="A45" s="4">
        <v>23</v>
      </c>
      <c r="B45" s="6">
        <f t="shared" si="0"/>
        <v>29842.247496367851</v>
      </c>
      <c r="C45" s="6">
        <f t="shared" si="1"/>
        <v>128.26532578042224</v>
      </c>
      <c r="D45" s="6">
        <f t="shared" si="2"/>
        <v>2414.0514363084994</v>
      </c>
      <c r="E45" s="6">
        <v>1366.3479162215649</v>
      </c>
      <c r="F45" s="6">
        <f t="shared" si="3"/>
        <v>828.24429860434361</v>
      </c>
      <c r="G45" s="6">
        <f t="shared" si="4"/>
        <v>219.45922148259086</v>
      </c>
      <c r="H45" s="6">
        <f t="shared" si="5"/>
        <v>773.10235380655433</v>
      </c>
    </row>
    <row r="46" spans="1:8" ht="15.75" customHeight="1" x14ac:dyDescent="0.15">
      <c r="A46" s="4">
        <v>24</v>
      </c>
      <c r="B46" s="6">
        <f t="shared" si="0"/>
        <v>28760.012957333434</v>
      </c>
      <c r="C46" s="6">
        <f t="shared" si="1"/>
        <v>-1082.2345390344178</v>
      </c>
      <c r="D46" s="6">
        <f t="shared" si="2"/>
        <v>2420.2984409862147</v>
      </c>
      <c r="E46" s="6">
        <v>161.19243998090934</v>
      </c>
      <c r="F46" s="6">
        <f t="shared" si="3"/>
        <v>2039.0788700065584</v>
      </c>
      <c r="G46" s="6">
        <f t="shared" si="4"/>
        <v>220.0271309987468</v>
      </c>
      <c r="H46" s="6">
        <f t="shared" si="5"/>
        <v>1897.6304116307776</v>
      </c>
    </row>
    <row r="47" spans="1:8" ht="15.75" customHeight="1" x14ac:dyDescent="0.15">
      <c r="A47" s="4">
        <v>25</v>
      </c>
      <c r="B47" s="6">
        <f t="shared" si="0"/>
        <v>27730.504463120578</v>
      </c>
      <c r="C47" s="6">
        <f t="shared" si="1"/>
        <v>-1029.5084942128565</v>
      </c>
      <c r="D47" s="6">
        <f t="shared" si="2"/>
        <v>2367.246323643034</v>
      </c>
      <c r="E47" s="6">
        <v>168.82537900937001</v>
      </c>
      <c r="F47" s="6">
        <f t="shared" si="3"/>
        <v>1983.2167333933883</v>
      </c>
      <c r="G47" s="6">
        <f t="shared" si="4"/>
        <v>215.20421124027581</v>
      </c>
      <c r="H47" s="6">
        <f t="shared" si="5"/>
        <v>1840.1229955244996</v>
      </c>
    </row>
    <row r="48" spans="1:8" ht="15.75" customHeight="1" x14ac:dyDescent="0.15">
      <c r="A48" s="4">
        <v>26</v>
      </c>
      <c r="B48" s="6">
        <f t="shared" si="0"/>
        <v>26575.066777269742</v>
      </c>
      <c r="C48" s="6">
        <f t="shared" si="1"/>
        <v>-1155.4376858508363</v>
      </c>
      <c r="D48" s="6">
        <f t="shared" si="2"/>
        <v>2316.032590947344</v>
      </c>
      <c r="E48" s="6">
        <v>1.1252119484034212E-7</v>
      </c>
      <c r="F48" s="6">
        <f t="shared" si="3"/>
        <v>2105.4841734759734</v>
      </c>
      <c r="G48" s="6">
        <f t="shared" si="4"/>
        <v>210.54841735884946</v>
      </c>
      <c r="H48" s="6">
        <f t="shared" si="5"/>
        <v>1947.7253769625597</v>
      </c>
    </row>
    <row r="49" spans="1:8" ht="15.75" customHeight="1" x14ac:dyDescent="0.15">
      <c r="A49" s="4">
        <v>27</v>
      </c>
      <c r="B49" s="6">
        <f t="shared" si="0"/>
        <v>25467.772328216837</v>
      </c>
      <c r="C49" s="6">
        <f t="shared" si="1"/>
        <v>-1107.2944490529057</v>
      </c>
      <c r="D49" s="6">
        <f t="shared" si="2"/>
        <v>2257.6396459057869</v>
      </c>
      <c r="E49" s="6">
        <v>0</v>
      </c>
      <c r="F49" s="6">
        <f t="shared" si="3"/>
        <v>2052.3996780961697</v>
      </c>
      <c r="G49" s="6">
        <f t="shared" si="4"/>
        <v>205.23996780961699</v>
      </c>
      <c r="H49" s="6">
        <f t="shared" si="5"/>
        <v>1892.9395547515621</v>
      </c>
    </row>
    <row r="50" spans="1:8" ht="15.75" customHeight="1" x14ac:dyDescent="0.15">
      <c r="A50" s="4">
        <v>28</v>
      </c>
      <c r="B50" s="6">
        <f t="shared" si="0"/>
        <v>24406.615147874469</v>
      </c>
      <c r="C50" s="6">
        <f t="shared" si="1"/>
        <v>-1061.1571803423681</v>
      </c>
      <c r="D50" s="6">
        <f t="shared" si="2"/>
        <v>2200.7189323133898</v>
      </c>
      <c r="E50" s="6">
        <v>-6.8454207945858502E-15</v>
      </c>
      <c r="F50" s="6">
        <f t="shared" si="3"/>
        <v>2000.6535748303545</v>
      </c>
      <c r="G50" s="6">
        <f t="shared" si="4"/>
        <v>200.06535748303543</v>
      </c>
      <c r="H50" s="6">
        <f t="shared" si="5"/>
        <v>1839.6947537493224</v>
      </c>
    </row>
    <row r="51" spans="1:8" ht="15.75" customHeight="1" x14ac:dyDescent="0.15">
      <c r="A51" s="4">
        <v>29</v>
      </c>
      <c r="B51" s="6">
        <f t="shared" si="0"/>
        <v>23389.672850046365</v>
      </c>
      <c r="C51" s="6">
        <f t="shared" si="1"/>
        <v>-1016.9422978281028</v>
      </c>
      <c r="D51" s="6">
        <f t="shared" si="2"/>
        <v>2145.2333315574192</v>
      </c>
      <c r="E51" s="6">
        <v>-3.6273197213141815E-15</v>
      </c>
      <c r="F51" s="6">
        <f t="shared" si="3"/>
        <v>1950.2121195976538</v>
      </c>
      <c r="G51" s="6">
        <f t="shared" si="4"/>
        <v>195.0212119597654</v>
      </c>
      <c r="H51" s="6">
        <f t="shared" si="5"/>
        <v>1787.9476280567087</v>
      </c>
    </row>
    <row r="52" spans="1:8" ht="15.75" customHeight="1" x14ac:dyDescent="0.15">
      <c r="A52" s="4">
        <v>30</v>
      </c>
      <c r="B52" s="6">
        <f t="shared" si="0"/>
        <v>22415.103147961101</v>
      </c>
      <c r="C52" s="6">
        <f t="shared" si="1"/>
        <v>-974.56970208526513</v>
      </c>
      <c r="D52" s="6">
        <f t="shared" si="2"/>
        <v>2091.1466608720048</v>
      </c>
      <c r="E52" s="6">
        <v>-4.1756860579021819E-15</v>
      </c>
      <c r="F52" s="6">
        <f t="shared" si="3"/>
        <v>1901.0424189745497</v>
      </c>
      <c r="G52" s="6">
        <f t="shared" si="4"/>
        <v>190.10424189745498</v>
      </c>
      <c r="H52" s="6">
        <f t="shared" si="5"/>
        <v>1737.6560509065871</v>
      </c>
    </row>
    <row r="53" spans="1:8" ht="15.75" customHeight="1" x14ac:dyDescent="0.15">
      <c r="A53" s="4">
        <v>31</v>
      </c>
      <c r="B53" s="6">
        <f t="shared" si="0"/>
        <v>21481.140516796055</v>
      </c>
      <c r="C53" s="6">
        <f t="shared" si="1"/>
        <v>-933.96263116504588</v>
      </c>
      <c r="D53" s="6">
        <f t="shared" si="2"/>
        <v>2038.4236497488384</v>
      </c>
      <c r="E53" s="6">
        <v>-1.0313605780935789E-15</v>
      </c>
      <c r="F53" s="6">
        <f t="shared" si="3"/>
        <v>1853.1124088625804</v>
      </c>
      <c r="G53" s="6">
        <f t="shared" si="4"/>
        <v>185.31124088625805</v>
      </c>
      <c r="H53" s="6">
        <f t="shared" si="5"/>
        <v>1688.7790804779138</v>
      </c>
    </row>
    <row r="54" spans="1:8" ht="15.75" customHeight="1" x14ac:dyDescent="0.15">
      <c r="A54" s="4">
        <v>32</v>
      </c>
      <c r="B54" s="6">
        <f t="shared" si="0"/>
        <v>20586.092995262887</v>
      </c>
      <c r="C54" s="6">
        <f t="shared" si="1"/>
        <v>-895.04752153316895</v>
      </c>
      <c r="D54" s="6">
        <f t="shared" si="2"/>
        <v>1987.0299169369002</v>
      </c>
      <c r="E54" s="6">
        <v>0</v>
      </c>
      <c r="F54" s="6">
        <f t="shared" si="3"/>
        <v>1806.3908335790002</v>
      </c>
      <c r="G54" s="6">
        <f t="shared" si="4"/>
        <v>180.63908335790003</v>
      </c>
      <c r="H54" s="6">
        <f t="shared" si="5"/>
        <v>1641.2769265654542</v>
      </c>
    </row>
    <row r="55" spans="1:8" ht="15.75" customHeight="1" x14ac:dyDescent="0.15">
      <c r="A55" s="4">
        <v>33</v>
      </c>
      <c r="B55" s="6">
        <f t="shared" si="0"/>
        <v>19728.339120460267</v>
      </c>
      <c r="C55" s="6">
        <f t="shared" si="1"/>
        <v>-857.7538748026202</v>
      </c>
      <c r="D55" s="6">
        <f t="shared" si="2"/>
        <v>1936.9319480220645</v>
      </c>
      <c r="E55" s="6">
        <v>-4.9727873063917894E-15</v>
      </c>
      <c r="F55" s="6">
        <f t="shared" si="3"/>
        <v>1760.8472254746041</v>
      </c>
      <c r="G55" s="6">
        <f t="shared" si="4"/>
        <v>176.08472254746042</v>
      </c>
      <c r="H55" s="6">
        <f t="shared" si="5"/>
        <v>1595.1109181870124</v>
      </c>
    </row>
    <row r="56" spans="1:8" ht="15.75" customHeight="1" x14ac:dyDescent="0.15">
      <c r="A56" s="4">
        <v>34</v>
      </c>
      <c r="B56" s="6">
        <f t="shared" si="0"/>
        <v>18906.324990441088</v>
      </c>
      <c r="C56" s="6">
        <f t="shared" si="1"/>
        <v>-822.01413001917774</v>
      </c>
      <c r="D56" s="6">
        <f t="shared" si="2"/>
        <v>1888.0970735719868</v>
      </c>
      <c r="E56" s="6">
        <v>0</v>
      </c>
      <c r="F56" s="6">
        <f t="shared" si="3"/>
        <v>1716.4518850654426</v>
      </c>
      <c r="G56" s="6">
        <f t="shared" si="4"/>
        <v>171.64518850654426</v>
      </c>
      <c r="H56" s="6">
        <f t="shared" si="5"/>
        <v>1550.2434721018078</v>
      </c>
    </row>
    <row r="57" spans="1:8" ht="15.75" customHeight="1" x14ac:dyDescent="0.15">
      <c r="A57" s="4">
        <v>35</v>
      </c>
      <c r="B57" s="6">
        <f t="shared" si="0"/>
        <v>18118.56144917271</v>
      </c>
      <c r="C57" s="6">
        <f t="shared" si="1"/>
        <v>-787.76354126837862</v>
      </c>
      <c r="D57" s="6">
        <f t="shared" si="2"/>
        <v>1840.4934478320083</v>
      </c>
      <c r="E57" s="6">
        <v>0</v>
      </c>
      <c r="F57" s="6">
        <f t="shared" si="3"/>
        <v>1673.175861665462</v>
      </c>
      <c r="G57" s="6">
        <f t="shared" si="4"/>
        <v>167.31758616654622</v>
      </c>
      <c r="H57" s="6">
        <f t="shared" si="5"/>
        <v>1506.6380622143708</v>
      </c>
    </row>
    <row r="58" spans="1:8" ht="15.75" customHeight="1" x14ac:dyDescent="0.15">
      <c r="A58" s="4">
        <v>36</v>
      </c>
      <c r="B58" s="6">
        <f t="shared" si="0"/>
        <v>17363.621388790514</v>
      </c>
      <c r="C58" s="6">
        <f t="shared" si="1"/>
        <v>-754.94006038219618</v>
      </c>
      <c r="D58" s="6">
        <f t="shared" si="2"/>
        <v>1794.0900279581974</v>
      </c>
      <c r="E58" s="6">
        <v>-2.3791882531473793E-15</v>
      </c>
      <c r="F58" s="6">
        <f t="shared" si="3"/>
        <v>1630.9909345074523</v>
      </c>
      <c r="G58" s="6">
        <f t="shared" si="4"/>
        <v>163.09909345074522</v>
      </c>
      <c r="H58" s="6">
        <f t="shared" si="5"/>
        <v>1464.2591898390551</v>
      </c>
    </row>
    <row r="59" spans="1:8" ht="15.75" customHeight="1" x14ac:dyDescent="0.15">
      <c r="A59" s="4">
        <v>37</v>
      </c>
      <c r="B59" s="6">
        <f t="shared" si="0"/>
        <v>16640.137164257576</v>
      </c>
      <c r="C59" s="6">
        <f t="shared" si="1"/>
        <v>-723.48422453293801</v>
      </c>
      <c r="D59" s="6">
        <f t="shared" si="2"/>
        <v>1748.8565537739628</v>
      </c>
      <c r="E59" s="6">
        <v>2.7990128590926167E-15</v>
      </c>
      <c r="F59" s="6">
        <f t="shared" si="3"/>
        <v>1589.8695943399662</v>
      </c>
      <c r="G59" s="6">
        <f t="shared" si="4"/>
        <v>158.98695943399662</v>
      </c>
      <c r="H59" s="6">
        <f t="shared" si="5"/>
        <v>1423.0723548009369</v>
      </c>
    </row>
    <row r="60" spans="1:8" ht="15.75" customHeight="1" x14ac:dyDescent="0.15">
      <c r="A60" s="4">
        <v>38</v>
      </c>
      <c r="B60" s="6">
        <f t="shared" si="0"/>
        <v>15946.798115746844</v>
      </c>
      <c r="C60" s="6">
        <f t="shared" si="1"/>
        <v>-693.33904851073225</v>
      </c>
      <c r="D60" s="6">
        <f t="shared" si="2"/>
        <v>1704.76352803707</v>
      </c>
      <c r="E60" s="6">
        <v>0</v>
      </c>
      <c r="F60" s="6">
        <f t="shared" si="3"/>
        <v>1549.7850254882455</v>
      </c>
      <c r="G60" s="6">
        <f t="shared" si="4"/>
        <v>154.97850254882454</v>
      </c>
      <c r="H60" s="6">
        <f t="shared" si="5"/>
        <v>1383.0440273496104</v>
      </c>
    </row>
    <row r="61" spans="1:8" ht="15.75" customHeight="1" x14ac:dyDescent="0.15">
      <c r="A61" s="4">
        <v>39</v>
      </c>
      <c r="B61" s="6">
        <f t="shared" si="0"/>
        <v>15282.348194257393</v>
      </c>
      <c r="C61" s="6">
        <f t="shared" si="1"/>
        <v>-664.44992148945175</v>
      </c>
      <c r="D61" s="6">
        <f t="shared" si="2"/>
        <v>1661.7821972041638</v>
      </c>
      <c r="E61" s="6">
        <v>-3.6865013050020503E-15</v>
      </c>
      <c r="F61" s="6">
        <f t="shared" si="3"/>
        <v>1510.7110883674218</v>
      </c>
      <c r="G61" s="6">
        <f t="shared" si="4"/>
        <v>151.07110883674216</v>
      </c>
      <c r="H61" s="6">
        <f t="shared" si="5"/>
        <v>1344.1416208629803</v>
      </c>
    </row>
    <row r="62" spans="1:8" ht="15.75" customHeight="1" x14ac:dyDescent="0.15">
      <c r="A62" s="4">
        <v>40</v>
      </c>
      <c r="B62" s="6">
        <f t="shared" si="0"/>
        <v>14645.583686163334</v>
      </c>
      <c r="C62" s="6">
        <f t="shared" si="1"/>
        <v>-636.76450809405799</v>
      </c>
      <c r="D62" s="6">
        <f t="shared" si="2"/>
        <v>1619.8845326802709</v>
      </c>
      <c r="E62" s="6">
        <v>0</v>
      </c>
      <c r="F62" s="6">
        <f t="shared" si="3"/>
        <v>1472.62230243661</v>
      </c>
      <c r="G62" s="6">
        <f t="shared" si="4"/>
        <v>147.26223024366098</v>
      </c>
      <c r="H62" s="6">
        <f t="shared" si="5"/>
        <v>1306.3334653188538</v>
      </c>
    </row>
    <row r="63" spans="1:8" ht="15.75" customHeight="1" x14ac:dyDescent="0.15">
      <c r="A63" s="4">
        <v>41</v>
      </c>
      <c r="B63" s="6">
        <f t="shared" si="0"/>
        <v>14035.351032573195</v>
      </c>
      <c r="C63" s="6">
        <f t="shared" si="1"/>
        <v>-610.23265359013885</v>
      </c>
      <c r="D63" s="6">
        <f t="shared" si="2"/>
        <v>1579.0432125410437</v>
      </c>
      <c r="E63" s="6">
        <v>2.8475300555498289E-15</v>
      </c>
      <c r="F63" s="6">
        <f t="shared" si="3"/>
        <v>1435.4938295827669</v>
      </c>
      <c r="G63" s="6">
        <f t="shared" si="4"/>
        <v>143.54938295827671</v>
      </c>
      <c r="H63" s="6">
        <f t="shared" si="5"/>
        <v>1269.5887815127198</v>
      </c>
    </row>
    <row r="64" spans="1:8" ht="15.75" customHeight="1" x14ac:dyDescent="0.15">
      <c r="A64" s="4">
        <v>42</v>
      </c>
      <c r="B64" s="6">
        <f t="shared" si="0"/>
        <v>13450.544739549312</v>
      </c>
      <c r="C64" s="6">
        <f t="shared" si="1"/>
        <v>-584.80629302388309</v>
      </c>
      <c r="D64" s="6">
        <f t="shared" si="2"/>
        <v>1539.2316037158425</v>
      </c>
      <c r="E64" s="6">
        <v>-3.5687062275933087E-15</v>
      </c>
      <c r="F64" s="6">
        <f t="shared" si="3"/>
        <v>1399.3014579234932</v>
      </c>
      <c r="G64" s="6">
        <f t="shared" si="4"/>
        <v>139.93014579234932</v>
      </c>
      <c r="H64" s="6">
        <f t="shared" si="5"/>
        <v>1233.8776560007423</v>
      </c>
    </row>
    <row r="65" spans="1:8" ht="15.75" customHeight="1" x14ac:dyDescent="0.15">
      <c r="A65" s="4">
        <v>43</v>
      </c>
      <c r="B65" s="6">
        <f t="shared" si="0"/>
        <v>12890.105375401425</v>
      </c>
      <c r="C65" s="6">
        <f t="shared" si="1"/>
        <v>-560.439364147888</v>
      </c>
      <c r="D65" s="6">
        <f t="shared" si="2"/>
        <v>1500.4237446200111</v>
      </c>
      <c r="E65" s="6">
        <v>2.504933237217038E-15</v>
      </c>
      <c r="F65" s="6">
        <f t="shared" si="3"/>
        <v>1364.021586018192</v>
      </c>
      <c r="G65" s="6">
        <f t="shared" si="4"/>
        <v>136.4021586018192</v>
      </c>
      <c r="H65" s="6">
        <f t="shared" si="5"/>
        <v>1199.1710167475453</v>
      </c>
    </row>
    <row r="66" spans="1:8" ht="15.75" customHeight="1" x14ac:dyDescent="0.15">
      <c r="A66" s="4">
        <v>44</v>
      </c>
      <c r="B66" s="6">
        <f t="shared" si="0"/>
        <v>12353.017651426366</v>
      </c>
      <c r="C66" s="6">
        <f t="shared" si="1"/>
        <v>-537.08772397505936</v>
      </c>
      <c r="D66" s="6">
        <f t="shared" si="2"/>
        <v>1462.594328225048</v>
      </c>
      <c r="E66" s="6">
        <v>4.5941527145151253E-15</v>
      </c>
      <c r="F66" s="6">
        <f t="shared" si="3"/>
        <v>1329.6312074773164</v>
      </c>
      <c r="G66" s="6">
        <f t="shared" si="4"/>
        <v>132.96312074773164</v>
      </c>
      <c r="H66" s="6">
        <f t="shared" si="5"/>
        <v>1165.4406094589954</v>
      </c>
    </row>
    <row r="67" spans="1:8" ht="15.75" customHeight="1" x14ac:dyDescent="0.15">
      <c r="A67" s="4">
        <v>45</v>
      </c>
      <c r="B67" s="6">
        <f t="shared" si="0"/>
        <v>11838.308582616934</v>
      </c>
      <c r="C67" s="6">
        <f t="shared" si="1"/>
        <v>-514.70906880943187</v>
      </c>
      <c r="D67" s="6">
        <f t="shared" si="2"/>
        <v>1425.7186855556174</v>
      </c>
      <c r="E67" s="6">
        <v>2.4898648143332774E-15</v>
      </c>
      <c r="F67" s="6">
        <f t="shared" si="3"/>
        <v>1296.1078959596521</v>
      </c>
      <c r="G67" s="6">
        <f t="shared" si="4"/>
        <v>129.61078959596523</v>
      </c>
      <c r="H67" s="6">
        <f t="shared" si="5"/>
        <v>1132.6589745806871</v>
      </c>
    </row>
    <row r="68" spans="1:8" ht="15.75" customHeight="1" x14ac:dyDescent="0.15">
      <c r="A68" s="4">
        <v>46</v>
      </c>
      <c r="B68" s="6">
        <f t="shared" si="0"/>
        <v>11345.045725007894</v>
      </c>
      <c r="C68" s="6">
        <f t="shared" si="1"/>
        <v>-493.26285760903886</v>
      </c>
      <c r="D68" s="6">
        <f t="shared" si="2"/>
        <v>1389.77276960264</v>
      </c>
      <c r="E68" s="6">
        <v>2.1671646477704829E-15</v>
      </c>
      <c r="F68" s="6">
        <f t="shared" si="3"/>
        <v>1263.4297905478545</v>
      </c>
      <c r="G68" s="6">
        <f t="shared" si="4"/>
        <v>126.34297905478546</v>
      </c>
      <c r="H68" s="6">
        <f t="shared" si="5"/>
        <v>1100.799424943423</v>
      </c>
    </row>
    <row r="69" spans="1:8" ht="15.75" customHeight="1" x14ac:dyDescent="0.15">
      <c r="A69" s="4">
        <v>47</v>
      </c>
      <c r="B69" s="6">
        <f t="shared" si="0"/>
        <v>10872.3354864659</v>
      </c>
      <c r="C69" s="6">
        <f t="shared" si="1"/>
        <v>-472.71023854199558</v>
      </c>
      <c r="D69" s="6">
        <f t="shared" si="2"/>
        <v>1354.7331396419734</v>
      </c>
      <c r="E69" s="6">
        <v>-1.8441118113992408E-15</v>
      </c>
      <c r="F69" s="6">
        <f t="shared" si="3"/>
        <v>1231.5755814927031</v>
      </c>
      <c r="G69" s="6">
        <f t="shared" si="4"/>
        <v>123.1575581492703</v>
      </c>
      <c r="H69" s="6">
        <f t="shared" si="5"/>
        <v>1069.8360240374768</v>
      </c>
    </row>
    <row r="70" spans="1:8" ht="15.75" customHeight="1" x14ac:dyDescent="0.15">
      <c r="A70" s="4">
        <v>48</v>
      </c>
      <c r="B70" s="6">
        <f t="shared" si="0"/>
        <v>10419.321507863153</v>
      </c>
      <c r="C70" s="6">
        <f t="shared" si="1"/>
        <v>-453.01397860274579</v>
      </c>
      <c r="D70" s="6">
        <f t="shared" si="2"/>
        <v>1320.5769459484704</v>
      </c>
      <c r="E70" s="6">
        <v>0</v>
      </c>
      <c r="F70" s="6">
        <f t="shared" si="3"/>
        <v>1200.5244963167913</v>
      </c>
      <c r="G70" s="6">
        <f t="shared" si="4"/>
        <v>120.05244963167912</v>
      </c>
      <c r="H70" s="6">
        <f t="shared" si="5"/>
        <v>1039.7435648979776</v>
      </c>
    </row>
    <row r="71" spans="1:8" ht="15.75" customHeight="1" x14ac:dyDescent="0.15">
      <c r="A71" s="4">
        <v>49</v>
      </c>
      <c r="B71" s="6">
        <f t="shared" si="0"/>
        <v>9985.1831117021884</v>
      </c>
      <c r="C71" s="6">
        <f t="shared" si="1"/>
        <v>-434.1383961609647</v>
      </c>
      <c r="D71" s="6">
        <f t="shared" si="2"/>
        <v>1287.2819148954095</v>
      </c>
      <c r="E71" s="6">
        <v>2.1652855758180386E-15</v>
      </c>
      <c r="F71" s="6">
        <f t="shared" si="3"/>
        <v>1170.256286268554</v>
      </c>
      <c r="G71" s="6">
        <f t="shared" si="4"/>
        <v>117.02562862685541</v>
      </c>
      <c r="H71" s="6">
        <f t="shared" ref="H71:H82" si="6">F71/((1+$F$2)^A71)</f>
        <v>916.524242273867</v>
      </c>
    </row>
    <row r="72" spans="1:8" ht="15.75" customHeight="1" x14ac:dyDescent="0.15">
      <c r="A72" s="4">
        <v>50</v>
      </c>
      <c r="B72" s="6">
        <f t="shared" si="0"/>
        <v>9569.133815381263</v>
      </c>
      <c r="C72" s="6">
        <f t="shared" si="1"/>
        <v>-416.0492963209245</v>
      </c>
      <c r="D72" s="6">
        <f t="shared" si="2"/>
        <v>1254.8263344296283</v>
      </c>
      <c r="E72" s="6">
        <v>-1.7265047587636348E-15</v>
      </c>
      <c r="F72" s="6">
        <f t="shared" si="3"/>
        <v>1140.7512131178439</v>
      </c>
      <c r="G72" s="6">
        <f t="shared" si="4"/>
        <v>114.0751213117844</v>
      </c>
      <c r="H72" s="6">
        <f t="shared" si="6"/>
        <v>888.97152772390803</v>
      </c>
    </row>
    <row r="73" spans="1:8" ht="15.75" customHeight="1" x14ac:dyDescent="0.15">
      <c r="A73" s="4">
        <v>51</v>
      </c>
      <c r="B73" s="6">
        <f t="shared" si="0"/>
        <v>9170.4199064070435</v>
      </c>
      <c r="C73" s="6">
        <f t="shared" si="1"/>
        <v>-398.71390897421929</v>
      </c>
      <c r="D73" s="6">
        <f t="shared" si="2"/>
        <v>1223.1890399128547</v>
      </c>
      <c r="E73" s="6">
        <v>-3.0039031055381672E-15</v>
      </c>
      <c r="F73" s="6">
        <f t="shared" si="3"/>
        <v>1111.9900362844135</v>
      </c>
      <c r="G73" s="6">
        <f t="shared" si="4"/>
        <v>111.19900362844133</v>
      </c>
      <c r="H73" s="6">
        <f t="shared" si="6"/>
        <v>862.24710777223231</v>
      </c>
    </row>
    <row r="74" spans="1:8" ht="15.75" customHeight="1" x14ac:dyDescent="0.15">
      <c r="A74" s="4">
        <v>52</v>
      </c>
      <c r="B74" s="6">
        <f t="shared" si="0"/>
        <v>8788.3190769734174</v>
      </c>
      <c r="C74" s="6">
        <f t="shared" si="1"/>
        <v>-382.10082943362681</v>
      </c>
      <c r="D74" s="6">
        <f t="shared" si="2"/>
        <v>1192.3494003200162</v>
      </c>
      <c r="E74" s="6">
        <v>3.2617682480863675E-15</v>
      </c>
      <c r="F74" s="6">
        <f t="shared" si="3"/>
        <v>1083.9540002909239</v>
      </c>
      <c r="G74" s="6">
        <f t="shared" si="4"/>
        <v>108.39540002909239</v>
      </c>
      <c r="H74" s="6">
        <f t="shared" si="6"/>
        <v>836.32608207951819</v>
      </c>
    </row>
    <row r="75" spans="1:8" ht="15.75" customHeight="1" x14ac:dyDescent="0.15">
      <c r="A75" s="4">
        <v>53</v>
      </c>
      <c r="B75" s="6">
        <f t="shared" si="0"/>
        <v>8422.1391154328576</v>
      </c>
      <c r="C75" s="6">
        <f t="shared" si="1"/>
        <v>-366.17996154055902</v>
      </c>
      <c r="D75" s="6">
        <f t="shared" si="2"/>
        <v>1162.287304785521</v>
      </c>
      <c r="E75" s="6">
        <v>-1.9773514768886429E-15</v>
      </c>
      <c r="F75" s="6">
        <f t="shared" si="3"/>
        <v>1056.6248225322918</v>
      </c>
      <c r="G75" s="6">
        <f t="shared" si="4"/>
        <v>105.66248225322919</v>
      </c>
      <c r="H75" s="6">
        <f t="shared" si="6"/>
        <v>811.18429886486524</v>
      </c>
    </row>
    <row r="76" spans="1:8" ht="15.75" customHeight="1" x14ac:dyDescent="0.15">
      <c r="A76" s="4">
        <v>54</v>
      </c>
      <c r="B76" s="6">
        <f t="shared" si="0"/>
        <v>8071.2166522898215</v>
      </c>
      <c r="C76" s="6">
        <f t="shared" si="1"/>
        <v>-350.92246314303571</v>
      </c>
      <c r="D76" s="6">
        <f t="shared" si="2"/>
        <v>1132.9831494887478</v>
      </c>
      <c r="E76" s="6">
        <v>0</v>
      </c>
      <c r="F76" s="6">
        <f t="shared" si="3"/>
        <v>1029.984681353407</v>
      </c>
      <c r="G76" s="6">
        <f t="shared" si="4"/>
        <v>102.99846813534072</v>
      </c>
      <c r="H76" s="6">
        <f t="shared" si="6"/>
        <v>786.79833240250298</v>
      </c>
    </row>
    <row r="77" spans="1:8" ht="15.75" customHeight="1" x14ac:dyDescent="0.15">
      <c r="A77" s="4">
        <v>55</v>
      </c>
      <c r="B77" s="6">
        <f t="shared" si="0"/>
        <v>7734.9159584444124</v>
      </c>
      <c r="C77" s="6">
        <f t="shared" si="1"/>
        <v>-336.30069384540923</v>
      </c>
      <c r="D77" s="6">
        <f t="shared" si="2"/>
        <v>1104.4178248701742</v>
      </c>
      <c r="E77" s="6">
        <v>0</v>
      </c>
      <c r="F77" s="6">
        <f t="shared" si="3"/>
        <v>1004.016204427431</v>
      </c>
      <c r="G77" s="6">
        <f t="shared" si="4"/>
        <v>100.40162044274311</v>
      </c>
      <c r="H77" s="6">
        <f t="shared" si="6"/>
        <v>763.14546119498675</v>
      </c>
    </row>
    <row r="78" spans="1:8" ht="15.75" customHeight="1" x14ac:dyDescent="0.15">
      <c r="A78" s="4">
        <v>56</v>
      </c>
      <c r="B78" s="6">
        <f t="shared" si="0"/>
        <v>7412.6277935092285</v>
      </c>
      <c r="C78" s="6">
        <f t="shared" si="1"/>
        <v>-322.28816493518383</v>
      </c>
      <c r="D78" s="6">
        <f t="shared" si="2"/>
        <v>1076.5727031698282</v>
      </c>
      <c r="E78" s="6">
        <v>-4.6648126996670949E-15</v>
      </c>
      <c r="F78" s="6">
        <f t="shared" si="3"/>
        <v>978.70245742711654</v>
      </c>
      <c r="G78" s="6">
        <f t="shared" si="4"/>
        <v>97.870245742711646</v>
      </c>
      <c r="H78" s="6">
        <f t="shared" si="6"/>
        <v>740.20364680256444</v>
      </c>
    </row>
    <row r="79" spans="1:8" ht="15.75" customHeight="1" x14ac:dyDescent="0.15">
      <c r="A79" s="4">
        <v>57</v>
      </c>
      <c r="B79" s="6">
        <f t="shared" si="0"/>
        <v>7103.7683021130106</v>
      </c>
      <c r="C79" s="6">
        <f t="shared" si="1"/>
        <v>-308.85949139621783</v>
      </c>
      <c r="D79" s="6">
        <f t="shared" si="2"/>
        <v>1049.4296262799216</v>
      </c>
      <c r="E79" s="6">
        <v>0</v>
      </c>
      <c r="F79" s="6">
        <f t="shared" si="3"/>
        <v>954.026932981747</v>
      </c>
      <c r="G79" s="6">
        <f t="shared" si="4"/>
        <v>95.402693298174697</v>
      </c>
      <c r="H79" s="6">
        <f t="shared" si="6"/>
        <v>717.95151330897386</v>
      </c>
    </row>
    <row r="80" spans="1:8" ht="15.75" customHeight="1" x14ac:dyDescent="0.15">
      <c r="A80" s="4">
        <v>58</v>
      </c>
      <c r="B80" s="6">
        <f t="shared" si="0"/>
        <v>6807.777956191635</v>
      </c>
      <c r="C80" s="6">
        <f t="shared" si="1"/>
        <v>-295.99034592137542</v>
      </c>
      <c r="D80" s="6">
        <f t="shared" si="2"/>
        <v>1022.9708939037495</v>
      </c>
      <c r="E80" s="6">
        <v>0</v>
      </c>
      <c r="F80" s="6">
        <f t="shared" si="3"/>
        <v>929.97353991249952</v>
      </c>
      <c r="G80" s="6">
        <f t="shared" si="4"/>
        <v>92.997353991249952</v>
      </c>
      <c r="H80" s="6">
        <f t="shared" si="6"/>
        <v>696.36832740454349</v>
      </c>
    </row>
    <row r="81" spans="1:8" ht="15.75" customHeight="1" x14ac:dyDescent="0.15">
      <c r="A81" s="4">
        <v>59</v>
      </c>
      <c r="B81" s="6">
        <f t="shared" si="0"/>
        <v>6524.1205413503167</v>
      </c>
      <c r="C81" s="6">
        <f t="shared" si="1"/>
        <v>-283.65741484131809</v>
      </c>
      <c r="D81" s="6">
        <f t="shared" si="2"/>
        <v>997.17925201313619</v>
      </c>
      <c r="E81" s="6">
        <v>0</v>
      </c>
      <c r="F81" s="6">
        <f t="shared" si="3"/>
        <v>906.52659273921472</v>
      </c>
      <c r="G81" s="6">
        <f t="shared" si="4"/>
        <v>90.652659273921472</v>
      </c>
      <c r="H81" s="6">
        <f t="shared" si="6"/>
        <v>675.43397906804125</v>
      </c>
    </row>
    <row r="82" spans="1:8" ht="15.75" customHeight="1" x14ac:dyDescent="0.15">
      <c r="A82" s="4">
        <v>60</v>
      </c>
      <c r="B82" s="6">
        <f t="shared" si="0"/>
        <v>6252.28218546072</v>
      </c>
      <c r="C82" s="6">
        <f t="shared" si="1"/>
        <v>-271.83835588959653</v>
      </c>
      <c r="D82" s="6">
        <f t="shared" si="2"/>
        <v>972.03788159689009</v>
      </c>
      <c r="E82" s="6">
        <v>0</v>
      </c>
      <c r="F82" s="6">
        <f t="shared" si="3"/>
        <v>883.67080145171826</v>
      </c>
      <c r="G82" s="6">
        <f t="shared" si="4"/>
        <v>88.367080145171826</v>
      </c>
      <c r="H82" s="6">
        <f t="shared" si="6"/>
        <v>655.12896282926283</v>
      </c>
    </row>
    <row r="83" spans="1:8" ht="15.75" customHeight="1" x14ac:dyDescent="0.15">
      <c r="A83" s="7" t="s">
        <v>21</v>
      </c>
      <c r="B83" s="8">
        <f t="shared" ref="B83:H83" si="7">SUM(B22:B82)</f>
        <v>1214460.398273106</v>
      </c>
      <c r="C83" s="8">
        <f t="shared" si="7"/>
        <v>5677.2821854607209</v>
      </c>
      <c r="D83" s="8">
        <f t="shared" si="7"/>
        <v>111402.69273387878</v>
      </c>
      <c r="E83" s="8">
        <f t="shared" si="7"/>
        <v>56019.28702244594</v>
      </c>
      <c r="F83" s="8">
        <f t="shared" si="7"/>
        <v>45255.888190171099</v>
      </c>
      <c r="G83" s="8">
        <f t="shared" si="7"/>
        <v>10127.5175212617</v>
      </c>
      <c r="H83" s="8">
        <f t="shared" si="7"/>
        <v>37683.215938733942</v>
      </c>
    </row>
    <row r="84" spans="1:8" ht="15.75" customHeight="1" x14ac:dyDescent="0.15"/>
    <row r="85" spans="1:8" ht="15.75" customHeight="1" x14ac:dyDescent="0.15"/>
    <row r="86" spans="1:8" ht="15.75" customHeight="1" x14ac:dyDescent="0.15"/>
    <row r="87" spans="1:8" ht="15.75" customHeight="1" x14ac:dyDescent="0.15"/>
    <row r="88" spans="1:8" ht="15.75" customHeight="1" x14ac:dyDescent="0.15"/>
    <row r="89" spans="1:8" ht="15.75" customHeight="1" x14ac:dyDescent="0.15"/>
    <row r="90" spans="1:8" ht="15.75" customHeight="1" x14ac:dyDescent="0.15"/>
    <row r="91" spans="1:8" ht="15.75" customHeight="1" x14ac:dyDescent="0.15"/>
    <row r="92" spans="1:8" ht="15.75" customHeight="1" x14ac:dyDescent="0.15"/>
    <row r="93" spans="1:8" ht="15.75" customHeight="1" x14ac:dyDescent="0.15"/>
    <row r="94" spans="1:8" ht="15.75" customHeight="1" x14ac:dyDescent="0.15"/>
    <row r="95" spans="1:8" ht="15.75" customHeight="1" x14ac:dyDescent="0.15"/>
    <row r="96" spans="1:8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B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12</vt:i4>
      </vt:variant>
    </vt:vector>
  </HeadingPairs>
  <TitlesOfParts>
    <vt:vector size="16" baseType="lpstr">
      <vt:lpstr>Начальное состояние</vt:lpstr>
      <vt:lpstr>Пониженный налог</vt:lpstr>
      <vt:lpstr>Повышенная амортизация</vt:lpstr>
      <vt:lpstr>Повышенная ставка %</vt:lpstr>
      <vt:lpstr>'Начальное состояние'!solver_adj</vt:lpstr>
      <vt:lpstr>'Повышенная амортизация'!solver_adj</vt:lpstr>
      <vt:lpstr>'Повышенная ставка %'!solver_adj</vt:lpstr>
      <vt:lpstr>'Пониженный налог'!solver_adj</vt:lpstr>
      <vt:lpstr>'Начальное состояние'!solver_lhs1</vt:lpstr>
      <vt:lpstr>'Повышенная амортизация'!solver_lhs1</vt:lpstr>
      <vt:lpstr>'Повышенная ставка %'!solver_lhs1</vt:lpstr>
      <vt:lpstr>'Пониженный налог'!solver_lhs1</vt:lpstr>
      <vt:lpstr>'Начальное состояние'!solver_opt</vt:lpstr>
      <vt:lpstr>'Повышенная амортизация'!solver_opt</vt:lpstr>
      <vt:lpstr>'Повышенная ставка %'!solver_opt</vt:lpstr>
      <vt:lpstr>'Пониженный налог'!solver_opt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Денисенко Дмитрий Сергеевич</cp:lastModifiedBy>
  <dcterms:modified xsi:type="dcterms:W3CDTF">2024-12-15T20:09:17Z</dcterms:modified>
</cp:coreProperties>
</file>