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bookViews>
    <workbookView xWindow="0" yWindow="0" windowWidth="15390" windowHeight="9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G36" i="1"/>
  <c r="F36" i="1"/>
  <c r="D36" i="1"/>
  <c r="H23" i="1"/>
  <c r="G23" i="1"/>
  <c r="F23" i="1"/>
  <c r="E23" i="1"/>
  <c r="D23" i="1"/>
  <c r="H19" i="1"/>
  <c r="H18" i="1" s="1"/>
  <c r="G19" i="1"/>
  <c r="G18" i="1" s="1"/>
  <c r="F19" i="1"/>
  <c r="E19" i="1"/>
  <c r="D19" i="1"/>
  <c r="F18" i="1"/>
  <c r="E18" i="1"/>
  <c r="D18" i="1"/>
  <c r="H16" i="1"/>
  <c r="H12" i="1" s="1"/>
  <c r="G16" i="1"/>
  <c r="G12" i="1" s="1"/>
  <c r="F16" i="1"/>
  <c r="F12" i="1" s="1"/>
  <c r="E16" i="1"/>
  <c r="E12" i="1" s="1"/>
  <c r="D16" i="1"/>
  <c r="D12" i="1" s="1"/>
  <c r="E13" i="1"/>
  <c r="E36" i="1" s="1"/>
  <c r="E17" i="1" l="1"/>
  <c r="E28" i="1" s="1"/>
  <c r="E29" i="1" s="1"/>
  <c r="E30" i="1" s="1"/>
  <c r="D17" i="1"/>
  <c r="F17" i="1"/>
  <c r="F31" i="1" s="1"/>
  <c r="H17" i="1"/>
  <c r="H31" i="1" s="1"/>
  <c r="G17" i="1"/>
  <c r="G31" i="1" s="1"/>
  <c r="D31" i="1"/>
  <c r="D28" i="1"/>
  <c r="D29" i="1" s="1"/>
  <c r="D30" i="1" s="1"/>
  <c r="F28" i="1" l="1"/>
  <c r="F29" i="1" s="1"/>
  <c r="F30" i="1" s="1"/>
  <c r="E31" i="1"/>
  <c r="H28" i="1"/>
  <c r="H29" i="1" s="1"/>
  <c r="H30" i="1" s="1"/>
  <c r="G28" i="1"/>
  <c r="G29" i="1" s="1"/>
  <c r="G30" i="1" s="1"/>
  <c r="C36" i="1"/>
  <c r="C18" i="1"/>
  <c r="C17" i="1" s="1"/>
  <c r="C31" i="1" s="1"/>
  <c r="C16" i="1"/>
  <c r="C12" i="1" s="1"/>
  <c r="C28" i="1" l="1"/>
  <c r="C29" i="1" s="1"/>
  <c r="C30" i="1" s="1"/>
</calcChain>
</file>

<file path=xl/sharedStrings.xml><?xml version="1.0" encoding="utf-8"?>
<sst xmlns="http://schemas.openxmlformats.org/spreadsheetml/2006/main" count="63" uniqueCount="59">
  <si>
    <t>Наименование сценария</t>
  </si>
  <si>
    <t>1. AS IS</t>
  </si>
  <si>
    <t>Параметры сценария</t>
  </si>
  <si>
    <t>Количество поступающих заказов в день, шт.</t>
  </si>
  <si>
    <t>Средняя маржа по заказу, руб.</t>
  </si>
  <si>
    <t>Стоимость доставки, руб.</t>
  </si>
  <si>
    <t>Зарплата Менеджера, руб. в час</t>
  </si>
  <si>
    <t>Зарплата Курьера, руб. за доставку</t>
  </si>
  <si>
    <t>Зарплата Кладовщика, руб. в месяц</t>
  </si>
  <si>
    <t>Транспортные расходы Курьера, руб. за доставку</t>
  </si>
  <si>
    <t>Количество Менеджеров, чел.</t>
  </si>
  <si>
    <t>Количество Курьеров, чел.</t>
  </si>
  <si>
    <t>Доходы (Продуктивность)</t>
  </si>
  <si>
    <t>Количество полученных заказов, шт. в месяц</t>
  </si>
  <si>
    <t>Количество успешно исполненных заказов, шт. в месяц</t>
  </si>
  <si>
    <t>Количество отказов покупателей от заказа при получении, шт. в месяц</t>
  </si>
  <si>
    <t>Маржинальная прибыль, руб. в месяц</t>
  </si>
  <si>
    <t>Затраты (Себестоимость)</t>
  </si>
  <si>
    <t>Постоянные издержки</t>
  </si>
  <si>
    <t>Аренда склада, руб. в месяц</t>
  </si>
  <si>
    <t>Реклама, руб. в месяц</t>
  </si>
  <si>
    <t>Иные постоянные издержки, руб. в месяц</t>
  </si>
  <si>
    <t>Переменные издержки</t>
  </si>
  <si>
    <t>Зарплата Менеджеров, руб. в месяц</t>
  </si>
  <si>
    <t xml:space="preserve">Зарплата Курьеров, руб. в месяц </t>
  </si>
  <si>
    <t>Транспортные расходы Курьеров, руб. в месяц</t>
  </si>
  <si>
    <t xml:space="preserve">Эффективность </t>
  </si>
  <si>
    <t>Чистая прибыль, руб. в месяц</t>
  </si>
  <si>
    <t>Чистая прибыль с 1-го заказа, руб.</t>
  </si>
  <si>
    <t>Чистая прибыль с 1-го заказа, % от маржи</t>
  </si>
  <si>
    <t>Себестоимость обработки 1-го заказа, руб.</t>
  </si>
  <si>
    <t>Средняя длительность обработки заказа, мин.</t>
  </si>
  <si>
    <t>Максимальное среднее время ожидания ресурса, мин.
Какой Ресурс
На какой Операции</t>
  </si>
  <si>
    <t>Средняя загрузка Менеджера, % от рабочего времени</t>
  </si>
  <si>
    <t>Средняя загрузка Курьера, % от рабочего времени</t>
  </si>
  <si>
    <t>Доля отказов от заказов при получении, % от общего количества заказов</t>
  </si>
  <si>
    <t>Выводы</t>
  </si>
  <si>
    <t>Мало заказов</t>
  </si>
  <si>
    <t>Недозагрузка ресурсов</t>
  </si>
  <si>
    <t>11 ч. 10 мин.</t>
  </si>
  <si>
    <t>4 ч. 55 мин.
Курьер
Доставка заказа покупателю</t>
  </si>
  <si>
    <t>Плюс 1 курьер</t>
  </si>
  <si>
    <t>Платная доставка</t>
  </si>
  <si>
    <t>Предоплата</t>
  </si>
  <si>
    <t>Платная доставка + Предоплата</t>
  </si>
  <si>
    <t>5 д. 21 ч. 56 мин.</t>
  </si>
  <si>
    <t>Оптимальный вариант</t>
  </si>
  <si>
    <t>Много отказов при получении</t>
  </si>
  <si>
    <t>Усиленная реклама</t>
  </si>
  <si>
    <t>Нехватка курьеров</t>
  </si>
  <si>
    <t>5 д. 22 ч. 47 мин.</t>
  </si>
  <si>
    <t>7 д. 12 ч. 2 мин. 
Курьер
Доставка заказа покупателю</t>
  </si>
  <si>
    <t>2 д.  12 ч. 27 мин.
Курьер
Доставка заказа покупателю</t>
  </si>
  <si>
    <t>3 д.  22 ч. 56 мин.</t>
  </si>
  <si>
    <t>1 д.  18 ч. 12 мин.
Курьер
Доставка заказа покупателю</t>
  </si>
  <si>
    <t>1 д. 49 мин.</t>
  </si>
  <si>
    <t>7 д. 12 ч 2 мин.
Курьер
Доставка заказа покупателю</t>
  </si>
  <si>
    <t>8 ч. 12 мин.</t>
  </si>
  <si>
    <t>3 ч. 20 мин.
Курьер
Доставка заказа покупателю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</si>
</sst>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р.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" fillId="3" borderId="0" xfId="0" applyFont="1" applyFill="1"/>
    <xf numFmtId="0" fontId="3" fillId="4" borderId="0" xfId="0" applyFont="1" applyFill="1"/>
    <xf numFmtId="0" fontId="1" fillId="0" borderId="0" xfId="0" applyFont="1" applyAlignment="1">
      <alignment wrapText="1"/>
    </xf>
    <xf numFmtId="0" fontId="3" fillId="5" borderId="0" xfId="0" applyFont="1" applyFill="1"/>
    <xf numFmtId="164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164" fontId="3" fillId="6" borderId="0" xfId="0" applyNumberFormat="1" applyFont="1" applyFill="1" applyAlignment="1">
      <alignment horizontal="left"/>
    </xf>
    <xf numFmtId="9" fontId="1" fillId="0" borderId="0" xfId="0" applyNumberFormat="1" applyFont="1" applyAlignment="1">
      <alignment horizontal="left"/>
    </xf>
    <xf numFmtId="10" fontId="1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 vertical="top" wrapText="1"/>
    </xf>
    <xf numFmtId="0" fontId="3" fillId="9" borderId="0" xfId="0" applyFont="1" applyFill="1"/>
    <xf numFmtId="0" fontId="1" fillId="9" borderId="0" xfId="0" applyFont="1" applyFill="1" applyAlignment="1">
      <alignment horizontal="left"/>
    </xf>
    <xf numFmtId="0" fontId="1" fillId="9" borderId="0" xfId="0" applyFont="1" applyFill="1"/>
    <xf numFmtId="0" fontId="3" fillId="9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10" borderId="0" xfId="0" applyFont="1" applyFill="1"/>
    <xf numFmtId="164" fontId="3" fillId="10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164" fontId="4" fillId="0" borderId="0" xfId="0" applyNumberFormat="1" applyFont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3" fillId="7" borderId="0" xfId="0" applyFont="1" applyFill="1"/>
    <xf numFmtId="0" fontId="3" fillId="7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CC"/>
      <color rgb="FFFF99CC"/>
      <color rgb="FFF8A0BB"/>
      <color rgb="FFE4B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F1" workbookViewId="0">
      <selection activeCell="H42" sqref="H42"/>
    </sheetView>
  </sheetViews>
  <sheetFormatPr defaultRowHeight="14.25" x14ac:dyDescent="0.2"/>
  <cols>
    <col min="1" max="1" width="9.140625" style="1"/>
    <col min="2" max="2" width="73.28515625" style="1" customWidth="1"/>
    <col min="3" max="3" width="53.5703125" style="5" customWidth="1"/>
    <col min="4" max="4" width="36" style="1" customWidth="1"/>
    <col min="5" max="5" width="36.28515625" style="1" customWidth="1"/>
    <col min="6" max="6" width="38.5703125" style="1" customWidth="1"/>
    <col min="7" max="7" width="50.7109375" style="1" customWidth="1"/>
    <col min="8" max="8" width="59" style="1" customWidth="1"/>
    <col min="9" max="16384" width="9.140625" style="1"/>
  </cols>
  <sheetData>
    <row r="1" spans="2:8" s="3" customFormat="1" ht="20.25" x14ac:dyDescent="0.3">
      <c r="B1" s="2" t="s">
        <v>0</v>
      </c>
      <c r="C1" s="4" t="s">
        <v>1</v>
      </c>
      <c r="D1" s="30" t="s">
        <v>48</v>
      </c>
      <c r="E1" s="30" t="s">
        <v>41</v>
      </c>
      <c r="F1" s="30" t="s">
        <v>42</v>
      </c>
      <c r="G1" s="30" t="s">
        <v>43</v>
      </c>
      <c r="H1" s="30" t="s">
        <v>44</v>
      </c>
    </row>
    <row r="2" spans="2:8" s="23" customFormat="1" ht="15" x14ac:dyDescent="0.25">
      <c r="B2" s="21" t="s">
        <v>2</v>
      </c>
      <c r="C2" s="22"/>
      <c r="D2" s="24"/>
      <c r="E2" s="24"/>
      <c r="F2" s="24"/>
      <c r="G2" s="24"/>
      <c r="H2" s="24"/>
    </row>
    <row r="3" spans="2:8" ht="15" x14ac:dyDescent="0.25">
      <c r="B3" s="1" t="s">
        <v>3</v>
      </c>
      <c r="C3" s="5">
        <v>10</v>
      </c>
      <c r="D3" s="27">
        <v>30</v>
      </c>
      <c r="E3" s="27">
        <v>30</v>
      </c>
      <c r="F3" s="27">
        <v>25</v>
      </c>
      <c r="G3" s="27">
        <v>20</v>
      </c>
      <c r="H3" s="27">
        <v>10</v>
      </c>
    </row>
    <row r="4" spans="2:8" x14ac:dyDescent="0.2">
      <c r="B4" s="1" t="s">
        <v>4</v>
      </c>
      <c r="C4" s="10">
        <v>1000</v>
      </c>
      <c r="D4" s="10">
        <v>1000</v>
      </c>
      <c r="E4" s="10">
        <v>1000</v>
      </c>
      <c r="F4" s="10">
        <v>1000</v>
      </c>
      <c r="G4" s="10">
        <v>1000</v>
      </c>
      <c r="H4" s="10">
        <v>1000</v>
      </c>
    </row>
    <row r="5" spans="2:8" x14ac:dyDescent="0.2">
      <c r="B5" s="1" t="s">
        <v>5</v>
      </c>
      <c r="C5" s="10">
        <v>0</v>
      </c>
      <c r="D5" s="10">
        <v>0</v>
      </c>
      <c r="E5" s="10">
        <v>0</v>
      </c>
      <c r="F5" s="10">
        <v>200</v>
      </c>
      <c r="G5" s="10">
        <v>0</v>
      </c>
      <c r="H5" s="10">
        <v>200</v>
      </c>
    </row>
    <row r="6" spans="2:8" x14ac:dyDescent="0.2">
      <c r="B6" s="1" t="s">
        <v>6</v>
      </c>
      <c r="C6" s="10">
        <v>300</v>
      </c>
      <c r="D6" s="10">
        <v>300</v>
      </c>
      <c r="E6" s="10">
        <v>300</v>
      </c>
      <c r="F6" s="10">
        <v>300</v>
      </c>
      <c r="G6" s="10">
        <v>300</v>
      </c>
      <c r="H6" s="10">
        <v>300</v>
      </c>
    </row>
    <row r="7" spans="2:8" x14ac:dyDescent="0.2">
      <c r="B7" s="1" t="s">
        <v>8</v>
      </c>
      <c r="C7" s="10">
        <v>30000</v>
      </c>
      <c r="D7" s="10">
        <v>30000</v>
      </c>
      <c r="E7" s="10">
        <v>30000</v>
      </c>
      <c r="F7" s="10">
        <v>30000</v>
      </c>
      <c r="G7" s="10">
        <v>30000</v>
      </c>
      <c r="H7" s="10">
        <v>30000</v>
      </c>
    </row>
    <row r="8" spans="2:8" x14ac:dyDescent="0.2">
      <c r="B8" s="1" t="s">
        <v>7</v>
      </c>
      <c r="C8" s="10">
        <v>200</v>
      </c>
      <c r="D8" s="10">
        <v>200</v>
      </c>
      <c r="E8" s="10">
        <v>200</v>
      </c>
      <c r="F8" s="10">
        <v>200</v>
      </c>
      <c r="G8" s="10">
        <v>200</v>
      </c>
      <c r="H8" s="10">
        <v>200</v>
      </c>
    </row>
    <row r="9" spans="2:8" x14ac:dyDescent="0.2">
      <c r="B9" s="1" t="s">
        <v>9</v>
      </c>
      <c r="C9" s="10">
        <v>50</v>
      </c>
      <c r="D9" s="10">
        <v>50</v>
      </c>
      <c r="E9" s="10">
        <v>50</v>
      </c>
      <c r="F9" s="10">
        <v>50</v>
      </c>
      <c r="G9" s="10">
        <v>50</v>
      </c>
      <c r="H9" s="10">
        <v>50</v>
      </c>
    </row>
    <row r="10" spans="2:8" x14ac:dyDescent="0.2">
      <c r="B10" s="1" t="s">
        <v>10</v>
      </c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</row>
    <row r="11" spans="2:8" x14ac:dyDescent="0.2">
      <c r="B11" s="1" t="s">
        <v>11</v>
      </c>
      <c r="C11" s="11">
        <v>1</v>
      </c>
      <c r="D11" s="11">
        <v>1</v>
      </c>
      <c r="E11" s="11">
        <v>1</v>
      </c>
      <c r="F11" s="11">
        <v>2</v>
      </c>
      <c r="G11" s="11">
        <v>2</v>
      </c>
      <c r="H11" s="11">
        <v>2</v>
      </c>
    </row>
    <row r="12" spans="2:8" s="7" customFormat="1" ht="15" x14ac:dyDescent="0.25">
      <c r="B12" s="7" t="s">
        <v>12</v>
      </c>
      <c r="C12" s="12">
        <f t="shared" ref="C12:H12" si="0">C16</f>
        <v>42000</v>
      </c>
      <c r="D12" s="12">
        <f t="shared" si="0"/>
        <v>147000</v>
      </c>
      <c r="E12" s="12">
        <f t="shared" si="0"/>
        <v>147000</v>
      </c>
      <c r="F12" s="12">
        <f t="shared" si="0"/>
        <v>320000</v>
      </c>
      <c r="G12" s="12">
        <f t="shared" si="0"/>
        <v>268000</v>
      </c>
      <c r="H12" s="12">
        <f t="shared" si="0"/>
        <v>330000</v>
      </c>
    </row>
    <row r="13" spans="2:8" x14ac:dyDescent="0.2">
      <c r="B13" s="1" t="s">
        <v>13</v>
      </c>
      <c r="C13" s="15">
        <v>300</v>
      </c>
      <c r="D13" s="26">
        <v>900</v>
      </c>
      <c r="E13" s="26">
        <f t="shared" ref="E13" si="1">E3*30</f>
        <v>900</v>
      </c>
      <c r="F13" s="26">
        <v>750</v>
      </c>
      <c r="G13" s="15">
        <v>600</v>
      </c>
      <c r="H13" s="26">
        <v>300</v>
      </c>
    </row>
    <row r="14" spans="2:8" x14ac:dyDescent="0.2">
      <c r="B14" s="1" t="s">
        <v>14</v>
      </c>
      <c r="C14" s="16">
        <v>42</v>
      </c>
      <c r="D14" s="16">
        <v>147</v>
      </c>
      <c r="E14" s="16">
        <v>147</v>
      </c>
      <c r="F14" s="16">
        <v>120</v>
      </c>
      <c r="G14" s="16">
        <v>268</v>
      </c>
      <c r="H14" s="16">
        <v>130</v>
      </c>
    </row>
    <row r="15" spans="2:8" x14ac:dyDescent="0.2">
      <c r="B15" s="1" t="s">
        <v>15</v>
      </c>
      <c r="C15" s="16">
        <v>121</v>
      </c>
      <c r="D15" s="16">
        <v>349</v>
      </c>
      <c r="E15" s="16">
        <v>349</v>
      </c>
      <c r="F15" s="16">
        <v>287</v>
      </c>
      <c r="G15" s="16">
        <v>55</v>
      </c>
      <c r="H15" s="16">
        <v>27</v>
      </c>
    </row>
    <row r="16" spans="2:8" x14ac:dyDescent="0.2">
      <c r="B16" s="1" t="s">
        <v>16</v>
      </c>
      <c r="C16" s="10">
        <f t="shared" ref="C16:H16" si="2">C4*(C14+C5)</f>
        <v>42000</v>
      </c>
      <c r="D16" s="18">
        <f t="shared" si="2"/>
        <v>147000</v>
      </c>
      <c r="E16" s="10">
        <f t="shared" si="2"/>
        <v>147000</v>
      </c>
      <c r="F16" s="10">
        <f t="shared" si="2"/>
        <v>320000</v>
      </c>
      <c r="G16" s="10">
        <f t="shared" si="2"/>
        <v>268000</v>
      </c>
      <c r="H16" s="10">
        <f t="shared" si="2"/>
        <v>330000</v>
      </c>
    </row>
    <row r="17" spans="2:8" s="28" customFormat="1" ht="15" x14ac:dyDescent="0.25">
      <c r="B17" s="28" t="s">
        <v>17</v>
      </c>
      <c r="C17" s="29">
        <f t="shared" ref="C17:H17" si="3">C18+C23</f>
        <v>155875</v>
      </c>
      <c r="D17" s="29">
        <f t="shared" si="3"/>
        <v>421550</v>
      </c>
      <c r="E17" s="29">
        <f t="shared" si="3"/>
        <v>421550</v>
      </c>
      <c r="F17" s="29">
        <f t="shared" si="3"/>
        <v>369225</v>
      </c>
      <c r="G17" s="29">
        <f t="shared" si="3"/>
        <v>290700</v>
      </c>
      <c r="H17" s="29">
        <f t="shared" si="3"/>
        <v>198950</v>
      </c>
    </row>
    <row r="18" spans="2:8" s="6" customFormat="1" ht="15" x14ac:dyDescent="0.25">
      <c r="B18" s="6" t="s">
        <v>18</v>
      </c>
      <c r="C18" s="17">
        <f>SUM(C19:C22)</f>
        <v>70000</v>
      </c>
      <c r="D18" s="17">
        <f t="shared" ref="D18:H18" si="4">SUM(D19:D22)</f>
        <v>110000</v>
      </c>
      <c r="E18" s="17">
        <f t="shared" si="4"/>
        <v>110000</v>
      </c>
      <c r="F18" s="17">
        <f t="shared" si="4"/>
        <v>110000</v>
      </c>
      <c r="G18" s="17">
        <f t="shared" si="4"/>
        <v>110000</v>
      </c>
      <c r="H18" s="17">
        <f t="shared" si="4"/>
        <v>110000</v>
      </c>
    </row>
    <row r="19" spans="2:8" x14ac:dyDescent="0.2">
      <c r="B19" s="1" t="s">
        <v>8</v>
      </c>
      <c r="C19" s="10">
        <v>30000</v>
      </c>
      <c r="D19" s="10">
        <f t="shared" ref="D19:H19" si="5">D7</f>
        <v>30000</v>
      </c>
      <c r="E19" s="10">
        <f t="shared" si="5"/>
        <v>30000</v>
      </c>
      <c r="F19" s="10">
        <f t="shared" si="5"/>
        <v>30000</v>
      </c>
      <c r="G19" s="10">
        <f t="shared" si="5"/>
        <v>30000</v>
      </c>
      <c r="H19" s="10">
        <f t="shared" si="5"/>
        <v>30000</v>
      </c>
    </row>
    <row r="20" spans="2:8" x14ac:dyDescent="0.2">
      <c r="B20" s="1" t="s">
        <v>19</v>
      </c>
      <c r="C20" s="10">
        <v>10000</v>
      </c>
      <c r="D20" s="10">
        <v>10000</v>
      </c>
      <c r="E20" s="10">
        <v>10000</v>
      </c>
      <c r="F20" s="10">
        <v>10000</v>
      </c>
      <c r="G20" s="10">
        <v>10000</v>
      </c>
      <c r="H20" s="10">
        <v>10000</v>
      </c>
    </row>
    <row r="21" spans="2:8" x14ac:dyDescent="0.2">
      <c r="B21" s="1" t="s">
        <v>20</v>
      </c>
      <c r="C21" s="31">
        <v>10000</v>
      </c>
      <c r="D21" s="32">
        <v>50000</v>
      </c>
      <c r="E21" s="32">
        <v>50000</v>
      </c>
      <c r="F21" s="32">
        <v>50000</v>
      </c>
      <c r="G21" s="32">
        <v>50000</v>
      </c>
      <c r="H21" s="32">
        <v>50000</v>
      </c>
    </row>
    <row r="22" spans="2:8" x14ac:dyDescent="0.2">
      <c r="B22" s="1" t="s">
        <v>21</v>
      </c>
      <c r="C22" s="10">
        <v>20000</v>
      </c>
      <c r="D22" s="10">
        <v>20000</v>
      </c>
      <c r="E22" s="10">
        <v>20000</v>
      </c>
      <c r="F22" s="10">
        <v>20000</v>
      </c>
      <c r="G22" s="10">
        <v>20000</v>
      </c>
      <c r="H22" s="10">
        <v>20000</v>
      </c>
    </row>
    <row r="23" spans="2:8" s="6" customFormat="1" ht="15" x14ac:dyDescent="0.25">
      <c r="B23" s="6" t="s">
        <v>22</v>
      </c>
      <c r="C23" s="17">
        <v>85875</v>
      </c>
      <c r="D23" s="17">
        <f t="shared" ref="D23:H23" si="6">SUM(D24:D26)</f>
        <v>311550</v>
      </c>
      <c r="E23" s="17">
        <f t="shared" si="6"/>
        <v>311550</v>
      </c>
      <c r="F23" s="17">
        <f t="shared" si="6"/>
        <v>259225</v>
      </c>
      <c r="G23" s="17">
        <f t="shared" si="6"/>
        <v>180700</v>
      </c>
      <c r="H23" s="17">
        <f t="shared" si="6"/>
        <v>88950</v>
      </c>
    </row>
    <row r="24" spans="2:8" x14ac:dyDescent="0.2">
      <c r="B24" s="1" t="s">
        <v>23</v>
      </c>
      <c r="C24" s="18">
        <v>40975</v>
      </c>
      <c r="D24" s="18">
        <v>137300</v>
      </c>
      <c r="E24" s="18">
        <v>137300</v>
      </c>
      <c r="F24" s="18">
        <v>113525</v>
      </c>
      <c r="G24" s="18">
        <v>90700</v>
      </c>
      <c r="H24" s="18">
        <v>44200</v>
      </c>
    </row>
    <row r="25" spans="2:8" x14ac:dyDescent="0.2">
      <c r="B25" s="1" t="s">
        <v>24</v>
      </c>
      <c r="C25" s="18">
        <v>64600</v>
      </c>
      <c r="D25" s="18">
        <v>139400</v>
      </c>
      <c r="E25" s="18">
        <v>139400</v>
      </c>
      <c r="F25" s="18">
        <v>116200</v>
      </c>
      <c r="G25" s="18">
        <v>72000</v>
      </c>
      <c r="H25" s="18">
        <v>35800</v>
      </c>
    </row>
    <row r="26" spans="2:8" x14ac:dyDescent="0.2">
      <c r="B26" s="1" t="s">
        <v>25</v>
      </c>
      <c r="C26" s="18">
        <v>11250</v>
      </c>
      <c r="D26" s="18">
        <v>34850</v>
      </c>
      <c r="E26" s="18">
        <v>34850</v>
      </c>
      <c r="F26" s="18">
        <v>29500</v>
      </c>
      <c r="G26" s="18">
        <v>18000</v>
      </c>
      <c r="H26" s="18">
        <v>8950</v>
      </c>
    </row>
    <row r="27" spans="2:8" s="9" customFormat="1" ht="15" x14ac:dyDescent="0.25">
      <c r="B27" s="9" t="s">
        <v>26</v>
      </c>
      <c r="C27" s="19"/>
      <c r="D27" s="19"/>
      <c r="E27" s="19"/>
      <c r="F27" s="19"/>
      <c r="G27" s="19"/>
      <c r="H27" s="19"/>
    </row>
    <row r="28" spans="2:8" x14ac:dyDescent="0.2">
      <c r="B28" s="1" t="s">
        <v>27</v>
      </c>
      <c r="C28" s="10">
        <f t="shared" ref="C28:H28" si="7">C12-C17</f>
        <v>-113875</v>
      </c>
      <c r="D28" s="10">
        <f t="shared" si="7"/>
        <v>-274550</v>
      </c>
      <c r="E28" s="10">
        <f t="shared" si="7"/>
        <v>-274550</v>
      </c>
      <c r="F28" s="10">
        <f t="shared" si="7"/>
        <v>-49225</v>
      </c>
      <c r="G28" s="10">
        <f t="shared" si="7"/>
        <v>-22700</v>
      </c>
      <c r="H28" s="10">
        <f t="shared" si="7"/>
        <v>131050</v>
      </c>
    </row>
    <row r="29" spans="2:8" x14ac:dyDescent="0.2">
      <c r="B29" s="1" t="s">
        <v>28</v>
      </c>
      <c r="C29" s="10">
        <f t="shared" ref="C29:H29" si="8">C28/C13</f>
        <v>-379.58333333333331</v>
      </c>
      <c r="D29" s="10">
        <f t="shared" si="8"/>
        <v>-305.05555555555554</v>
      </c>
      <c r="E29" s="10">
        <f t="shared" si="8"/>
        <v>-305.05555555555554</v>
      </c>
      <c r="F29" s="10">
        <f t="shared" si="8"/>
        <v>-65.63333333333334</v>
      </c>
      <c r="G29" s="10">
        <f t="shared" si="8"/>
        <v>-37.833333333333336</v>
      </c>
      <c r="H29" s="10">
        <f t="shared" si="8"/>
        <v>436.83333333333331</v>
      </c>
    </row>
    <row r="30" spans="2:8" x14ac:dyDescent="0.2">
      <c r="B30" s="1" t="s">
        <v>29</v>
      </c>
      <c r="C30" s="13">
        <f t="shared" ref="C30:H30" si="9">C29/C4</f>
        <v>-0.37958333333333333</v>
      </c>
      <c r="D30" s="13">
        <f t="shared" si="9"/>
        <v>-0.30505555555555552</v>
      </c>
      <c r="E30" s="13">
        <f t="shared" si="9"/>
        <v>-0.30505555555555552</v>
      </c>
      <c r="F30" s="13">
        <f t="shared" si="9"/>
        <v>-6.5633333333333335E-2</v>
      </c>
      <c r="G30" s="13">
        <f t="shared" si="9"/>
        <v>-3.7833333333333337E-2</v>
      </c>
      <c r="H30" s="13">
        <f t="shared" si="9"/>
        <v>0.4368333333333333</v>
      </c>
    </row>
    <row r="31" spans="2:8" x14ac:dyDescent="0.2">
      <c r="B31" s="1" t="s">
        <v>30</v>
      </c>
      <c r="C31" s="10">
        <f>C17/C13</f>
        <v>519.58333333333337</v>
      </c>
      <c r="D31" s="10">
        <f t="shared" ref="D31:H31" si="10">D17/D13</f>
        <v>468.38888888888891</v>
      </c>
      <c r="E31" s="10">
        <f t="shared" si="10"/>
        <v>468.38888888888891</v>
      </c>
      <c r="F31" s="10">
        <f t="shared" si="10"/>
        <v>492.3</v>
      </c>
      <c r="G31" s="18">
        <f t="shared" si="10"/>
        <v>484.5</v>
      </c>
      <c r="H31" s="18">
        <f t="shared" si="10"/>
        <v>663.16666666666663</v>
      </c>
    </row>
    <row r="32" spans="2:8" x14ac:dyDescent="0.2">
      <c r="B32" s="1" t="s">
        <v>31</v>
      </c>
      <c r="C32" s="16" t="s">
        <v>39</v>
      </c>
      <c r="D32" s="16" t="s">
        <v>45</v>
      </c>
      <c r="E32" s="16" t="s">
        <v>50</v>
      </c>
      <c r="F32" s="16" t="s">
        <v>53</v>
      </c>
      <c r="G32" s="16" t="s">
        <v>55</v>
      </c>
      <c r="H32" s="16" t="s">
        <v>57</v>
      </c>
    </row>
    <row r="33" spans="2:8" ht="45" customHeight="1" x14ac:dyDescent="0.2">
      <c r="B33" s="8" t="s">
        <v>32</v>
      </c>
      <c r="C33" s="20" t="s">
        <v>40</v>
      </c>
      <c r="D33" s="20" t="s">
        <v>56</v>
      </c>
      <c r="E33" s="20" t="s">
        <v>51</v>
      </c>
      <c r="F33" s="20" t="s">
        <v>52</v>
      </c>
      <c r="G33" s="20" t="s">
        <v>54</v>
      </c>
      <c r="H33" s="20" t="s">
        <v>58</v>
      </c>
    </row>
    <row r="34" spans="2:8" x14ac:dyDescent="0.2">
      <c r="B34" s="1" t="s">
        <v>33</v>
      </c>
      <c r="C34" s="14">
        <v>0.2117</v>
      </c>
      <c r="D34" s="14">
        <v>0.63560000000000005</v>
      </c>
      <c r="E34" s="14">
        <v>0.63560000000000005</v>
      </c>
      <c r="F34" s="14">
        <v>0.52559999999999996</v>
      </c>
      <c r="G34" s="14">
        <v>0.4199</v>
      </c>
      <c r="H34" s="14">
        <v>0.2046</v>
      </c>
    </row>
    <row r="35" spans="2:8" x14ac:dyDescent="0.2">
      <c r="B35" s="1" t="s">
        <v>34</v>
      </c>
      <c r="C35" s="14">
        <v>0.3125</v>
      </c>
      <c r="D35" s="14">
        <v>0.96809999999999996</v>
      </c>
      <c r="E35" s="14">
        <v>0.96809999999999996</v>
      </c>
      <c r="F35" s="14">
        <v>0.80689999999999995</v>
      </c>
      <c r="G35" s="14">
        <v>0.5</v>
      </c>
      <c r="H35" s="14">
        <v>0.24859999999999999</v>
      </c>
    </row>
    <row r="36" spans="2:8" x14ac:dyDescent="0.2">
      <c r="B36" s="1" t="s">
        <v>35</v>
      </c>
      <c r="C36" s="14">
        <f t="shared" ref="C36:H36" si="11">C15/C13</f>
        <v>0.40333333333333332</v>
      </c>
      <c r="D36" s="14">
        <f t="shared" si="11"/>
        <v>0.38777777777777778</v>
      </c>
      <c r="E36" s="14">
        <f t="shared" si="11"/>
        <v>0.38777777777777778</v>
      </c>
      <c r="F36" s="14">
        <f>F15/F13</f>
        <v>0.38266666666666665</v>
      </c>
      <c r="G36" s="14">
        <f t="shared" si="11"/>
        <v>9.166666666666666E-2</v>
      </c>
      <c r="H36" s="14">
        <f t="shared" si="11"/>
        <v>0.09</v>
      </c>
    </row>
    <row r="37" spans="2:8" s="33" customFormat="1" ht="15" x14ac:dyDescent="0.25">
      <c r="B37" s="33" t="s">
        <v>36</v>
      </c>
      <c r="C37" s="34"/>
      <c r="D37" s="34"/>
      <c r="E37" s="34"/>
      <c r="F37" s="34"/>
      <c r="G37" s="34"/>
    </row>
    <row r="38" spans="2:8" ht="15" x14ac:dyDescent="0.25">
      <c r="C38" s="1" t="s">
        <v>37</v>
      </c>
      <c r="D38" s="1" t="s">
        <v>49</v>
      </c>
      <c r="E38" s="1" t="s">
        <v>47</v>
      </c>
      <c r="F38" s="1" t="s">
        <v>47</v>
      </c>
      <c r="H38" s="25" t="s">
        <v>46</v>
      </c>
    </row>
    <row r="39" spans="2:8" x14ac:dyDescent="0.2">
      <c r="C39" s="1" t="s">
        <v>38</v>
      </c>
      <c r="D39" s="1" t="s">
        <v>47</v>
      </c>
    </row>
    <row r="40" spans="2:8" x14ac:dyDescent="0.2">
      <c r="C40" s="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2023-05-21T14:57:12Z</dcterms:created>
  <dcterms:modified xsi:type="dcterms:W3CDTF">2023-05-25T16:24:06Z</dcterms:modified>
</cp:coreProperties>
</file>