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Compartida/"/>
    </mc:Choice>
  </mc:AlternateContent>
  <xr:revisionPtr revIDLastSave="0" documentId="13_ncr:1_{B2FB2952-A0B8-AB4C-96E4-7572B3F07A03}" xr6:coauthVersionLast="47" xr6:coauthVersionMax="47" xr10:uidLastSave="{00000000-0000-0000-0000-000000000000}"/>
  <bookViews>
    <workbookView xWindow="0" yWindow="500" windowWidth="28800" windowHeight="17500" firstSheet="14" activeTab="18" xr2:uid="{155932AB-D301-C24B-8BCD-F4A07F24079B}"/>
  </bookViews>
  <sheets>
    <sheet name="TEMPLATE" sheetId="13" r:id="rId1"/>
    <sheet name="Pinheiros-SP" sheetId="30" r:id="rId2"/>
    <sheet name="Jd America, SJC" sheetId="54" r:id="rId3"/>
    <sheet name="Jd Oswaldo Cruz, SJC" sheetId="23" r:id="rId4"/>
    <sheet name="Jardim Satélite (2), SJC" sheetId="68" r:id="rId5"/>
    <sheet name="(E) Barra Funda (SP)" sheetId="74" r:id="rId6"/>
    <sheet name="(E) Flamboyant, SJC" sheetId="44" r:id="rId7"/>
    <sheet name="Caçapava" sheetId="75" r:id="rId8"/>
    <sheet name="(J) Cambuci, SP" sheetId="83" r:id="rId9"/>
    <sheet name="Jd Americano (SJC)" sheetId="78" r:id="rId10"/>
    <sheet name="(E) 31 de Março Icatú  (2)" sheetId="65" r:id="rId11"/>
    <sheet name="(E) Jd satelite (SJC)" sheetId="80" r:id="rId12"/>
    <sheet name="(E) Jd satelite (2) (SJC) " sheetId="81" r:id="rId13"/>
    <sheet name="(E) Torrao de Ouro, SJC" sheetId="52" r:id="rId14"/>
    <sheet name="(E) Bom Retiro, SJC" sheetId="42" r:id="rId15"/>
    <sheet name="(E) Jd. Nova Michigan, SJC" sheetId="51" r:id="rId16"/>
    <sheet name="(E) Chácaras SJC " sheetId="61" r:id="rId17"/>
    <sheet name="Jd Americano (SJC) (2)" sheetId="82" r:id="rId18"/>
    <sheet name="(E)(I) Jd Petrópolis, SJC" sheetId="64" r:id="rId19"/>
    <sheet name="(E) 31 de Março, SJC" sheetId="37" r:id="rId20"/>
    <sheet name="Jd Americano (SJC) (3)" sheetId="84" r:id="rId21"/>
    <sheet name="(VD)Bosque dos Eucaliptos (SJC)" sheetId="77" r:id="rId22"/>
    <sheet name="(E) Jacarei, Condominio" sheetId="57" r:id="rId23"/>
    <sheet name="Jardim Satélite, SJC" sheetId="67" r:id="rId24"/>
    <sheet name="(E)Jardim Satélite (2), SJC (2)" sheetId="85" r:id="rId25"/>
    <sheet name="(E)(I) Urbanova VII" sheetId="63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37" l="1"/>
  <c r="D28" i="37"/>
  <c r="C16" i="37"/>
  <c r="D16" i="37"/>
  <c r="E16" i="37"/>
  <c r="F16" i="37"/>
  <c r="G16" i="37"/>
  <c r="H16" i="37"/>
  <c r="I16" i="37"/>
  <c r="J16" i="37"/>
  <c r="K16" i="37"/>
  <c r="E28" i="37"/>
  <c r="F28" i="37"/>
  <c r="G28" i="37"/>
  <c r="H28" i="37"/>
  <c r="I28" i="37"/>
  <c r="J28" i="37"/>
  <c r="K28" i="37"/>
  <c r="J28" i="65"/>
  <c r="C26" i="83"/>
  <c r="K28" i="83"/>
  <c r="K28" i="85"/>
  <c r="K37" i="85" s="1"/>
  <c r="J28" i="85"/>
  <c r="J37" i="85" s="1"/>
  <c r="I28" i="85"/>
  <c r="I37" i="85" s="1"/>
  <c r="H28" i="85"/>
  <c r="H37" i="85" s="1"/>
  <c r="G28" i="85"/>
  <c r="G37" i="85" s="1"/>
  <c r="F28" i="85"/>
  <c r="F37" i="85" s="1"/>
  <c r="E28" i="85"/>
  <c r="E37" i="85" s="1"/>
  <c r="D28" i="85"/>
  <c r="D37" i="85" s="1"/>
  <c r="C28" i="85"/>
  <c r="C37" i="85" s="1"/>
  <c r="K26" i="85"/>
  <c r="J26" i="85"/>
  <c r="I26" i="85"/>
  <c r="H26" i="85"/>
  <c r="G26" i="85"/>
  <c r="F26" i="85"/>
  <c r="E26" i="85"/>
  <c r="D26" i="85"/>
  <c r="C26" i="85"/>
  <c r="K21" i="85"/>
  <c r="J21" i="85"/>
  <c r="I21" i="85"/>
  <c r="H21" i="85"/>
  <c r="G21" i="85"/>
  <c r="F21" i="85"/>
  <c r="E21" i="85"/>
  <c r="D21" i="85"/>
  <c r="C21" i="85"/>
  <c r="G16" i="85"/>
  <c r="C16" i="85"/>
  <c r="C14" i="85"/>
  <c r="G13" i="85"/>
  <c r="C13" i="85"/>
  <c r="C17" i="85" s="1"/>
  <c r="K9" i="85"/>
  <c r="K16" i="85" s="1"/>
  <c r="J9" i="85"/>
  <c r="J14" i="85" s="1"/>
  <c r="I9" i="85"/>
  <c r="I16" i="85" s="1"/>
  <c r="H9" i="85"/>
  <c r="G9" i="85"/>
  <c r="G14" i="85" s="1"/>
  <c r="F9" i="85"/>
  <c r="F14" i="85" s="1"/>
  <c r="E9" i="85"/>
  <c r="E16" i="85" s="1"/>
  <c r="D9" i="85"/>
  <c r="E9" i="84"/>
  <c r="F9" i="84"/>
  <c r="G9" i="84"/>
  <c r="G13" i="84" s="1"/>
  <c r="H9" i="84"/>
  <c r="H16" i="84" s="1"/>
  <c r="I9" i="84"/>
  <c r="J9" i="84"/>
  <c r="J16" i="84" s="1"/>
  <c r="K9" i="84"/>
  <c r="K13" i="84" s="1"/>
  <c r="D9" i="84"/>
  <c r="D13" i="84" s="1"/>
  <c r="K28" i="84"/>
  <c r="K37" i="84" s="1"/>
  <c r="J28" i="84"/>
  <c r="J37" i="84" s="1"/>
  <c r="I28" i="84"/>
  <c r="I37" i="84" s="1"/>
  <c r="H28" i="84"/>
  <c r="H37" i="84" s="1"/>
  <c r="G28" i="84"/>
  <c r="G37" i="84" s="1"/>
  <c r="F28" i="84"/>
  <c r="F37" i="84" s="1"/>
  <c r="E28" i="84"/>
  <c r="E37" i="84" s="1"/>
  <c r="D28" i="84"/>
  <c r="D37" i="84" s="1"/>
  <c r="C28" i="84"/>
  <c r="C37" i="84" s="1"/>
  <c r="K26" i="84"/>
  <c r="J26" i="84"/>
  <c r="I26" i="84"/>
  <c r="H26" i="84"/>
  <c r="G26" i="84"/>
  <c r="F26" i="84"/>
  <c r="E26" i="84"/>
  <c r="D26" i="84"/>
  <c r="C26" i="84"/>
  <c r="K21" i="84"/>
  <c r="J21" i="84"/>
  <c r="I21" i="84"/>
  <c r="H21" i="84"/>
  <c r="G21" i="84"/>
  <c r="F21" i="84"/>
  <c r="E21" i="84"/>
  <c r="D21" i="84"/>
  <c r="C21" i="84"/>
  <c r="K16" i="84"/>
  <c r="I16" i="84"/>
  <c r="G16" i="84"/>
  <c r="F16" i="84"/>
  <c r="E16" i="84"/>
  <c r="C16" i="84"/>
  <c r="K14" i="84"/>
  <c r="J14" i="84"/>
  <c r="I14" i="84"/>
  <c r="G14" i="84"/>
  <c r="F14" i="84"/>
  <c r="E14" i="84"/>
  <c r="D14" i="84"/>
  <c r="C14" i="84"/>
  <c r="J13" i="84"/>
  <c r="I13" i="84"/>
  <c r="H13" i="84"/>
  <c r="F13" i="84"/>
  <c r="E13" i="84"/>
  <c r="C13" i="84"/>
  <c r="D26" i="83"/>
  <c r="E26" i="83"/>
  <c r="F26" i="83"/>
  <c r="G26" i="83"/>
  <c r="H26" i="83"/>
  <c r="I26" i="83"/>
  <c r="J26" i="83"/>
  <c r="K26" i="83"/>
  <c r="D21" i="83"/>
  <c r="E21" i="83"/>
  <c r="F21" i="83"/>
  <c r="G21" i="83"/>
  <c r="H21" i="83"/>
  <c r="I21" i="83"/>
  <c r="J21" i="83"/>
  <c r="K21" i="83"/>
  <c r="D17" i="83"/>
  <c r="E17" i="83"/>
  <c r="F17" i="83"/>
  <c r="G17" i="83"/>
  <c r="H17" i="83"/>
  <c r="I17" i="83"/>
  <c r="J17" i="83"/>
  <c r="D16" i="83"/>
  <c r="E16" i="83"/>
  <c r="F16" i="83"/>
  <c r="G16" i="83"/>
  <c r="H16" i="83"/>
  <c r="I16" i="83"/>
  <c r="J16" i="83"/>
  <c r="D14" i="83"/>
  <c r="E14" i="83"/>
  <c r="F14" i="83"/>
  <c r="G14" i="83"/>
  <c r="H14" i="83"/>
  <c r="I14" i="83"/>
  <c r="J14" i="83"/>
  <c r="D13" i="83"/>
  <c r="E13" i="83"/>
  <c r="F13" i="83"/>
  <c r="G13" i="83"/>
  <c r="H13" i="83"/>
  <c r="I13" i="83"/>
  <c r="J13" i="83"/>
  <c r="K37" i="83"/>
  <c r="J28" i="83"/>
  <c r="J37" i="83" s="1"/>
  <c r="I28" i="83"/>
  <c r="I37" i="83" s="1"/>
  <c r="H28" i="83"/>
  <c r="H37" i="83" s="1"/>
  <c r="G28" i="83"/>
  <c r="G37" i="83" s="1"/>
  <c r="F28" i="83"/>
  <c r="F37" i="83" s="1"/>
  <c r="E28" i="83"/>
  <c r="E37" i="83" s="1"/>
  <c r="D28" i="83"/>
  <c r="D37" i="83" s="1"/>
  <c r="C28" i="83"/>
  <c r="C37" i="83" s="1"/>
  <c r="C21" i="83"/>
  <c r="C16" i="83"/>
  <c r="C14" i="83"/>
  <c r="C13" i="83"/>
  <c r="K9" i="83"/>
  <c r="K16" i="83" s="1"/>
  <c r="J9" i="83"/>
  <c r="I9" i="83"/>
  <c r="H9" i="83"/>
  <c r="G9" i="83"/>
  <c r="F9" i="83"/>
  <c r="F36" i="83" s="1"/>
  <c r="E9" i="83"/>
  <c r="D9" i="83"/>
  <c r="H37" i="82"/>
  <c r="D37" i="82"/>
  <c r="K28" i="82"/>
  <c r="K37" i="82" s="1"/>
  <c r="J28" i="82"/>
  <c r="J37" i="82" s="1"/>
  <c r="I28" i="82"/>
  <c r="I37" i="82" s="1"/>
  <c r="H28" i="82"/>
  <c r="G28" i="82"/>
  <c r="G37" i="82" s="1"/>
  <c r="F28" i="82"/>
  <c r="F37" i="82" s="1"/>
  <c r="E28" i="82"/>
  <c r="E37" i="82" s="1"/>
  <c r="D28" i="82"/>
  <c r="C28" i="82"/>
  <c r="C37" i="82" s="1"/>
  <c r="K26" i="82"/>
  <c r="J26" i="82"/>
  <c r="I26" i="82"/>
  <c r="H26" i="82"/>
  <c r="G26" i="82"/>
  <c r="F26" i="82"/>
  <c r="E26" i="82"/>
  <c r="D26" i="82"/>
  <c r="C26" i="82"/>
  <c r="K21" i="82"/>
  <c r="J21" i="82"/>
  <c r="I21" i="82"/>
  <c r="H21" i="82"/>
  <c r="G21" i="82"/>
  <c r="F21" i="82"/>
  <c r="E21" i="82"/>
  <c r="D21" i="82"/>
  <c r="C21" i="82"/>
  <c r="G16" i="82"/>
  <c r="C16" i="82"/>
  <c r="C14" i="82"/>
  <c r="K13" i="82"/>
  <c r="G13" i="82"/>
  <c r="C13" i="82"/>
  <c r="C17" i="82" s="1"/>
  <c r="K16" i="82"/>
  <c r="J14" i="82"/>
  <c r="I16" i="82"/>
  <c r="G14" i="82"/>
  <c r="F14" i="82"/>
  <c r="E16" i="82"/>
  <c r="D26" i="81"/>
  <c r="E26" i="81"/>
  <c r="F26" i="81"/>
  <c r="G26" i="81"/>
  <c r="H26" i="81"/>
  <c r="I26" i="81"/>
  <c r="J26" i="81"/>
  <c r="K26" i="81"/>
  <c r="D21" i="81"/>
  <c r="E21" i="81"/>
  <c r="F21" i="81"/>
  <c r="G21" i="81"/>
  <c r="H21" i="81"/>
  <c r="I21" i="81"/>
  <c r="J21" i="81"/>
  <c r="K21" i="81"/>
  <c r="D17" i="81"/>
  <c r="E17" i="81"/>
  <c r="F17" i="81"/>
  <c r="G17" i="81"/>
  <c r="H17" i="81"/>
  <c r="I17" i="81"/>
  <c r="J17" i="81"/>
  <c r="D16" i="81"/>
  <c r="E16" i="81"/>
  <c r="F16" i="81"/>
  <c r="G16" i="81"/>
  <c r="H16" i="81"/>
  <c r="I16" i="81"/>
  <c r="J16" i="81"/>
  <c r="D14" i="81"/>
  <c r="E14" i="81"/>
  <c r="F14" i="81"/>
  <c r="G14" i="81"/>
  <c r="H14" i="81"/>
  <c r="I14" i="81"/>
  <c r="J14" i="81"/>
  <c r="D13" i="81"/>
  <c r="E13" i="81"/>
  <c r="F13" i="81"/>
  <c r="G13" i="81"/>
  <c r="H13" i="81"/>
  <c r="I13" i="81"/>
  <c r="J13" i="81"/>
  <c r="K28" i="81"/>
  <c r="J28" i="81"/>
  <c r="J37" i="81" s="1"/>
  <c r="I28" i="81"/>
  <c r="I37" i="81" s="1"/>
  <c r="H28" i="81"/>
  <c r="H37" i="81" s="1"/>
  <c r="G28" i="81"/>
  <c r="F28" i="81"/>
  <c r="F37" i="81" s="1"/>
  <c r="E28" i="81"/>
  <c r="E37" i="81" s="1"/>
  <c r="D28" i="81"/>
  <c r="D37" i="81" s="1"/>
  <c r="C28" i="81"/>
  <c r="C37" i="81" s="1"/>
  <c r="C26" i="81"/>
  <c r="C21" i="81"/>
  <c r="C16" i="81"/>
  <c r="C14" i="81"/>
  <c r="C13" i="81"/>
  <c r="K9" i="81"/>
  <c r="K16" i="81" s="1"/>
  <c r="J9" i="81"/>
  <c r="I9" i="81"/>
  <c r="H9" i="81"/>
  <c r="H31" i="81" s="1"/>
  <c r="G9" i="81"/>
  <c r="F9" i="81"/>
  <c r="E9" i="81"/>
  <c r="D9" i="81"/>
  <c r="D31" i="81" s="1"/>
  <c r="D26" i="80"/>
  <c r="E26" i="80"/>
  <c r="F26" i="80"/>
  <c r="G26" i="80"/>
  <c r="H26" i="80"/>
  <c r="I26" i="80"/>
  <c r="J26" i="80"/>
  <c r="K26" i="80"/>
  <c r="D21" i="80"/>
  <c r="E21" i="80"/>
  <c r="F21" i="80"/>
  <c r="G21" i="80"/>
  <c r="H21" i="80"/>
  <c r="I21" i="80"/>
  <c r="J21" i="80"/>
  <c r="K21" i="80"/>
  <c r="K28" i="80"/>
  <c r="K37" i="80" s="1"/>
  <c r="J28" i="80"/>
  <c r="J37" i="80" s="1"/>
  <c r="I28" i="80"/>
  <c r="I37" i="80" s="1"/>
  <c r="H28" i="80"/>
  <c r="H37" i="80" s="1"/>
  <c r="G28" i="80"/>
  <c r="G37" i="80" s="1"/>
  <c r="F28" i="80"/>
  <c r="F37" i="80" s="1"/>
  <c r="E28" i="80"/>
  <c r="E37" i="80" s="1"/>
  <c r="D28" i="80"/>
  <c r="D37" i="80" s="1"/>
  <c r="C28" i="80"/>
  <c r="C37" i="80" s="1"/>
  <c r="C26" i="80"/>
  <c r="C21" i="80"/>
  <c r="C16" i="80"/>
  <c r="C14" i="80"/>
  <c r="C13" i="80"/>
  <c r="K9" i="80"/>
  <c r="J9" i="80"/>
  <c r="J16" i="80" s="1"/>
  <c r="I9" i="80"/>
  <c r="I16" i="80" s="1"/>
  <c r="H9" i="80"/>
  <c r="G9" i="80"/>
  <c r="F9" i="80"/>
  <c r="F16" i="80" s="1"/>
  <c r="E9" i="80"/>
  <c r="E16" i="80" s="1"/>
  <c r="D9" i="80"/>
  <c r="D26" i="78"/>
  <c r="E26" i="78"/>
  <c r="F26" i="78"/>
  <c r="G26" i="78"/>
  <c r="H26" i="78"/>
  <c r="I26" i="78"/>
  <c r="J26" i="78"/>
  <c r="K26" i="78"/>
  <c r="D21" i="78"/>
  <c r="E21" i="78"/>
  <c r="F21" i="78"/>
  <c r="G21" i="78"/>
  <c r="H21" i="78"/>
  <c r="I21" i="78"/>
  <c r="J21" i="78"/>
  <c r="K21" i="78"/>
  <c r="D17" i="78"/>
  <c r="E17" i="78"/>
  <c r="F17" i="78"/>
  <c r="G17" i="78"/>
  <c r="H17" i="78"/>
  <c r="I17" i="78"/>
  <c r="J17" i="78"/>
  <c r="K17" i="78"/>
  <c r="D16" i="78"/>
  <c r="E16" i="78"/>
  <c r="F16" i="78"/>
  <c r="G16" i="78"/>
  <c r="H16" i="78"/>
  <c r="I16" i="78"/>
  <c r="J16" i="78"/>
  <c r="K16" i="78"/>
  <c r="D14" i="78"/>
  <c r="E14" i="78"/>
  <c r="F14" i="78"/>
  <c r="G14" i="78"/>
  <c r="H14" i="78"/>
  <c r="I14" i="78"/>
  <c r="J14" i="78"/>
  <c r="K14" i="78"/>
  <c r="D13" i="78"/>
  <c r="E13" i="78"/>
  <c r="F13" i="78"/>
  <c r="G13" i="78"/>
  <c r="H13" i="78"/>
  <c r="I13" i="78"/>
  <c r="J13" i="78"/>
  <c r="K13" i="78"/>
  <c r="C37" i="78"/>
  <c r="D36" i="78"/>
  <c r="K28" i="78"/>
  <c r="K37" i="78" s="1"/>
  <c r="J28" i="78"/>
  <c r="J37" i="78" s="1"/>
  <c r="I28" i="78"/>
  <c r="I37" i="78" s="1"/>
  <c r="H28" i="78"/>
  <c r="H37" i="78" s="1"/>
  <c r="G28" i="78"/>
  <c r="G37" i="78" s="1"/>
  <c r="F28" i="78"/>
  <c r="F37" i="78" s="1"/>
  <c r="E28" i="78"/>
  <c r="E37" i="78" s="1"/>
  <c r="D28" i="78"/>
  <c r="D37" i="78" s="1"/>
  <c r="C28" i="78"/>
  <c r="C26" i="78"/>
  <c r="C21" i="78"/>
  <c r="C16" i="78"/>
  <c r="C14" i="78"/>
  <c r="C13" i="78"/>
  <c r="K9" i="78"/>
  <c r="K36" i="78" s="1"/>
  <c r="J9" i="78"/>
  <c r="I9" i="78"/>
  <c r="H9" i="78"/>
  <c r="H31" i="78" s="1"/>
  <c r="G9" i="78"/>
  <c r="G36" i="78" s="1"/>
  <c r="F9" i="78"/>
  <c r="E9" i="78"/>
  <c r="D9" i="78"/>
  <c r="D31" i="78" s="1"/>
  <c r="D21" i="77"/>
  <c r="E21" i="77"/>
  <c r="F21" i="77"/>
  <c r="G21" i="77"/>
  <c r="H21" i="77"/>
  <c r="I21" i="77"/>
  <c r="J21" i="77"/>
  <c r="K21" i="77"/>
  <c r="D17" i="77"/>
  <c r="E17" i="77"/>
  <c r="F17" i="77"/>
  <c r="G17" i="77"/>
  <c r="H17" i="77"/>
  <c r="I17" i="77"/>
  <c r="J17" i="77"/>
  <c r="K17" i="77"/>
  <c r="D16" i="77"/>
  <c r="E16" i="77"/>
  <c r="F16" i="77"/>
  <c r="G16" i="77"/>
  <c r="H16" i="77"/>
  <c r="I16" i="77"/>
  <c r="J16" i="77"/>
  <c r="K16" i="77"/>
  <c r="D28" i="77"/>
  <c r="D37" i="77" s="1"/>
  <c r="E28" i="77"/>
  <c r="F28" i="77"/>
  <c r="F37" i="77" s="1"/>
  <c r="G28" i="77"/>
  <c r="H28" i="77"/>
  <c r="I28" i="77"/>
  <c r="J28" i="77"/>
  <c r="J37" i="77" s="1"/>
  <c r="K28" i="77"/>
  <c r="D26" i="77"/>
  <c r="E26" i="77"/>
  <c r="F26" i="77"/>
  <c r="G26" i="77"/>
  <c r="H26" i="77"/>
  <c r="I26" i="77"/>
  <c r="J26" i="77"/>
  <c r="K26" i="77"/>
  <c r="H37" i="77"/>
  <c r="I37" i="77"/>
  <c r="E37" i="77"/>
  <c r="C28" i="77"/>
  <c r="C37" i="77" s="1"/>
  <c r="C26" i="77"/>
  <c r="C21" i="77"/>
  <c r="C16" i="77"/>
  <c r="K9" i="77"/>
  <c r="J9" i="77"/>
  <c r="I9" i="77"/>
  <c r="H9" i="77"/>
  <c r="H31" i="77" s="1"/>
  <c r="G9" i="77"/>
  <c r="F9" i="77"/>
  <c r="E9" i="77"/>
  <c r="E38" i="77" s="1"/>
  <c r="D9" i="77"/>
  <c r="D31" i="77" s="1"/>
  <c r="D26" i="75"/>
  <c r="E26" i="75"/>
  <c r="F26" i="75"/>
  <c r="G26" i="75"/>
  <c r="H26" i="75"/>
  <c r="I26" i="75"/>
  <c r="J26" i="75"/>
  <c r="K26" i="75"/>
  <c r="D21" i="75"/>
  <c r="E21" i="75"/>
  <c r="F21" i="75"/>
  <c r="G21" i="75"/>
  <c r="H21" i="75"/>
  <c r="I21" i="75"/>
  <c r="J21" i="75"/>
  <c r="K21" i="75"/>
  <c r="D17" i="75"/>
  <c r="E17" i="75"/>
  <c r="F17" i="75"/>
  <c r="G17" i="75"/>
  <c r="H17" i="75"/>
  <c r="I17" i="75"/>
  <c r="J17" i="75"/>
  <c r="D16" i="75"/>
  <c r="E16" i="75"/>
  <c r="F16" i="75"/>
  <c r="G16" i="75"/>
  <c r="H16" i="75"/>
  <c r="I16" i="75"/>
  <c r="J16" i="75"/>
  <c r="K16" i="75"/>
  <c r="D14" i="75"/>
  <c r="E14" i="75"/>
  <c r="F14" i="75"/>
  <c r="G14" i="75"/>
  <c r="H14" i="75"/>
  <c r="I14" i="75"/>
  <c r="J14" i="75"/>
  <c r="K14" i="75"/>
  <c r="D13" i="75"/>
  <c r="E13" i="75"/>
  <c r="F13" i="75"/>
  <c r="G13" i="75"/>
  <c r="H13" i="75"/>
  <c r="I13" i="75"/>
  <c r="J13" i="75"/>
  <c r="K28" i="75"/>
  <c r="K37" i="75" s="1"/>
  <c r="J28" i="75"/>
  <c r="J37" i="75" s="1"/>
  <c r="I28" i="75"/>
  <c r="I37" i="75" s="1"/>
  <c r="H28" i="75"/>
  <c r="H38" i="75" s="1"/>
  <c r="G28" i="75"/>
  <c r="G37" i="75" s="1"/>
  <c r="F28" i="75"/>
  <c r="F37" i="75" s="1"/>
  <c r="E28" i="75"/>
  <c r="E37" i="75" s="1"/>
  <c r="D28" i="75"/>
  <c r="D38" i="75" s="1"/>
  <c r="C28" i="75"/>
  <c r="C37" i="75" s="1"/>
  <c r="C26" i="75"/>
  <c r="C21" i="75"/>
  <c r="C17" i="75"/>
  <c r="C16" i="75"/>
  <c r="C14" i="75"/>
  <c r="C13" i="75"/>
  <c r="K9" i="75"/>
  <c r="J9" i="75"/>
  <c r="I9" i="75"/>
  <c r="H9" i="75"/>
  <c r="G9" i="75"/>
  <c r="F9" i="75"/>
  <c r="E9" i="75"/>
  <c r="D9" i="75"/>
  <c r="C28" i="74"/>
  <c r="C37" i="74" s="1"/>
  <c r="D26" i="74"/>
  <c r="E26" i="74"/>
  <c r="F26" i="74"/>
  <c r="G26" i="74"/>
  <c r="H26" i="74"/>
  <c r="I26" i="74"/>
  <c r="J26" i="74"/>
  <c r="K26" i="74"/>
  <c r="D21" i="74"/>
  <c r="E21" i="74"/>
  <c r="F21" i="74"/>
  <c r="G21" i="74"/>
  <c r="H21" i="74"/>
  <c r="I21" i="74"/>
  <c r="J21" i="74"/>
  <c r="K21" i="74"/>
  <c r="F17" i="74"/>
  <c r="F31" i="74" s="1"/>
  <c r="D16" i="74"/>
  <c r="E16" i="74"/>
  <c r="F16" i="74"/>
  <c r="G16" i="74"/>
  <c r="H16" i="74"/>
  <c r="I16" i="74"/>
  <c r="J16" i="74"/>
  <c r="C16" i="74"/>
  <c r="D14" i="74"/>
  <c r="E14" i="74"/>
  <c r="F14" i="74"/>
  <c r="G14" i="74"/>
  <c r="H14" i="74"/>
  <c r="I14" i="74"/>
  <c r="J14" i="74"/>
  <c r="K14" i="74"/>
  <c r="D13" i="74"/>
  <c r="D17" i="74" s="1"/>
  <c r="D31" i="74" s="1"/>
  <c r="E13" i="74"/>
  <c r="E17" i="74" s="1"/>
  <c r="E31" i="74" s="1"/>
  <c r="F13" i="74"/>
  <c r="G13" i="74"/>
  <c r="G17" i="74" s="1"/>
  <c r="H13" i="74"/>
  <c r="H17" i="74" s="1"/>
  <c r="H31" i="74" s="1"/>
  <c r="I13" i="74"/>
  <c r="I17" i="74" s="1"/>
  <c r="I31" i="74" s="1"/>
  <c r="J13" i="74"/>
  <c r="J17" i="74" s="1"/>
  <c r="J31" i="74" s="1"/>
  <c r="K13" i="74"/>
  <c r="E9" i="74"/>
  <c r="F9" i="74"/>
  <c r="G9" i="74"/>
  <c r="H9" i="74"/>
  <c r="I9" i="74"/>
  <c r="J9" i="74"/>
  <c r="K9" i="74"/>
  <c r="K16" i="74" s="1"/>
  <c r="D9" i="74"/>
  <c r="K28" i="74"/>
  <c r="J28" i="74"/>
  <c r="J37" i="74" s="1"/>
  <c r="I28" i="74"/>
  <c r="I37" i="74" s="1"/>
  <c r="H28" i="74"/>
  <c r="H37" i="74" s="1"/>
  <c r="G28" i="74"/>
  <c r="G37" i="74" s="1"/>
  <c r="F28" i="74"/>
  <c r="F37" i="74" s="1"/>
  <c r="E28" i="74"/>
  <c r="E37" i="74" s="1"/>
  <c r="D28" i="74"/>
  <c r="D37" i="74" s="1"/>
  <c r="C26" i="74"/>
  <c r="C21" i="74"/>
  <c r="C14" i="74"/>
  <c r="C13" i="74"/>
  <c r="D16" i="67"/>
  <c r="E16" i="67"/>
  <c r="F16" i="67"/>
  <c r="G16" i="67"/>
  <c r="H16" i="67"/>
  <c r="I16" i="67"/>
  <c r="J16" i="67"/>
  <c r="C16" i="67"/>
  <c r="D17" i="57"/>
  <c r="E17" i="57"/>
  <c r="F17" i="57"/>
  <c r="G17" i="57"/>
  <c r="H17" i="57"/>
  <c r="I17" i="57"/>
  <c r="J17" i="57"/>
  <c r="K17" i="57"/>
  <c r="C17" i="57"/>
  <c r="D16" i="57"/>
  <c r="E16" i="57"/>
  <c r="F16" i="57"/>
  <c r="G16" i="57"/>
  <c r="H16" i="57"/>
  <c r="I16" i="57"/>
  <c r="J16" i="57"/>
  <c r="K16" i="57"/>
  <c r="C16" i="57"/>
  <c r="D17" i="37"/>
  <c r="E17" i="37"/>
  <c r="F17" i="37"/>
  <c r="G17" i="37"/>
  <c r="H17" i="37"/>
  <c r="I17" i="37"/>
  <c r="J17" i="37"/>
  <c r="C17" i="37"/>
  <c r="D17" i="52"/>
  <c r="E17" i="52"/>
  <c r="F17" i="52"/>
  <c r="C17" i="52"/>
  <c r="D17" i="42"/>
  <c r="E17" i="42"/>
  <c r="F17" i="42"/>
  <c r="C17" i="42"/>
  <c r="D17" i="51"/>
  <c r="E17" i="51"/>
  <c r="F17" i="51"/>
  <c r="G17" i="51"/>
  <c r="H17" i="51"/>
  <c r="I17" i="51"/>
  <c r="J17" i="51"/>
  <c r="K17" i="51"/>
  <c r="C17" i="51"/>
  <c r="D16" i="51"/>
  <c r="E16" i="51"/>
  <c r="F16" i="51"/>
  <c r="G16" i="51"/>
  <c r="H16" i="51"/>
  <c r="I16" i="51"/>
  <c r="J16" i="51"/>
  <c r="K16" i="51"/>
  <c r="C16" i="51"/>
  <c r="D16" i="42"/>
  <c r="E16" i="42"/>
  <c r="F16" i="42"/>
  <c r="C16" i="42"/>
  <c r="D16" i="52"/>
  <c r="E16" i="52"/>
  <c r="F16" i="52"/>
  <c r="C16" i="52"/>
  <c r="D17" i="44"/>
  <c r="E17" i="44"/>
  <c r="F17" i="44"/>
  <c r="G17" i="44"/>
  <c r="H17" i="44"/>
  <c r="C17" i="44"/>
  <c r="D16" i="44"/>
  <c r="E16" i="44"/>
  <c r="F16" i="44"/>
  <c r="G16" i="44"/>
  <c r="H16" i="44"/>
  <c r="C16" i="44"/>
  <c r="C16" i="65"/>
  <c r="C17" i="13"/>
  <c r="C16" i="13"/>
  <c r="D16" i="68"/>
  <c r="E16" i="68"/>
  <c r="F16" i="68"/>
  <c r="G16" i="68"/>
  <c r="H16" i="68"/>
  <c r="I16" i="68"/>
  <c r="J16" i="68"/>
  <c r="C16" i="68"/>
  <c r="D14" i="68"/>
  <c r="E14" i="68"/>
  <c r="F14" i="68"/>
  <c r="F17" i="68" s="1"/>
  <c r="G14" i="68"/>
  <c r="H14" i="68"/>
  <c r="I14" i="68"/>
  <c r="J14" i="68"/>
  <c r="J17" i="68" s="1"/>
  <c r="C14" i="68"/>
  <c r="G17" i="68"/>
  <c r="D17" i="68"/>
  <c r="E17" i="68"/>
  <c r="H17" i="68"/>
  <c r="I17" i="68"/>
  <c r="K28" i="68"/>
  <c r="K37" i="68" s="1"/>
  <c r="J28" i="68"/>
  <c r="J37" i="68" s="1"/>
  <c r="I28" i="68"/>
  <c r="I37" i="68" s="1"/>
  <c r="H28" i="68"/>
  <c r="H37" i="68" s="1"/>
  <c r="G28" i="68"/>
  <c r="G37" i="68" s="1"/>
  <c r="F28" i="68"/>
  <c r="F37" i="68" s="1"/>
  <c r="E28" i="68"/>
  <c r="E37" i="68" s="1"/>
  <c r="D28" i="68"/>
  <c r="D37" i="68" s="1"/>
  <c r="C28" i="68"/>
  <c r="C37" i="68" s="1"/>
  <c r="K26" i="68"/>
  <c r="J26" i="68"/>
  <c r="I26" i="68"/>
  <c r="H26" i="68"/>
  <c r="G26" i="68"/>
  <c r="F26" i="68"/>
  <c r="E26" i="68"/>
  <c r="D26" i="68"/>
  <c r="C26" i="68"/>
  <c r="K21" i="68"/>
  <c r="J21" i="68"/>
  <c r="I21" i="68"/>
  <c r="H21" i="68"/>
  <c r="G21" i="68"/>
  <c r="F21" i="68"/>
  <c r="E21" i="68"/>
  <c r="D21" i="68"/>
  <c r="C21" i="68"/>
  <c r="C13" i="68"/>
  <c r="K9" i="68"/>
  <c r="K14" i="68" s="1"/>
  <c r="J9" i="68"/>
  <c r="I9" i="68"/>
  <c r="H9" i="68"/>
  <c r="G9" i="68"/>
  <c r="F9" i="68"/>
  <c r="E9" i="68"/>
  <c r="D9" i="68"/>
  <c r="D13" i="68" s="1"/>
  <c r="C17" i="80" l="1"/>
  <c r="K13" i="85"/>
  <c r="K14" i="85"/>
  <c r="G17" i="85"/>
  <c r="G36" i="85" s="1"/>
  <c r="G31" i="85"/>
  <c r="C36" i="85"/>
  <c r="C31" i="85"/>
  <c r="C38" i="85"/>
  <c r="D13" i="85"/>
  <c r="H13" i="85"/>
  <c r="F16" i="85"/>
  <c r="J16" i="85"/>
  <c r="E13" i="85"/>
  <c r="I13" i="85"/>
  <c r="D14" i="85"/>
  <c r="H14" i="85"/>
  <c r="G38" i="85"/>
  <c r="G41" i="85" s="1"/>
  <c r="G42" i="85" s="1"/>
  <c r="F13" i="85"/>
  <c r="J13" i="85"/>
  <c r="J17" i="85" s="1"/>
  <c r="J38" i="85" s="1"/>
  <c r="E14" i="85"/>
  <c r="I14" i="85"/>
  <c r="D16" i="85"/>
  <c r="H16" i="85"/>
  <c r="F36" i="78"/>
  <c r="J36" i="78"/>
  <c r="H14" i="84"/>
  <c r="D16" i="84"/>
  <c r="F17" i="84"/>
  <c r="F36" i="84" s="1"/>
  <c r="G17" i="84"/>
  <c r="G36" i="84" s="1"/>
  <c r="K17" i="84"/>
  <c r="J17" i="84"/>
  <c r="J31" i="84" s="1"/>
  <c r="J36" i="84"/>
  <c r="E17" i="84"/>
  <c r="E31" i="84" s="1"/>
  <c r="I17" i="84"/>
  <c r="D17" i="84"/>
  <c r="D31" i="84" s="1"/>
  <c r="H17" i="84"/>
  <c r="H31" i="84" s="1"/>
  <c r="C17" i="84"/>
  <c r="C31" i="84" s="1"/>
  <c r="K36" i="84"/>
  <c r="K31" i="84"/>
  <c r="K38" i="84"/>
  <c r="K41" i="84" s="1"/>
  <c r="E36" i="84"/>
  <c r="I38" i="84"/>
  <c r="I36" i="84"/>
  <c r="I31" i="84"/>
  <c r="J38" i="84"/>
  <c r="K13" i="83"/>
  <c r="K14" i="83"/>
  <c r="E38" i="83"/>
  <c r="I38" i="83"/>
  <c r="J36" i="83"/>
  <c r="G31" i="83"/>
  <c r="D31" i="83"/>
  <c r="H31" i="83"/>
  <c r="C17" i="83"/>
  <c r="G36" i="83"/>
  <c r="C36" i="83"/>
  <c r="C31" i="83"/>
  <c r="C38" i="83"/>
  <c r="E31" i="83"/>
  <c r="I31" i="83"/>
  <c r="D36" i="83"/>
  <c r="H36" i="83"/>
  <c r="F38" i="83"/>
  <c r="J38" i="83"/>
  <c r="F31" i="83"/>
  <c r="J31" i="83"/>
  <c r="E36" i="83"/>
  <c r="I36" i="83"/>
  <c r="G38" i="83"/>
  <c r="D38" i="83"/>
  <c r="H38" i="83"/>
  <c r="K14" i="82"/>
  <c r="K17" i="82" s="1"/>
  <c r="G17" i="82"/>
  <c r="G36" i="82" s="1"/>
  <c r="G31" i="82"/>
  <c r="C36" i="82"/>
  <c r="C31" i="82"/>
  <c r="C38" i="82"/>
  <c r="C41" i="82" s="1"/>
  <c r="D13" i="82"/>
  <c r="H13" i="82"/>
  <c r="F16" i="82"/>
  <c r="J16" i="82"/>
  <c r="E13" i="82"/>
  <c r="I13" i="82"/>
  <c r="D14" i="82"/>
  <c r="H14" i="82"/>
  <c r="G38" i="82"/>
  <c r="F13" i="82"/>
  <c r="F17" i="82" s="1"/>
  <c r="F36" i="82" s="1"/>
  <c r="J13" i="82"/>
  <c r="J17" i="82" s="1"/>
  <c r="J36" i="82" s="1"/>
  <c r="E14" i="82"/>
  <c r="I14" i="82"/>
  <c r="D16" i="82"/>
  <c r="H16" i="82"/>
  <c r="K13" i="81"/>
  <c r="K14" i="81"/>
  <c r="F36" i="81"/>
  <c r="J36" i="81"/>
  <c r="E38" i="81"/>
  <c r="I38" i="81"/>
  <c r="C17" i="81"/>
  <c r="C36" i="81" s="1"/>
  <c r="G31" i="81"/>
  <c r="G38" i="81"/>
  <c r="G41" i="81" s="1"/>
  <c r="J13" i="80"/>
  <c r="F13" i="80"/>
  <c r="J14" i="80"/>
  <c r="F14" i="80"/>
  <c r="I13" i="80"/>
  <c r="E13" i="80"/>
  <c r="E17" i="80" s="1"/>
  <c r="E38" i="80" s="1"/>
  <c r="I14" i="80"/>
  <c r="E14" i="80"/>
  <c r="H13" i="80"/>
  <c r="D13" i="80"/>
  <c r="H14" i="80"/>
  <c r="D14" i="80"/>
  <c r="H16" i="80"/>
  <c r="D16" i="80"/>
  <c r="K13" i="80"/>
  <c r="G13" i="80"/>
  <c r="K14" i="80"/>
  <c r="G14" i="80"/>
  <c r="K16" i="80"/>
  <c r="G16" i="80"/>
  <c r="I36" i="81"/>
  <c r="E36" i="81"/>
  <c r="G36" i="81"/>
  <c r="C38" i="81"/>
  <c r="E31" i="81"/>
  <c r="E41" i="81" s="1"/>
  <c r="I31" i="81"/>
  <c r="I41" i="81" s="1"/>
  <c r="D36" i="81"/>
  <c r="H36" i="81"/>
  <c r="G37" i="81"/>
  <c r="K37" i="81"/>
  <c r="F38" i="81"/>
  <c r="J38" i="81"/>
  <c r="F31" i="81"/>
  <c r="J31" i="81"/>
  <c r="D38" i="81"/>
  <c r="D41" i="81" s="1"/>
  <c r="D42" i="81" s="1"/>
  <c r="H38" i="81"/>
  <c r="H41" i="81" s="1"/>
  <c r="H42" i="81" s="1"/>
  <c r="C36" i="80"/>
  <c r="C31" i="80"/>
  <c r="C38" i="80"/>
  <c r="E36" i="80"/>
  <c r="E38" i="78"/>
  <c r="I38" i="78"/>
  <c r="H36" i="78"/>
  <c r="C17" i="78"/>
  <c r="C36" i="78"/>
  <c r="C31" i="78"/>
  <c r="C38" i="78"/>
  <c r="E31" i="78"/>
  <c r="F38" i="78"/>
  <c r="F31" i="78"/>
  <c r="J31" i="78"/>
  <c r="E36" i="78"/>
  <c r="I36" i="78"/>
  <c r="G38" i="78"/>
  <c r="K38" i="78"/>
  <c r="I31" i="78"/>
  <c r="J38" i="78"/>
  <c r="G31" i="78"/>
  <c r="K31" i="78"/>
  <c r="D38" i="78"/>
  <c r="D41" i="78" s="1"/>
  <c r="D42" i="78" s="1"/>
  <c r="H38" i="78"/>
  <c r="H41" i="78" s="1"/>
  <c r="I38" i="77"/>
  <c r="F36" i="77"/>
  <c r="J36" i="77"/>
  <c r="G36" i="77"/>
  <c r="K36" i="77"/>
  <c r="E36" i="77"/>
  <c r="I36" i="77"/>
  <c r="C17" i="77"/>
  <c r="C36" i="77" s="1"/>
  <c r="G38" i="77"/>
  <c r="K38" i="77"/>
  <c r="C38" i="77"/>
  <c r="E31" i="77"/>
  <c r="E41" i="77" s="1"/>
  <c r="I31" i="77"/>
  <c r="I41" i="77" s="1"/>
  <c r="D36" i="77"/>
  <c r="H36" i="77"/>
  <c r="G37" i="77"/>
  <c r="K37" i="77"/>
  <c r="F38" i="77"/>
  <c r="J38" i="77"/>
  <c r="F31" i="77"/>
  <c r="J31" i="77"/>
  <c r="G31" i="77"/>
  <c r="K31" i="77"/>
  <c r="D38" i="77"/>
  <c r="D41" i="77" s="1"/>
  <c r="H38" i="77"/>
  <c r="H41" i="77" s="1"/>
  <c r="G36" i="75"/>
  <c r="D31" i="75"/>
  <c r="H31" i="75"/>
  <c r="K36" i="75"/>
  <c r="K13" i="75"/>
  <c r="K17" i="75" s="1"/>
  <c r="K31" i="75" s="1"/>
  <c r="C36" i="75"/>
  <c r="F31" i="75"/>
  <c r="E38" i="75"/>
  <c r="I38" i="75"/>
  <c r="J31" i="75"/>
  <c r="D41" i="75"/>
  <c r="H41" i="75"/>
  <c r="F36" i="75"/>
  <c r="J36" i="75"/>
  <c r="E31" i="75"/>
  <c r="I31" i="75"/>
  <c r="D36" i="75"/>
  <c r="H36" i="75"/>
  <c r="F38" i="75"/>
  <c r="F41" i="75" s="1"/>
  <c r="J38" i="75"/>
  <c r="E36" i="75"/>
  <c r="I36" i="75"/>
  <c r="D37" i="75"/>
  <c r="H37" i="75"/>
  <c r="C38" i="75"/>
  <c r="G38" i="75"/>
  <c r="C31" i="75"/>
  <c r="G31" i="75"/>
  <c r="G31" i="74"/>
  <c r="K17" i="74"/>
  <c r="K31" i="74" s="1"/>
  <c r="E38" i="74"/>
  <c r="E41" i="74" s="1"/>
  <c r="G36" i="74"/>
  <c r="I38" i="74"/>
  <c r="E36" i="74"/>
  <c r="I36" i="74"/>
  <c r="C17" i="74"/>
  <c r="C31" i="74" s="1"/>
  <c r="K38" i="74"/>
  <c r="G38" i="74"/>
  <c r="H36" i="74"/>
  <c r="K37" i="74"/>
  <c r="F38" i="74"/>
  <c r="F41" i="74" s="1"/>
  <c r="J38" i="74"/>
  <c r="J41" i="74" s="1"/>
  <c r="F36" i="74"/>
  <c r="J36" i="74"/>
  <c r="H38" i="74"/>
  <c r="H41" i="74" s="1"/>
  <c r="K16" i="68"/>
  <c r="C17" i="68"/>
  <c r="C31" i="68" s="1"/>
  <c r="H13" i="68"/>
  <c r="C36" i="68"/>
  <c r="C38" i="68"/>
  <c r="H36" i="68"/>
  <c r="J38" i="68"/>
  <c r="E13" i="68"/>
  <c r="I13" i="68"/>
  <c r="J31" i="68"/>
  <c r="F13" i="68"/>
  <c r="F31" i="68" s="1"/>
  <c r="J13" i="68"/>
  <c r="J36" i="68"/>
  <c r="G13" i="68"/>
  <c r="K13" i="68"/>
  <c r="J17" i="80" l="1"/>
  <c r="E31" i="80"/>
  <c r="E41" i="80" s="1"/>
  <c r="E42" i="80" s="1"/>
  <c r="K17" i="83"/>
  <c r="K17" i="85"/>
  <c r="K31" i="85" s="1"/>
  <c r="F17" i="85"/>
  <c r="D17" i="85"/>
  <c r="J31" i="85"/>
  <c r="J41" i="85" s="1"/>
  <c r="J42" i="85" s="1"/>
  <c r="I17" i="85"/>
  <c r="E17" i="85"/>
  <c r="J36" i="85"/>
  <c r="H17" i="85"/>
  <c r="C41" i="85"/>
  <c r="C42" i="85" s="1"/>
  <c r="I41" i="78"/>
  <c r="E41" i="78"/>
  <c r="E38" i="84"/>
  <c r="K42" i="84"/>
  <c r="G31" i="84"/>
  <c r="G38" i="84"/>
  <c r="G41" i="84" s="1"/>
  <c r="G42" i="84" s="1"/>
  <c r="D36" i="84"/>
  <c r="F38" i="84"/>
  <c r="F31" i="84"/>
  <c r="F41" i="84" s="1"/>
  <c r="F42" i="84" s="1"/>
  <c r="D38" i="84"/>
  <c r="D41" i="84" s="1"/>
  <c r="I41" i="84"/>
  <c r="H36" i="84"/>
  <c r="H38" i="84"/>
  <c r="H41" i="84" s="1"/>
  <c r="H42" i="84" s="1"/>
  <c r="I42" i="84"/>
  <c r="C36" i="84"/>
  <c r="C38" i="84"/>
  <c r="C41" i="84" s="1"/>
  <c r="C42" i="84" s="1"/>
  <c r="J41" i="84"/>
  <c r="J42" i="84" s="1"/>
  <c r="E41" i="84"/>
  <c r="E42" i="84" s="1"/>
  <c r="H41" i="83"/>
  <c r="G41" i="83"/>
  <c r="E41" i="83"/>
  <c r="I41" i="83"/>
  <c r="I42" i="83" s="1"/>
  <c r="D41" i="83"/>
  <c r="D42" i="83" s="1"/>
  <c r="C41" i="83"/>
  <c r="C42" i="83" s="1"/>
  <c r="E42" i="83"/>
  <c r="G42" i="83"/>
  <c r="H42" i="83"/>
  <c r="J41" i="83"/>
  <c r="J42" i="83" s="1"/>
  <c r="F41" i="83"/>
  <c r="F42" i="83" s="1"/>
  <c r="K36" i="82"/>
  <c r="K38" i="82"/>
  <c r="G41" i="82"/>
  <c r="G42" i="82" s="1"/>
  <c r="C42" i="82"/>
  <c r="K31" i="82"/>
  <c r="K41" i="82" s="1"/>
  <c r="K42" i="82" s="1"/>
  <c r="J38" i="82"/>
  <c r="D17" i="82"/>
  <c r="J31" i="82"/>
  <c r="I17" i="82"/>
  <c r="F38" i="82"/>
  <c r="F31" i="82"/>
  <c r="E17" i="82"/>
  <c r="H17" i="82"/>
  <c r="K17" i="81"/>
  <c r="K31" i="81" s="1"/>
  <c r="K36" i="81"/>
  <c r="K38" i="81"/>
  <c r="K41" i="81" s="1"/>
  <c r="G42" i="81"/>
  <c r="E42" i="81"/>
  <c r="C31" i="81"/>
  <c r="C41" i="81"/>
  <c r="C42" i="81" s="1"/>
  <c r="K17" i="80"/>
  <c r="F17" i="80"/>
  <c r="D17" i="80"/>
  <c r="H17" i="80"/>
  <c r="G17" i="80"/>
  <c r="I17" i="80"/>
  <c r="I42" i="81"/>
  <c r="J41" i="81"/>
  <c r="J42" i="81" s="1"/>
  <c r="F41" i="81"/>
  <c r="F42" i="81" s="1"/>
  <c r="C41" i="80"/>
  <c r="C42" i="80" s="1"/>
  <c r="H42" i="78"/>
  <c r="I42" i="78"/>
  <c r="F41" i="78"/>
  <c r="F42" i="78" s="1"/>
  <c r="E42" i="78"/>
  <c r="G41" i="78"/>
  <c r="G42" i="78" s="1"/>
  <c r="J41" i="78"/>
  <c r="J42" i="78" s="1"/>
  <c r="C41" i="78"/>
  <c r="C42" i="78" s="1"/>
  <c r="K41" i="78"/>
  <c r="K42" i="78" s="1"/>
  <c r="C31" i="77"/>
  <c r="C41" i="77" s="1"/>
  <c r="C42" i="77" s="1"/>
  <c r="K41" i="77"/>
  <c r="K42" i="77" s="1"/>
  <c r="I42" i="77"/>
  <c r="D42" i="77"/>
  <c r="E42" i="77"/>
  <c r="G41" i="77"/>
  <c r="G42" i="77" s="1"/>
  <c r="H42" i="77"/>
  <c r="J41" i="77"/>
  <c r="J42" i="77" s="1"/>
  <c r="F41" i="77"/>
  <c r="F42" i="77" s="1"/>
  <c r="K38" i="75"/>
  <c r="K41" i="75" s="1"/>
  <c r="K42" i="75" s="1"/>
  <c r="F42" i="75"/>
  <c r="I41" i="75"/>
  <c r="I42" i="75" s="1"/>
  <c r="G41" i="75"/>
  <c r="G42" i="75" s="1"/>
  <c r="J41" i="75"/>
  <c r="J42" i="75" s="1"/>
  <c r="E41" i="75"/>
  <c r="E42" i="75" s="1"/>
  <c r="H42" i="75"/>
  <c r="D42" i="75"/>
  <c r="C41" i="75"/>
  <c r="C42" i="75" s="1"/>
  <c r="C36" i="74"/>
  <c r="C38" i="74"/>
  <c r="K36" i="74"/>
  <c r="H42" i="74"/>
  <c r="E42" i="74"/>
  <c r="I41" i="74"/>
  <c r="I42" i="74" s="1"/>
  <c r="F42" i="74"/>
  <c r="K41" i="74"/>
  <c r="C41" i="74"/>
  <c r="C42" i="74" s="1"/>
  <c r="G41" i="74"/>
  <c r="G42" i="74" s="1"/>
  <c r="J42" i="74"/>
  <c r="K17" i="68"/>
  <c r="F36" i="68"/>
  <c r="G36" i="68"/>
  <c r="H38" i="68"/>
  <c r="D36" i="68"/>
  <c r="D38" i="68"/>
  <c r="D31" i="68"/>
  <c r="H31" i="68"/>
  <c r="J41" i="68"/>
  <c r="J42" i="68" s="1"/>
  <c r="C41" i="68"/>
  <c r="C42" i="68" s="1"/>
  <c r="F38" i="68"/>
  <c r="F41" i="68" s="1"/>
  <c r="G31" i="68"/>
  <c r="G38" i="68"/>
  <c r="K38" i="85" l="1"/>
  <c r="J38" i="80"/>
  <c r="J36" i="80"/>
  <c r="J31" i="80"/>
  <c r="K36" i="83"/>
  <c r="K31" i="83"/>
  <c r="K38" i="83"/>
  <c r="K41" i="83" s="1"/>
  <c r="K36" i="85"/>
  <c r="K41" i="85"/>
  <c r="H31" i="85"/>
  <c r="H36" i="85"/>
  <c r="H38" i="85"/>
  <c r="D31" i="85"/>
  <c r="D36" i="85"/>
  <c r="D38" i="85"/>
  <c r="E38" i="85"/>
  <c r="E31" i="85"/>
  <c r="E36" i="85"/>
  <c r="F36" i="85"/>
  <c r="F31" i="85"/>
  <c r="F38" i="85"/>
  <c r="I31" i="85"/>
  <c r="I36" i="85"/>
  <c r="I38" i="85"/>
  <c r="I41" i="85" s="1"/>
  <c r="D42" i="84"/>
  <c r="F41" i="82"/>
  <c r="F42" i="82" s="1"/>
  <c r="J41" i="82"/>
  <c r="J42" i="82" s="1"/>
  <c r="H31" i="82"/>
  <c r="H36" i="82"/>
  <c r="H38" i="82"/>
  <c r="E38" i="82"/>
  <c r="E31" i="82"/>
  <c r="E36" i="82"/>
  <c r="D36" i="82"/>
  <c r="D38" i="82"/>
  <c r="D31" i="82"/>
  <c r="I38" i="82"/>
  <c r="I31" i="82"/>
  <c r="I36" i="82"/>
  <c r="K42" i="81"/>
  <c r="D36" i="80"/>
  <c r="D31" i="80"/>
  <c r="D38" i="80"/>
  <c r="I31" i="80"/>
  <c r="I36" i="80"/>
  <c r="I38" i="80"/>
  <c r="G31" i="80"/>
  <c r="G36" i="80"/>
  <c r="G38" i="80"/>
  <c r="F31" i="80"/>
  <c r="F36" i="80"/>
  <c r="F38" i="80"/>
  <c r="H38" i="80"/>
  <c r="H41" i="80" s="1"/>
  <c r="H42" i="80" s="1"/>
  <c r="H36" i="80"/>
  <c r="H31" i="80"/>
  <c r="K38" i="80"/>
  <c r="K31" i="80"/>
  <c r="K36" i="80"/>
  <c r="K42" i="74"/>
  <c r="F42" i="68"/>
  <c r="D41" i="68"/>
  <c r="D42" i="68" s="1"/>
  <c r="H41" i="68"/>
  <c r="H42" i="68" s="1"/>
  <c r="G41" i="68"/>
  <c r="G42" i="68" s="1"/>
  <c r="K36" i="68"/>
  <c r="K31" i="68"/>
  <c r="K38" i="68"/>
  <c r="E38" i="68"/>
  <c r="E31" i="68"/>
  <c r="E36" i="68"/>
  <c r="I38" i="68"/>
  <c r="I31" i="68"/>
  <c r="I36" i="68"/>
  <c r="D17" i="63"/>
  <c r="E17" i="63"/>
  <c r="F17" i="63"/>
  <c r="G17" i="63"/>
  <c r="H17" i="63"/>
  <c r="I17" i="63"/>
  <c r="J17" i="63"/>
  <c r="K17" i="63"/>
  <c r="C17" i="63"/>
  <c r="D16" i="63"/>
  <c r="E16" i="63"/>
  <c r="F16" i="63"/>
  <c r="G16" i="63"/>
  <c r="H16" i="63"/>
  <c r="I16" i="63"/>
  <c r="J16" i="63"/>
  <c r="K16" i="63"/>
  <c r="C16" i="63"/>
  <c r="D17" i="61"/>
  <c r="E17" i="61"/>
  <c r="F17" i="61"/>
  <c r="G17" i="61"/>
  <c r="H17" i="61"/>
  <c r="I17" i="61"/>
  <c r="J17" i="61"/>
  <c r="K17" i="61"/>
  <c r="C17" i="61"/>
  <c r="D16" i="61"/>
  <c r="E16" i="61"/>
  <c r="F16" i="61"/>
  <c r="G16" i="61"/>
  <c r="H16" i="61"/>
  <c r="I16" i="61"/>
  <c r="J16" i="61"/>
  <c r="K16" i="61"/>
  <c r="C16" i="61"/>
  <c r="G37" i="67"/>
  <c r="K28" i="67"/>
  <c r="K37" i="67" s="1"/>
  <c r="J28" i="67"/>
  <c r="J37" i="67" s="1"/>
  <c r="I28" i="67"/>
  <c r="I37" i="67" s="1"/>
  <c r="H28" i="67"/>
  <c r="H37" i="67" s="1"/>
  <c r="G28" i="67"/>
  <c r="F28" i="67"/>
  <c r="F37" i="67" s="1"/>
  <c r="E28" i="67"/>
  <c r="E37" i="67" s="1"/>
  <c r="D28" i="67"/>
  <c r="D37" i="67" s="1"/>
  <c r="C28" i="67"/>
  <c r="C37" i="67" s="1"/>
  <c r="K26" i="67"/>
  <c r="J26" i="67"/>
  <c r="I26" i="67"/>
  <c r="H26" i="67"/>
  <c r="G26" i="67"/>
  <c r="F26" i="67"/>
  <c r="E26" i="67"/>
  <c r="D26" i="67"/>
  <c r="C26" i="67"/>
  <c r="K21" i="67"/>
  <c r="J21" i="67"/>
  <c r="I21" i="67"/>
  <c r="H21" i="67"/>
  <c r="G21" i="67"/>
  <c r="F21" i="67"/>
  <c r="E21" i="67"/>
  <c r="D21" i="67"/>
  <c r="C21" i="67"/>
  <c r="C14" i="67"/>
  <c r="C13" i="67"/>
  <c r="K9" i="67"/>
  <c r="J9" i="67"/>
  <c r="J13" i="67" s="1"/>
  <c r="I9" i="67"/>
  <c r="H9" i="67"/>
  <c r="H13" i="67" s="1"/>
  <c r="G9" i="67"/>
  <c r="G13" i="67" s="1"/>
  <c r="F9" i="67"/>
  <c r="E9" i="67"/>
  <c r="D9" i="67"/>
  <c r="D13" i="67" s="1"/>
  <c r="D17" i="64"/>
  <c r="E17" i="64"/>
  <c r="F17" i="64"/>
  <c r="G17" i="64"/>
  <c r="H17" i="64"/>
  <c r="I17" i="64"/>
  <c r="J17" i="64"/>
  <c r="C17" i="64"/>
  <c r="D16" i="64"/>
  <c r="E16" i="64"/>
  <c r="F16" i="64"/>
  <c r="G16" i="64"/>
  <c r="H16" i="64"/>
  <c r="I16" i="64"/>
  <c r="J16" i="64"/>
  <c r="C16" i="64"/>
  <c r="K28" i="65"/>
  <c r="K37" i="65" s="1"/>
  <c r="J37" i="65"/>
  <c r="I28" i="65"/>
  <c r="I37" i="65" s="1"/>
  <c r="H28" i="65"/>
  <c r="H37" i="65" s="1"/>
  <c r="G28" i="65"/>
  <c r="G37" i="65" s="1"/>
  <c r="F28" i="65"/>
  <c r="F37" i="65" s="1"/>
  <c r="E28" i="65"/>
  <c r="E37" i="65" s="1"/>
  <c r="D28" i="65"/>
  <c r="D37" i="65" s="1"/>
  <c r="C28" i="65"/>
  <c r="C37" i="65" s="1"/>
  <c r="K26" i="65"/>
  <c r="J26" i="65"/>
  <c r="I26" i="65"/>
  <c r="H26" i="65"/>
  <c r="G26" i="65"/>
  <c r="F26" i="65"/>
  <c r="E26" i="65"/>
  <c r="D26" i="65"/>
  <c r="C26" i="65"/>
  <c r="K21" i="65"/>
  <c r="J21" i="65"/>
  <c r="I21" i="65"/>
  <c r="H21" i="65"/>
  <c r="G21" i="65"/>
  <c r="F21" i="65"/>
  <c r="E21" i="65"/>
  <c r="D21" i="65"/>
  <c r="C21" i="65"/>
  <c r="C14" i="65"/>
  <c r="C13" i="65"/>
  <c r="C17" i="65" s="1"/>
  <c r="K9" i="65"/>
  <c r="J9" i="65"/>
  <c r="J16" i="65" s="1"/>
  <c r="I9" i="65"/>
  <c r="I16" i="65" s="1"/>
  <c r="H9" i="65"/>
  <c r="G9" i="65"/>
  <c r="G16" i="65" s="1"/>
  <c r="F9" i="65"/>
  <c r="F16" i="65" s="1"/>
  <c r="E9" i="65"/>
  <c r="E16" i="65" s="1"/>
  <c r="D9" i="65"/>
  <c r="D28" i="64"/>
  <c r="D37" i="64" s="1"/>
  <c r="E28" i="64"/>
  <c r="F28" i="64"/>
  <c r="G28" i="64"/>
  <c r="H28" i="64"/>
  <c r="H37" i="64" s="1"/>
  <c r="I28" i="64"/>
  <c r="J28" i="64"/>
  <c r="K28" i="64"/>
  <c r="K37" i="64"/>
  <c r="J37" i="64"/>
  <c r="I37" i="64"/>
  <c r="G37" i="64"/>
  <c r="F37" i="64"/>
  <c r="E37" i="64"/>
  <c r="C28" i="64"/>
  <c r="C37" i="64" s="1"/>
  <c r="K26" i="64"/>
  <c r="J26" i="64"/>
  <c r="I26" i="64"/>
  <c r="H26" i="64"/>
  <c r="G26" i="64"/>
  <c r="F26" i="64"/>
  <c r="E26" i="64"/>
  <c r="D26" i="64"/>
  <c r="C26" i="64"/>
  <c r="K21" i="64"/>
  <c r="J21" i="64"/>
  <c r="I21" i="64"/>
  <c r="H21" i="64"/>
  <c r="G21" i="64"/>
  <c r="F21" i="64"/>
  <c r="E21" i="64"/>
  <c r="D21" i="64"/>
  <c r="C21" i="64"/>
  <c r="I14" i="64"/>
  <c r="C14" i="64"/>
  <c r="G13" i="64"/>
  <c r="C13" i="64"/>
  <c r="K9" i="64"/>
  <c r="K16" i="64" s="1"/>
  <c r="J9" i="64"/>
  <c r="J13" i="64" s="1"/>
  <c r="I9" i="64"/>
  <c r="H9" i="64"/>
  <c r="G9" i="64"/>
  <c r="F9" i="64"/>
  <c r="F14" i="64" s="1"/>
  <c r="E9" i="64"/>
  <c r="D9" i="64"/>
  <c r="K28" i="63"/>
  <c r="K37" i="63" s="1"/>
  <c r="J28" i="63"/>
  <c r="J37" i="63" s="1"/>
  <c r="I28" i="63"/>
  <c r="I37" i="63" s="1"/>
  <c r="H28" i="63"/>
  <c r="H37" i="63" s="1"/>
  <c r="G28" i="63"/>
  <c r="G37" i="63" s="1"/>
  <c r="F28" i="63"/>
  <c r="F37" i="63" s="1"/>
  <c r="E28" i="63"/>
  <c r="E37" i="63" s="1"/>
  <c r="D28" i="63"/>
  <c r="D37" i="63" s="1"/>
  <c r="C28" i="63"/>
  <c r="C37" i="63" s="1"/>
  <c r="K26" i="63"/>
  <c r="J26" i="63"/>
  <c r="I26" i="63"/>
  <c r="H26" i="63"/>
  <c r="G26" i="63"/>
  <c r="F26" i="63"/>
  <c r="E26" i="63"/>
  <c r="D26" i="63"/>
  <c r="C26" i="63"/>
  <c r="K21" i="63"/>
  <c r="J21" i="63"/>
  <c r="I21" i="63"/>
  <c r="H21" i="63"/>
  <c r="G21" i="63"/>
  <c r="F21" i="63"/>
  <c r="E21" i="63"/>
  <c r="D21" i="63"/>
  <c r="C21" i="63"/>
  <c r="C15" i="63"/>
  <c r="C14" i="63"/>
  <c r="C13" i="63"/>
  <c r="K9" i="63"/>
  <c r="K14" i="63" s="1"/>
  <c r="J9" i="63"/>
  <c r="J15" i="63" s="1"/>
  <c r="I9" i="63"/>
  <c r="I14" i="63" s="1"/>
  <c r="H9" i="63"/>
  <c r="G9" i="63"/>
  <c r="G14" i="63" s="1"/>
  <c r="F9" i="63"/>
  <c r="F14" i="63" s="1"/>
  <c r="E9" i="63"/>
  <c r="E14" i="63" s="1"/>
  <c r="D9" i="63"/>
  <c r="K28" i="61"/>
  <c r="K37" i="61" s="1"/>
  <c r="J28" i="61"/>
  <c r="J37" i="61" s="1"/>
  <c r="I28" i="61"/>
  <c r="I37" i="61" s="1"/>
  <c r="H28" i="61"/>
  <c r="H37" i="61" s="1"/>
  <c r="G28" i="61"/>
  <c r="G37" i="61" s="1"/>
  <c r="F28" i="61"/>
  <c r="F37" i="61" s="1"/>
  <c r="E28" i="61"/>
  <c r="E37" i="61" s="1"/>
  <c r="D28" i="61"/>
  <c r="D37" i="61" s="1"/>
  <c r="C28" i="61"/>
  <c r="C37" i="61" s="1"/>
  <c r="K26" i="61"/>
  <c r="J26" i="61"/>
  <c r="I26" i="61"/>
  <c r="H26" i="61"/>
  <c r="G26" i="61"/>
  <c r="F26" i="61"/>
  <c r="E26" i="61"/>
  <c r="D26" i="61"/>
  <c r="C26" i="61"/>
  <c r="K21" i="61"/>
  <c r="J21" i="61"/>
  <c r="I21" i="61"/>
  <c r="H21" i="61"/>
  <c r="G21" i="61"/>
  <c r="F21" i="61"/>
  <c r="E21" i="61"/>
  <c r="D21" i="61"/>
  <c r="C21" i="61"/>
  <c r="C14" i="61"/>
  <c r="C13" i="61"/>
  <c r="K9" i="61"/>
  <c r="J9" i="61"/>
  <c r="J14" i="61" s="1"/>
  <c r="I9" i="61"/>
  <c r="H9" i="61"/>
  <c r="G9" i="61"/>
  <c r="F9" i="61"/>
  <c r="F14" i="61" s="1"/>
  <c r="E9" i="61"/>
  <c r="D9" i="61"/>
  <c r="E9" i="44"/>
  <c r="F9" i="44"/>
  <c r="G9" i="44"/>
  <c r="H9" i="44"/>
  <c r="D9" i="44"/>
  <c r="D37" i="44"/>
  <c r="E37" i="44"/>
  <c r="F37" i="44"/>
  <c r="G37" i="44"/>
  <c r="H37" i="44"/>
  <c r="D28" i="44"/>
  <c r="E28" i="44"/>
  <c r="F28" i="44"/>
  <c r="G28" i="44"/>
  <c r="H28" i="44"/>
  <c r="D26" i="44"/>
  <c r="E26" i="44"/>
  <c r="F26" i="44"/>
  <c r="G26" i="44"/>
  <c r="H26" i="44"/>
  <c r="D21" i="44"/>
  <c r="E21" i="44"/>
  <c r="F21" i="44"/>
  <c r="G21" i="44"/>
  <c r="H21" i="44"/>
  <c r="D14" i="44"/>
  <c r="E14" i="44"/>
  <c r="F14" i="44"/>
  <c r="G14" i="44"/>
  <c r="H14" i="44"/>
  <c r="D13" i="44"/>
  <c r="E13" i="44"/>
  <c r="F13" i="44"/>
  <c r="G13" i="44"/>
  <c r="H13" i="44"/>
  <c r="J41" i="80" l="1"/>
  <c r="K16" i="65"/>
  <c r="D14" i="65"/>
  <c r="D16" i="65"/>
  <c r="H14" i="65"/>
  <c r="H16" i="65"/>
  <c r="E14" i="65"/>
  <c r="J42" i="80"/>
  <c r="F41" i="80"/>
  <c r="F42" i="80" s="1"/>
  <c r="D41" i="80"/>
  <c r="D42" i="80" s="1"/>
  <c r="G41" i="80"/>
  <c r="G42" i="80" s="1"/>
  <c r="K42" i="83"/>
  <c r="K42" i="85"/>
  <c r="H41" i="85"/>
  <c r="D41" i="85"/>
  <c r="D42" i="85" s="1"/>
  <c r="E41" i="85"/>
  <c r="E42" i="85" s="1"/>
  <c r="F41" i="85"/>
  <c r="F42" i="85" s="1"/>
  <c r="I42" i="85"/>
  <c r="H42" i="85"/>
  <c r="E41" i="82"/>
  <c r="E42" i="82" s="1"/>
  <c r="D41" i="82"/>
  <c r="D42" i="82" s="1"/>
  <c r="H41" i="82"/>
  <c r="H42" i="82" s="1"/>
  <c r="I41" i="82"/>
  <c r="I42" i="82" s="1"/>
  <c r="K41" i="80"/>
  <c r="K42" i="80" s="1"/>
  <c r="I41" i="80"/>
  <c r="I42" i="80" s="1"/>
  <c r="K14" i="67"/>
  <c r="K16" i="67"/>
  <c r="I41" i="68"/>
  <c r="I42" i="68" s="1"/>
  <c r="J14" i="65"/>
  <c r="C38" i="65"/>
  <c r="F13" i="65"/>
  <c r="F14" i="65"/>
  <c r="J13" i="65"/>
  <c r="I14" i="65"/>
  <c r="K41" i="68"/>
  <c r="K42" i="68" s="1"/>
  <c r="E41" i="68"/>
  <c r="E42" i="68" s="1"/>
  <c r="K13" i="64"/>
  <c r="G14" i="67"/>
  <c r="F13" i="67"/>
  <c r="K13" i="67"/>
  <c r="J14" i="67"/>
  <c r="C17" i="67"/>
  <c r="C31" i="67" s="1"/>
  <c r="F14" i="67"/>
  <c r="E13" i="67"/>
  <c r="I13" i="67"/>
  <c r="D14" i="67"/>
  <c r="H14" i="67"/>
  <c r="E14" i="67"/>
  <c r="I14" i="67"/>
  <c r="H17" i="67"/>
  <c r="C31" i="65"/>
  <c r="G13" i="65"/>
  <c r="K13" i="65"/>
  <c r="C36" i="65"/>
  <c r="D13" i="65"/>
  <c r="H13" i="65"/>
  <c r="G14" i="65"/>
  <c r="K14" i="65"/>
  <c r="E13" i="65"/>
  <c r="I13" i="65"/>
  <c r="F13" i="64"/>
  <c r="J14" i="64"/>
  <c r="E14" i="64"/>
  <c r="C36" i="64"/>
  <c r="C31" i="64"/>
  <c r="C38" i="64"/>
  <c r="D13" i="64"/>
  <c r="H13" i="64"/>
  <c r="G14" i="64"/>
  <c r="K14" i="64"/>
  <c r="K17" i="64" s="1"/>
  <c r="E13" i="64"/>
  <c r="E38" i="64" s="1"/>
  <c r="I13" i="64"/>
  <c r="I38" i="64" s="1"/>
  <c r="D14" i="64"/>
  <c r="H14" i="64"/>
  <c r="I36" i="64"/>
  <c r="C38" i="63"/>
  <c r="G13" i="63"/>
  <c r="E15" i="63"/>
  <c r="K13" i="63"/>
  <c r="J14" i="63"/>
  <c r="F15" i="63"/>
  <c r="I15" i="63"/>
  <c r="C36" i="63"/>
  <c r="E13" i="63"/>
  <c r="I13" i="63"/>
  <c r="D14" i="63"/>
  <c r="H14" i="63"/>
  <c r="G15" i="63"/>
  <c r="G36" i="63" s="1"/>
  <c r="K15" i="63"/>
  <c r="D13" i="63"/>
  <c r="H13" i="63"/>
  <c r="F13" i="63"/>
  <c r="F38" i="63" s="1"/>
  <c r="J13" i="63"/>
  <c r="D15" i="63"/>
  <c r="H15" i="63"/>
  <c r="C36" i="61"/>
  <c r="D13" i="61"/>
  <c r="H13" i="61"/>
  <c r="G14" i="61"/>
  <c r="K14" i="61"/>
  <c r="E13" i="61"/>
  <c r="I13" i="61"/>
  <c r="D14" i="61"/>
  <c r="H14" i="61"/>
  <c r="F13" i="61"/>
  <c r="J13" i="61"/>
  <c r="J36" i="61" s="1"/>
  <c r="E14" i="61"/>
  <c r="I14" i="61"/>
  <c r="G13" i="61"/>
  <c r="G36" i="61" s="1"/>
  <c r="K13" i="61"/>
  <c r="D38" i="44"/>
  <c r="E38" i="44"/>
  <c r="E36" i="44"/>
  <c r="E31" i="44"/>
  <c r="G36" i="44"/>
  <c r="H38" i="44"/>
  <c r="H36" i="44"/>
  <c r="H31" i="44"/>
  <c r="G31" i="44"/>
  <c r="D36" i="44"/>
  <c r="D31" i="44"/>
  <c r="C38" i="67" l="1"/>
  <c r="C41" i="67" s="1"/>
  <c r="C36" i="67"/>
  <c r="H41" i="44"/>
  <c r="C41" i="65"/>
  <c r="C42" i="65" s="1"/>
  <c r="E17" i="65"/>
  <c r="E38" i="65" s="1"/>
  <c r="H17" i="65"/>
  <c r="K17" i="65"/>
  <c r="K31" i="65" s="1"/>
  <c r="J17" i="65"/>
  <c r="I17" i="65"/>
  <c r="I38" i="65" s="1"/>
  <c r="D17" i="65"/>
  <c r="D38" i="65" s="1"/>
  <c r="G17" i="65"/>
  <c r="F17" i="65"/>
  <c r="I38" i="63"/>
  <c r="G17" i="67"/>
  <c r="G36" i="67" s="1"/>
  <c r="J17" i="67"/>
  <c r="J38" i="67" s="1"/>
  <c r="D17" i="67"/>
  <c r="D31" i="67" s="1"/>
  <c r="K17" i="67"/>
  <c r="K31" i="67" s="1"/>
  <c r="F17" i="67"/>
  <c r="G31" i="67"/>
  <c r="G38" i="67"/>
  <c r="G41" i="67" s="1"/>
  <c r="H36" i="67"/>
  <c r="H31" i="67"/>
  <c r="H38" i="67"/>
  <c r="E17" i="67"/>
  <c r="I17" i="67"/>
  <c r="F36" i="64"/>
  <c r="F31" i="64"/>
  <c r="F38" i="64"/>
  <c r="E36" i="64"/>
  <c r="E31" i="64"/>
  <c r="E41" i="64" s="1"/>
  <c r="G38" i="64"/>
  <c r="C41" i="64"/>
  <c r="C42" i="64" s="1"/>
  <c r="K36" i="64"/>
  <c r="K38" i="64"/>
  <c r="K31" i="64"/>
  <c r="G36" i="64"/>
  <c r="J38" i="64"/>
  <c r="J31" i="64"/>
  <c r="J36" i="64"/>
  <c r="I31" i="64"/>
  <c r="I41" i="64" s="1"/>
  <c r="I42" i="64" s="1"/>
  <c r="C31" i="63"/>
  <c r="C41" i="63" s="1"/>
  <c r="C42" i="63" s="1"/>
  <c r="J38" i="63"/>
  <c r="K31" i="63"/>
  <c r="E38" i="63"/>
  <c r="I36" i="63"/>
  <c r="I31" i="63"/>
  <c r="G31" i="63"/>
  <c r="J36" i="63"/>
  <c r="G38" i="63"/>
  <c r="F31" i="63"/>
  <c r="F41" i="63" s="1"/>
  <c r="F36" i="63"/>
  <c r="C38" i="61"/>
  <c r="C31" i="61"/>
  <c r="J31" i="61"/>
  <c r="G31" i="61"/>
  <c r="J38" i="61"/>
  <c r="G38" i="61"/>
  <c r="D41" i="44"/>
  <c r="D42" i="44" s="1"/>
  <c r="F38" i="44"/>
  <c r="F41" i="44" s="1"/>
  <c r="F36" i="44"/>
  <c r="F31" i="44"/>
  <c r="H42" i="44"/>
  <c r="E41" i="44"/>
  <c r="E42" i="44" s="1"/>
  <c r="G38" i="44"/>
  <c r="G41" i="44" s="1"/>
  <c r="G42" i="44" s="1"/>
  <c r="C42" i="67" l="1"/>
  <c r="D31" i="65"/>
  <c r="E31" i="65"/>
  <c r="E41" i="65" s="1"/>
  <c r="I31" i="65"/>
  <c r="I41" i="65" s="1"/>
  <c r="E36" i="65"/>
  <c r="D41" i="65"/>
  <c r="F36" i="65"/>
  <c r="F38" i="65"/>
  <c r="F31" i="65"/>
  <c r="H31" i="65"/>
  <c r="H36" i="65"/>
  <c r="I36" i="65"/>
  <c r="D36" i="65"/>
  <c r="H38" i="65"/>
  <c r="H41" i="65" s="1"/>
  <c r="J38" i="65"/>
  <c r="J31" i="65"/>
  <c r="J36" i="65"/>
  <c r="K36" i="67"/>
  <c r="K38" i="67"/>
  <c r="K41" i="67" s="1"/>
  <c r="I41" i="63"/>
  <c r="I42" i="63" s="1"/>
  <c r="J31" i="63"/>
  <c r="J41" i="63" s="1"/>
  <c r="J42" i="63" s="1"/>
  <c r="F42" i="44"/>
  <c r="G42" i="67"/>
  <c r="J31" i="67"/>
  <c r="J41" i="67" s="1"/>
  <c r="J36" i="67"/>
  <c r="D38" i="67"/>
  <c r="D41" i="67" s="1"/>
  <c r="D36" i="67"/>
  <c r="F36" i="67"/>
  <c r="F38" i="67"/>
  <c r="F31" i="67"/>
  <c r="I38" i="67"/>
  <c r="I31" i="67"/>
  <c r="I36" i="67"/>
  <c r="E38" i="67"/>
  <c r="E31" i="67"/>
  <c r="E36" i="67"/>
  <c r="H41" i="67"/>
  <c r="H42" i="67" s="1"/>
  <c r="K38" i="65"/>
  <c r="K36" i="65"/>
  <c r="G38" i="65"/>
  <c r="G36" i="65"/>
  <c r="G31" i="65"/>
  <c r="E42" i="64"/>
  <c r="F41" i="64"/>
  <c r="F42" i="64" s="1"/>
  <c r="G31" i="64"/>
  <c r="G41" i="64" s="1"/>
  <c r="G42" i="64" s="1"/>
  <c r="J41" i="64"/>
  <c r="J42" i="64" s="1"/>
  <c r="D31" i="64"/>
  <c r="D36" i="64"/>
  <c r="D38" i="64"/>
  <c r="H36" i="64"/>
  <c r="H38" i="64"/>
  <c r="H31" i="64"/>
  <c r="K41" i="64"/>
  <c r="K42" i="64" s="1"/>
  <c r="E31" i="63"/>
  <c r="E41" i="63" s="1"/>
  <c r="E36" i="63"/>
  <c r="K38" i="63"/>
  <c r="K41" i="63" s="1"/>
  <c r="K36" i="63"/>
  <c r="F42" i="63"/>
  <c r="G41" i="63"/>
  <c r="G42" i="63" s="1"/>
  <c r="D36" i="63"/>
  <c r="D38" i="63"/>
  <c r="D31" i="63"/>
  <c r="H31" i="63"/>
  <c r="H36" i="63"/>
  <c r="H38" i="63"/>
  <c r="G41" i="61"/>
  <c r="G42" i="61" s="1"/>
  <c r="C41" i="61"/>
  <c r="C42" i="61" s="1"/>
  <c r="J41" i="61"/>
  <c r="J42" i="61" s="1"/>
  <c r="F38" i="61"/>
  <c r="F31" i="61"/>
  <c r="F36" i="61"/>
  <c r="E36" i="61"/>
  <c r="E38" i="61"/>
  <c r="E31" i="61"/>
  <c r="K31" i="61"/>
  <c r="K38" i="61"/>
  <c r="K36" i="61"/>
  <c r="D31" i="61"/>
  <c r="D36" i="61"/>
  <c r="D38" i="61"/>
  <c r="H36" i="61"/>
  <c r="H38" i="61"/>
  <c r="H31" i="61"/>
  <c r="I38" i="61"/>
  <c r="I31" i="61"/>
  <c r="I36" i="61"/>
  <c r="E9" i="57"/>
  <c r="F9" i="57"/>
  <c r="G9" i="57"/>
  <c r="H9" i="57"/>
  <c r="I9" i="57"/>
  <c r="J9" i="57"/>
  <c r="K9" i="57"/>
  <c r="D9" i="57"/>
  <c r="D26" i="57"/>
  <c r="E26" i="57"/>
  <c r="F26" i="57"/>
  <c r="G26" i="57"/>
  <c r="H26" i="57"/>
  <c r="I26" i="57"/>
  <c r="J26" i="57"/>
  <c r="K26" i="57"/>
  <c r="D21" i="57"/>
  <c r="E21" i="57"/>
  <c r="F21" i="57"/>
  <c r="G21" i="57"/>
  <c r="H21" i="57"/>
  <c r="I21" i="57"/>
  <c r="J21" i="57"/>
  <c r="K21" i="57"/>
  <c r="D14" i="57"/>
  <c r="E14" i="57"/>
  <c r="F14" i="57"/>
  <c r="G14" i="57"/>
  <c r="H14" i="57"/>
  <c r="I14" i="57"/>
  <c r="J14" i="57"/>
  <c r="K14" i="57"/>
  <c r="D13" i="57"/>
  <c r="E13" i="57"/>
  <c r="E36" i="57" s="1"/>
  <c r="F13" i="57"/>
  <c r="G13" i="57"/>
  <c r="G36" i="57" s="1"/>
  <c r="H13" i="57"/>
  <c r="I13" i="57"/>
  <c r="J13" i="57"/>
  <c r="K13" i="57"/>
  <c r="K36" i="57" s="1"/>
  <c r="K28" i="57"/>
  <c r="K37" i="57" s="1"/>
  <c r="J28" i="57"/>
  <c r="J37" i="57" s="1"/>
  <c r="I28" i="57"/>
  <c r="H28" i="57"/>
  <c r="H37" i="57" s="1"/>
  <c r="G28" i="57"/>
  <c r="G37" i="57" s="1"/>
  <c r="F28" i="57"/>
  <c r="F37" i="57" s="1"/>
  <c r="E28" i="57"/>
  <c r="D28" i="57"/>
  <c r="D37" i="57" s="1"/>
  <c r="C28" i="57"/>
  <c r="C37" i="57" s="1"/>
  <c r="C26" i="57"/>
  <c r="C21" i="57"/>
  <c r="C14" i="57"/>
  <c r="C13" i="57"/>
  <c r="F41" i="67" l="1"/>
  <c r="F42" i="67" s="1"/>
  <c r="K42" i="67"/>
  <c r="I42" i="65"/>
  <c r="H42" i="65"/>
  <c r="E42" i="65"/>
  <c r="J41" i="65"/>
  <c r="J42" i="65" s="1"/>
  <c r="F41" i="65"/>
  <c r="F42" i="65" s="1"/>
  <c r="D42" i="65"/>
  <c r="J42" i="67"/>
  <c r="D42" i="67"/>
  <c r="I41" i="67"/>
  <c r="I42" i="67" s="1"/>
  <c r="E41" i="67"/>
  <c r="E42" i="67" s="1"/>
  <c r="K41" i="65"/>
  <c r="K42" i="65" s="1"/>
  <c r="G41" i="65"/>
  <c r="G42" i="65" s="1"/>
  <c r="H41" i="64"/>
  <c r="H42" i="64" s="1"/>
  <c r="D41" i="64"/>
  <c r="D42" i="64" s="1"/>
  <c r="E42" i="63"/>
  <c r="K42" i="63"/>
  <c r="D41" i="63"/>
  <c r="D42" i="63" s="1"/>
  <c r="H41" i="63"/>
  <c r="H42" i="63" s="1"/>
  <c r="E41" i="61"/>
  <c r="E42" i="61" s="1"/>
  <c r="D41" i="61"/>
  <c r="D42" i="61" s="1"/>
  <c r="F41" i="61"/>
  <c r="F42" i="61" s="1"/>
  <c r="H41" i="61"/>
  <c r="H42" i="61" s="1"/>
  <c r="I41" i="61"/>
  <c r="I42" i="61" s="1"/>
  <c r="K41" i="61"/>
  <c r="K42" i="61" s="1"/>
  <c r="I36" i="57"/>
  <c r="J36" i="57"/>
  <c r="F36" i="57"/>
  <c r="D31" i="57"/>
  <c r="E38" i="57"/>
  <c r="I38" i="57"/>
  <c r="J31" i="57"/>
  <c r="F31" i="57"/>
  <c r="H31" i="57"/>
  <c r="C36" i="57"/>
  <c r="E31" i="57"/>
  <c r="I31" i="57"/>
  <c r="D36" i="57"/>
  <c r="H36" i="57"/>
  <c r="F38" i="57"/>
  <c r="J38" i="57"/>
  <c r="C38" i="57"/>
  <c r="G38" i="57"/>
  <c r="K38" i="57"/>
  <c r="C31" i="57"/>
  <c r="G31" i="57"/>
  <c r="K31" i="57"/>
  <c r="E37" i="57"/>
  <c r="I37" i="57"/>
  <c r="D38" i="57"/>
  <c r="H38" i="57"/>
  <c r="I41" i="57" l="1"/>
  <c r="I42" i="57" s="1"/>
  <c r="E41" i="57"/>
  <c r="E42" i="57" s="1"/>
  <c r="D41" i="57"/>
  <c r="D42" i="57" s="1"/>
  <c r="J41" i="57"/>
  <c r="J42" i="57" s="1"/>
  <c r="H41" i="57"/>
  <c r="H42" i="57" s="1"/>
  <c r="F41" i="57"/>
  <c r="F42" i="57" s="1"/>
  <c r="K41" i="57"/>
  <c r="K42" i="57" s="1"/>
  <c r="G41" i="57"/>
  <c r="G42" i="57" s="1"/>
  <c r="C41" i="57"/>
  <c r="C42" i="57" s="1"/>
  <c r="D26" i="54" l="1"/>
  <c r="E26" i="54"/>
  <c r="F26" i="54"/>
  <c r="G26" i="54"/>
  <c r="H26" i="54"/>
  <c r="I26" i="54"/>
  <c r="J26" i="54"/>
  <c r="K26" i="54"/>
  <c r="D21" i="54"/>
  <c r="E21" i="54"/>
  <c r="F21" i="54"/>
  <c r="G21" i="54"/>
  <c r="H21" i="54"/>
  <c r="I21" i="54"/>
  <c r="J21" i="54"/>
  <c r="K21" i="54"/>
  <c r="D17" i="54"/>
  <c r="E17" i="54"/>
  <c r="F17" i="54"/>
  <c r="G17" i="54"/>
  <c r="H17" i="54"/>
  <c r="I17" i="54"/>
  <c r="J17" i="54"/>
  <c r="K17" i="54"/>
  <c r="D15" i="54"/>
  <c r="E15" i="54"/>
  <c r="F15" i="54"/>
  <c r="G15" i="54"/>
  <c r="H15" i="54"/>
  <c r="I15" i="54"/>
  <c r="J15" i="54"/>
  <c r="K15" i="54"/>
  <c r="D14" i="54"/>
  <c r="E14" i="54"/>
  <c r="F14" i="54"/>
  <c r="G14" i="54"/>
  <c r="H14" i="54"/>
  <c r="I14" i="54"/>
  <c r="J14" i="54"/>
  <c r="K14" i="54"/>
  <c r="D13" i="54"/>
  <c r="E13" i="54"/>
  <c r="F13" i="54"/>
  <c r="G13" i="54"/>
  <c r="H13" i="54"/>
  <c r="I13" i="54"/>
  <c r="J13" i="54"/>
  <c r="K13" i="54"/>
  <c r="K28" i="54"/>
  <c r="J28" i="54"/>
  <c r="J37" i="54" s="1"/>
  <c r="I28" i="54"/>
  <c r="I37" i="54" s="1"/>
  <c r="H28" i="54"/>
  <c r="H37" i="54" s="1"/>
  <c r="G28" i="54"/>
  <c r="F28" i="54"/>
  <c r="F37" i="54" s="1"/>
  <c r="E28" i="54"/>
  <c r="E37" i="54" s="1"/>
  <c r="D28" i="54"/>
  <c r="D37" i="54" s="1"/>
  <c r="C28" i="54"/>
  <c r="C37" i="54" s="1"/>
  <c r="C26" i="54"/>
  <c r="C21" i="54"/>
  <c r="C15" i="54"/>
  <c r="C14" i="54"/>
  <c r="C13" i="54"/>
  <c r="K9" i="54"/>
  <c r="J9" i="54"/>
  <c r="I9" i="54"/>
  <c r="H9" i="54"/>
  <c r="G9" i="54"/>
  <c r="F9" i="54"/>
  <c r="E9" i="54"/>
  <c r="D9" i="54"/>
  <c r="D31" i="54" s="1"/>
  <c r="K36" i="54" l="1"/>
  <c r="G36" i="54"/>
  <c r="G38" i="54"/>
  <c r="F36" i="54"/>
  <c r="J31" i="54"/>
  <c r="H31" i="54"/>
  <c r="I38" i="54"/>
  <c r="E38" i="54"/>
  <c r="D36" i="54"/>
  <c r="H36" i="54"/>
  <c r="C17" i="54"/>
  <c r="C36" i="54" s="1"/>
  <c r="K38" i="54"/>
  <c r="C31" i="54"/>
  <c r="G37" i="54"/>
  <c r="K37" i="54"/>
  <c r="F38" i="54"/>
  <c r="J38" i="54"/>
  <c r="E31" i="54"/>
  <c r="I31" i="54"/>
  <c r="F31" i="54"/>
  <c r="E36" i="54"/>
  <c r="I36" i="54"/>
  <c r="G31" i="54"/>
  <c r="G41" i="54" s="1"/>
  <c r="K31" i="54"/>
  <c r="J36" i="54"/>
  <c r="D38" i="54"/>
  <c r="D41" i="54" s="1"/>
  <c r="H38" i="54"/>
  <c r="H41" i="54" s="1"/>
  <c r="H42" i="54" s="1"/>
  <c r="G42" i="54" l="1"/>
  <c r="I41" i="54"/>
  <c r="J41" i="54"/>
  <c r="D42" i="54"/>
  <c r="E41" i="54"/>
  <c r="E42" i="54" s="1"/>
  <c r="K41" i="54"/>
  <c r="K42" i="54" s="1"/>
  <c r="C38" i="54"/>
  <c r="C41" i="54" s="1"/>
  <c r="C42" i="54" s="1"/>
  <c r="I42" i="54"/>
  <c r="J42" i="54"/>
  <c r="F41" i="54"/>
  <c r="F42" i="54" s="1"/>
  <c r="D26" i="52"/>
  <c r="E26" i="52"/>
  <c r="F26" i="52"/>
  <c r="D21" i="52"/>
  <c r="E21" i="52"/>
  <c r="F21" i="52"/>
  <c r="D36" i="52"/>
  <c r="D14" i="52"/>
  <c r="E14" i="52"/>
  <c r="F14" i="52"/>
  <c r="D13" i="52"/>
  <c r="E13" i="52"/>
  <c r="F13" i="52"/>
  <c r="D37" i="52"/>
  <c r="C37" i="52"/>
  <c r="F28" i="52"/>
  <c r="F37" i="52" s="1"/>
  <c r="E28" i="52"/>
  <c r="E37" i="52" s="1"/>
  <c r="D28" i="52"/>
  <c r="C28" i="52"/>
  <c r="C26" i="52"/>
  <c r="C21" i="52"/>
  <c r="C14" i="52"/>
  <c r="C13" i="52"/>
  <c r="F9" i="52"/>
  <c r="E9" i="52"/>
  <c r="E38" i="52" s="1"/>
  <c r="D9" i="52"/>
  <c r="D26" i="51"/>
  <c r="E26" i="51"/>
  <c r="F26" i="51"/>
  <c r="G26" i="51"/>
  <c r="H26" i="51"/>
  <c r="I26" i="51"/>
  <c r="J26" i="51"/>
  <c r="K26" i="51"/>
  <c r="D21" i="51"/>
  <c r="E21" i="51"/>
  <c r="F21" i="51"/>
  <c r="G21" i="51"/>
  <c r="H21" i="51"/>
  <c r="I21" i="51"/>
  <c r="J21" i="51"/>
  <c r="K21" i="51"/>
  <c r="K28" i="51"/>
  <c r="K37" i="51" s="1"/>
  <c r="J28" i="51"/>
  <c r="J37" i="51" s="1"/>
  <c r="I28" i="51"/>
  <c r="I37" i="51" s="1"/>
  <c r="H28" i="51"/>
  <c r="H37" i="51" s="1"/>
  <c r="G28" i="51"/>
  <c r="G37" i="51" s="1"/>
  <c r="F28" i="51"/>
  <c r="F37" i="51" s="1"/>
  <c r="E28" i="51"/>
  <c r="E37" i="51" s="1"/>
  <c r="D28" i="51"/>
  <c r="D37" i="51" s="1"/>
  <c r="C28" i="51"/>
  <c r="C37" i="51" s="1"/>
  <c r="C26" i="51"/>
  <c r="C21" i="51"/>
  <c r="C14" i="51"/>
  <c r="C13" i="51"/>
  <c r="K9" i="51"/>
  <c r="K14" i="51" s="1"/>
  <c r="J9" i="51"/>
  <c r="J14" i="51" s="1"/>
  <c r="I9" i="51"/>
  <c r="I14" i="51" s="1"/>
  <c r="H9" i="51"/>
  <c r="H14" i="51" s="1"/>
  <c r="G9" i="51"/>
  <c r="G14" i="51" s="1"/>
  <c r="F9" i="51"/>
  <c r="F14" i="51" s="1"/>
  <c r="E9" i="51"/>
  <c r="E14" i="51" s="1"/>
  <c r="D9" i="51"/>
  <c r="D9" i="13"/>
  <c r="D37" i="42"/>
  <c r="E37" i="42"/>
  <c r="F37" i="42"/>
  <c r="D28" i="42"/>
  <c r="E28" i="42"/>
  <c r="F28" i="42"/>
  <c r="D26" i="42"/>
  <c r="E26" i="42"/>
  <c r="F26" i="42"/>
  <c r="D21" i="42"/>
  <c r="E21" i="42"/>
  <c r="F21" i="42"/>
  <c r="D31" i="42"/>
  <c r="E31" i="42"/>
  <c r="F31" i="42"/>
  <c r="E9" i="42"/>
  <c r="F9" i="42"/>
  <c r="D9" i="42"/>
  <c r="D14" i="42"/>
  <c r="E14" i="42"/>
  <c r="F14" i="42"/>
  <c r="D13" i="42"/>
  <c r="E13" i="42"/>
  <c r="F13" i="42"/>
  <c r="C14" i="44"/>
  <c r="D14" i="37"/>
  <c r="E14" i="37"/>
  <c r="F14" i="37"/>
  <c r="G14" i="37"/>
  <c r="H14" i="37"/>
  <c r="I14" i="37"/>
  <c r="J14" i="37"/>
  <c r="C14" i="37"/>
  <c r="C14" i="42"/>
  <c r="D14" i="23"/>
  <c r="E14" i="23"/>
  <c r="F14" i="23"/>
  <c r="G14" i="23"/>
  <c r="H14" i="23"/>
  <c r="I14" i="23"/>
  <c r="J14" i="23"/>
  <c r="K14" i="23"/>
  <c r="C14" i="23"/>
  <c r="C28" i="44"/>
  <c r="C37" i="44" s="1"/>
  <c r="C26" i="44"/>
  <c r="C21" i="44"/>
  <c r="C13" i="44"/>
  <c r="C26" i="42"/>
  <c r="C21" i="42"/>
  <c r="C13" i="42"/>
  <c r="C28" i="42"/>
  <c r="C37" i="42" s="1"/>
  <c r="D26" i="37"/>
  <c r="E26" i="37"/>
  <c r="F26" i="37"/>
  <c r="G26" i="37"/>
  <c r="H26" i="37"/>
  <c r="I26" i="37"/>
  <c r="J26" i="37"/>
  <c r="K26" i="37"/>
  <c r="D21" i="37"/>
  <c r="E21" i="37"/>
  <c r="F21" i="37"/>
  <c r="G21" i="37"/>
  <c r="H21" i="37"/>
  <c r="I21" i="37"/>
  <c r="J21" i="37"/>
  <c r="K21" i="37"/>
  <c r="D13" i="37"/>
  <c r="E13" i="37"/>
  <c r="F13" i="37"/>
  <c r="G13" i="37"/>
  <c r="H13" i="37"/>
  <c r="I13" i="37"/>
  <c r="J13" i="37"/>
  <c r="J37" i="37"/>
  <c r="I37" i="37"/>
  <c r="H37" i="37"/>
  <c r="G37" i="37"/>
  <c r="F37" i="37"/>
  <c r="E37" i="37"/>
  <c r="D37" i="37"/>
  <c r="C37" i="37"/>
  <c r="C26" i="37"/>
  <c r="C21" i="37"/>
  <c r="C13" i="37"/>
  <c r="K9" i="37"/>
  <c r="J9" i="37"/>
  <c r="I9" i="37"/>
  <c r="H9" i="37"/>
  <c r="G9" i="37"/>
  <c r="F9" i="37"/>
  <c r="E9" i="37"/>
  <c r="D9" i="37"/>
  <c r="K9" i="30"/>
  <c r="K15" i="30" s="1"/>
  <c r="D9" i="30"/>
  <c r="E9" i="30"/>
  <c r="F9" i="30"/>
  <c r="G9" i="30"/>
  <c r="H9" i="30"/>
  <c r="I9" i="30"/>
  <c r="J9" i="30"/>
  <c r="G13" i="30"/>
  <c r="I13" i="30"/>
  <c r="J13" i="30"/>
  <c r="D13" i="30"/>
  <c r="E13" i="30"/>
  <c r="F13" i="30"/>
  <c r="H13" i="30"/>
  <c r="H17" i="30" s="1"/>
  <c r="D14" i="30"/>
  <c r="E14" i="30"/>
  <c r="F14" i="30"/>
  <c r="G14" i="30"/>
  <c r="H14" i="30"/>
  <c r="J14" i="30"/>
  <c r="D15" i="30"/>
  <c r="E15" i="30"/>
  <c r="E17" i="30" s="1"/>
  <c r="F15" i="30"/>
  <c r="F17" i="30" s="1"/>
  <c r="G15" i="30"/>
  <c r="H15" i="30"/>
  <c r="D17" i="30"/>
  <c r="D36" i="30" s="1"/>
  <c r="D21" i="30"/>
  <c r="E21" i="30"/>
  <c r="F21" i="30"/>
  <c r="G21" i="30"/>
  <c r="H21" i="30"/>
  <c r="I21" i="30"/>
  <c r="J21" i="30"/>
  <c r="K21" i="30"/>
  <c r="D26" i="30"/>
  <c r="E26" i="30"/>
  <c r="F26" i="30"/>
  <c r="G26" i="30"/>
  <c r="H26" i="30"/>
  <c r="I26" i="30"/>
  <c r="J26" i="30"/>
  <c r="K26" i="30"/>
  <c r="D28" i="30"/>
  <c r="D37" i="30" s="1"/>
  <c r="E28" i="30"/>
  <c r="F28" i="30"/>
  <c r="G28" i="30"/>
  <c r="H28" i="30"/>
  <c r="I28" i="30"/>
  <c r="J28" i="30"/>
  <c r="K28" i="30"/>
  <c r="D31" i="30"/>
  <c r="E37" i="30"/>
  <c r="F37" i="30"/>
  <c r="G37" i="30"/>
  <c r="I37" i="30"/>
  <c r="J37" i="30"/>
  <c r="K37" i="30"/>
  <c r="C28" i="30"/>
  <c r="C37" i="30" s="1"/>
  <c r="C26" i="30"/>
  <c r="C21" i="30"/>
  <c r="C15" i="30"/>
  <c r="C14" i="30"/>
  <c r="C13" i="30"/>
  <c r="C17" i="30" s="1"/>
  <c r="C13" i="13"/>
  <c r="C14" i="13"/>
  <c r="C21" i="13"/>
  <c r="C26" i="13"/>
  <c r="C28" i="13"/>
  <c r="C37" i="13" s="1"/>
  <c r="E9" i="23"/>
  <c r="F9" i="23"/>
  <c r="G9" i="23"/>
  <c r="H9" i="23"/>
  <c r="I9" i="23"/>
  <c r="J9" i="23"/>
  <c r="K9" i="23"/>
  <c r="K13" i="23" s="1"/>
  <c r="D9" i="23"/>
  <c r="D26" i="23"/>
  <c r="E26" i="23"/>
  <c r="F26" i="23"/>
  <c r="G26" i="23"/>
  <c r="H26" i="23"/>
  <c r="I26" i="23"/>
  <c r="J26" i="23"/>
  <c r="K26" i="23"/>
  <c r="C26" i="23"/>
  <c r="D21" i="23"/>
  <c r="E21" i="23"/>
  <c r="F21" i="23"/>
  <c r="G21" i="23"/>
  <c r="H21" i="23"/>
  <c r="I21" i="23"/>
  <c r="J21" i="23"/>
  <c r="K21" i="23"/>
  <c r="D15" i="23"/>
  <c r="E15" i="23"/>
  <c r="F15" i="23"/>
  <c r="G15" i="23"/>
  <c r="H15" i="23"/>
  <c r="I15" i="23"/>
  <c r="J15" i="23"/>
  <c r="D13" i="23"/>
  <c r="D17" i="23" s="1"/>
  <c r="E13" i="23"/>
  <c r="E17" i="23" s="1"/>
  <c r="F13" i="23"/>
  <c r="F17" i="23" s="1"/>
  <c r="G13" i="23"/>
  <c r="G17" i="23" s="1"/>
  <c r="H13" i="23"/>
  <c r="H17" i="23" s="1"/>
  <c r="I13" i="23"/>
  <c r="I17" i="23" s="1"/>
  <c r="J13" i="23"/>
  <c r="J17" i="23" s="1"/>
  <c r="K28" i="23"/>
  <c r="K37" i="23" s="1"/>
  <c r="J28" i="23"/>
  <c r="J37" i="23" s="1"/>
  <c r="I28" i="23"/>
  <c r="I37" i="23" s="1"/>
  <c r="H28" i="23"/>
  <c r="H37" i="23" s="1"/>
  <c r="G28" i="23"/>
  <c r="G37" i="23" s="1"/>
  <c r="F28" i="23"/>
  <c r="F37" i="23" s="1"/>
  <c r="E28" i="23"/>
  <c r="E37" i="23" s="1"/>
  <c r="D28" i="23"/>
  <c r="D37" i="23" s="1"/>
  <c r="C28" i="23"/>
  <c r="C37" i="23" s="1"/>
  <c r="C21" i="23"/>
  <c r="C15" i="23"/>
  <c r="C13" i="23"/>
  <c r="E9" i="13"/>
  <c r="F9" i="13"/>
  <c r="F36" i="13" s="1"/>
  <c r="G9" i="13"/>
  <c r="G36" i="13" s="1"/>
  <c r="H9" i="13"/>
  <c r="H36" i="13" s="1"/>
  <c r="I9" i="13"/>
  <c r="J9" i="13"/>
  <c r="J36" i="13" s="1"/>
  <c r="K9" i="13"/>
  <c r="K36" i="13" s="1"/>
  <c r="D36" i="13"/>
  <c r="E36" i="13"/>
  <c r="I36" i="13"/>
  <c r="F38" i="42" l="1"/>
  <c r="F41" i="42" s="1"/>
  <c r="D38" i="42"/>
  <c r="D41" i="42" s="1"/>
  <c r="E38" i="42"/>
  <c r="E41" i="42" s="1"/>
  <c r="K14" i="37"/>
  <c r="E36" i="42"/>
  <c r="D36" i="42"/>
  <c r="F36" i="42"/>
  <c r="E31" i="23"/>
  <c r="D31" i="23"/>
  <c r="I31" i="23"/>
  <c r="H31" i="23"/>
  <c r="F31" i="23"/>
  <c r="F36" i="52"/>
  <c r="D31" i="52"/>
  <c r="C36" i="52"/>
  <c r="C31" i="52"/>
  <c r="C38" i="52"/>
  <c r="E31" i="52"/>
  <c r="E41" i="52" s="1"/>
  <c r="F38" i="52"/>
  <c r="F31" i="52"/>
  <c r="E36" i="52"/>
  <c r="D38" i="52"/>
  <c r="K13" i="51"/>
  <c r="K36" i="51" s="1"/>
  <c r="G13" i="51"/>
  <c r="G31" i="51" s="1"/>
  <c r="J13" i="51"/>
  <c r="F13" i="51"/>
  <c r="I13" i="51"/>
  <c r="E13" i="51"/>
  <c r="E38" i="51" s="1"/>
  <c r="H13" i="51"/>
  <c r="D13" i="51"/>
  <c r="D14" i="51"/>
  <c r="H31" i="51"/>
  <c r="H36" i="51"/>
  <c r="C31" i="51"/>
  <c r="E31" i="51"/>
  <c r="E36" i="51"/>
  <c r="K38" i="51"/>
  <c r="H38" i="51"/>
  <c r="G31" i="23"/>
  <c r="K13" i="37"/>
  <c r="F31" i="37"/>
  <c r="C36" i="44"/>
  <c r="C31" i="44"/>
  <c r="C38" i="44"/>
  <c r="C36" i="42"/>
  <c r="C31" i="42"/>
  <c r="C38" i="42"/>
  <c r="J38" i="37"/>
  <c r="G36" i="37"/>
  <c r="D31" i="37"/>
  <c r="H31" i="37"/>
  <c r="E38" i="37"/>
  <c r="I38" i="37"/>
  <c r="C31" i="37"/>
  <c r="D38" i="37"/>
  <c r="H38" i="37"/>
  <c r="E36" i="37"/>
  <c r="I36" i="37"/>
  <c r="J31" i="37"/>
  <c r="G38" i="37"/>
  <c r="G31" i="37"/>
  <c r="F36" i="37"/>
  <c r="J36" i="37"/>
  <c r="E31" i="37"/>
  <c r="I31" i="37"/>
  <c r="D36" i="37"/>
  <c r="H36" i="37"/>
  <c r="K37" i="37"/>
  <c r="F38" i="37"/>
  <c r="F41" i="37" s="1"/>
  <c r="G36" i="23"/>
  <c r="H36" i="30"/>
  <c r="H38" i="30"/>
  <c r="E31" i="30"/>
  <c r="E36" i="30"/>
  <c r="F36" i="30"/>
  <c r="F31" i="30"/>
  <c r="H31" i="30"/>
  <c r="G17" i="30"/>
  <c r="G31" i="30" s="1"/>
  <c r="K14" i="30"/>
  <c r="J15" i="30"/>
  <c r="J17" i="30" s="1"/>
  <c r="I15" i="30"/>
  <c r="I14" i="30"/>
  <c r="K13" i="30"/>
  <c r="D38" i="30"/>
  <c r="D41" i="30" s="1"/>
  <c r="D42" i="30" s="1"/>
  <c r="H37" i="30"/>
  <c r="F38" i="30"/>
  <c r="E38" i="30"/>
  <c r="E41" i="30" s="1"/>
  <c r="E42" i="30" s="1"/>
  <c r="G38" i="30"/>
  <c r="G41" i="30" s="1"/>
  <c r="C36" i="30"/>
  <c r="C31" i="30"/>
  <c r="C38" i="30"/>
  <c r="K15" i="23"/>
  <c r="J31" i="23"/>
  <c r="J36" i="23"/>
  <c r="E38" i="23"/>
  <c r="I38" i="23"/>
  <c r="F36" i="23"/>
  <c r="C17" i="23"/>
  <c r="D36" i="23"/>
  <c r="H36" i="23"/>
  <c r="F38" i="23"/>
  <c r="J38" i="23"/>
  <c r="E36" i="23"/>
  <c r="I36" i="23"/>
  <c r="G38" i="23"/>
  <c r="D38" i="23"/>
  <c r="H38" i="23"/>
  <c r="K17" i="37" l="1"/>
  <c r="K36" i="37" s="1"/>
  <c r="C36" i="37"/>
  <c r="E42" i="42"/>
  <c r="F42" i="42"/>
  <c r="D42" i="42"/>
  <c r="G38" i="51"/>
  <c r="K31" i="51"/>
  <c r="K41" i="51" s="1"/>
  <c r="K42" i="51" s="1"/>
  <c r="G36" i="51"/>
  <c r="C38" i="51"/>
  <c r="C41" i="51" s="1"/>
  <c r="C36" i="13"/>
  <c r="C31" i="13"/>
  <c r="E41" i="23"/>
  <c r="I41" i="23"/>
  <c r="E42" i="52"/>
  <c r="D41" i="52"/>
  <c r="D42" i="52" s="1"/>
  <c r="C41" i="52"/>
  <c r="C42" i="52" s="1"/>
  <c r="F41" i="52"/>
  <c r="F42" i="52" s="1"/>
  <c r="E41" i="51"/>
  <c r="E42" i="51" s="1"/>
  <c r="G41" i="51"/>
  <c r="H41" i="51"/>
  <c r="H42" i="51" s="1"/>
  <c r="C36" i="51"/>
  <c r="C38" i="37"/>
  <c r="C41" i="37" s="1"/>
  <c r="C36" i="23"/>
  <c r="C31" i="23"/>
  <c r="J41" i="37"/>
  <c r="J42" i="37" s="1"/>
  <c r="C41" i="44"/>
  <c r="C42" i="44" s="1"/>
  <c r="C41" i="42"/>
  <c r="C42" i="42" s="1"/>
  <c r="I41" i="37"/>
  <c r="I42" i="37" s="1"/>
  <c r="D41" i="37"/>
  <c r="D42" i="37" s="1"/>
  <c r="H41" i="37"/>
  <c r="H42" i="37" s="1"/>
  <c r="E41" i="37"/>
  <c r="E42" i="37" s="1"/>
  <c r="F42" i="37"/>
  <c r="G41" i="37"/>
  <c r="G42" i="37" s="1"/>
  <c r="K17" i="30"/>
  <c r="K36" i="30" s="1"/>
  <c r="F41" i="30"/>
  <c r="F42" i="30" s="1"/>
  <c r="I17" i="30"/>
  <c r="H41" i="30"/>
  <c r="H42" i="30" s="1"/>
  <c r="G36" i="30"/>
  <c r="J36" i="30"/>
  <c r="J31" i="30"/>
  <c r="J38" i="30"/>
  <c r="I36" i="30"/>
  <c r="I38" i="30"/>
  <c r="I31" i="30"/>
  <c r="G42" i="30"/>
  <c r="C41" i="30"/>
  <c r="C42" i="30" s="1"/>
  <c r="C38" i="13"/>
  <c r="K17" i="23"/>
  <c r="K31" i="23" s="1"/>
  <c r="H41" i="23"/>
  <c r="H42" i="23" s="1"/>
  <c r="D41" i="23"/>
  <c r="D42" i="23" s="1"/>
  <c r="J41" i="23"/>
  <c r="J42" i="23" s="1"/>
  <c r="F41" i="23"/>
  <c r="F42" i="23" s="1"/>
  <c r="C38" i="23"/>
  <c r="E42" i="23"/>
  <c r="I42" i="23"/>
  <c r="G41" i="23"/>
  <c r="G42" i="23" s="1"/>
  <c r="C42" i="37" l="1"/>
  <c r="G42" i="51"/>
  <c r="K38" i="37"/>
  <c r="J31" i="51"/>
  <c r="J36" i="51"/>
  <c r="J38" i="51"/>
  <c r="D38" i="51"/>
  <c r="D31" i="51"/>
  <c r="D36" i="51"/>
  <c r="F36" i="51"/>
  <c r="F38" i="51"/>
  <c r="F31" i="51"/>
  <c r="I36" i="51"/>
  <c r="I31" i="51"/>
  <c r="I38" i="51"/>
  <c r="C42" i="51"/>
  <c r="K31" i="37"/>
  <c r="K31" i="30"/>
  <c r="K38" i="30"/>
  <c r="J41" i="30"/>
  <c r="J42" i="30" s="1"/>
  <c r="I41" i="30"/>
  <c r="I42" i="30" s="1"/>
  <c r="C41" i="13"/>
  <c r="C42" i="13" s="1"/>
  <c r="K36" i="23"/>
  <c r="K38" i="23"/>
  <c r="K41" i="23" s="1"/>
  <c r="C41" i="23"/>
  <c r="C42" i="23" s="1"/>
  <c r="D28" i="13"/>
  <c r="E28" i="13"/>
  <c r="F28" i="13"/>
  <c r="G28" i="13"/>
  <c r="H28" i="13"/>
  <c r="H38" i="13" s="1"/>
  <c r="I28" i="13"/>
  <c r="J41" i="51" l="1"/>
  <c r="J42" i="51" s="1"/>
  <c r="F41" i="51"/>
  <c r="F42" i="51" s="1"/>
  <c r="K41" i="37"/>
  <c r="K42" i="37" s="1"/>
  <c r="I41" i="51"/>
  <c r="I42" i="51" s="1"/>
  <c r="D41" i="51"/>
  <c r="D42" i="51" s="1"/>
  <c r="K41" i="30"/>
  <c r="K42" i="30" s="1"/>
  <c r="K42" i="23"/>
  <c r="H37" i="13"/>
  <c r="H31" i="13"/>
  <c r="H41" i="13" s="1"/>
  <c r="H42" i="13" s="1"/>
  <c r="G38" i="13"/>
  <c r="G31" i="13"/>
  <c r="G37" i="13"/>
  <c r="F31" i="13"/>
  <c r="F37" i="13"/>
  <c r="F38" i="13"/>
  <c r="E31" i="13"/>
  <c r="E38" i="13"/>
  <c r="E37" i="13"/>
  <c r="I37" i="13"/>
  <c r="I38" i="13"/>
  <c r="I31" i="13"/>
  <c r="D37" i="13"/>
  <c r="D38" i="13"/>
  <c r="D31" i="13"/>
  <c r="E41" i="13" l="1"/>
  <c r="E42" i="13" s="1"/>
  <c r="F41" i="13"/>
  <c r="F42" i="13" s="1"/>
  <c r="J28" i="13"/>
  <c r="J31" i="13" s="1"/>
  <c r="I41" i="13"/>
  <c r="I42" i="13" s="1"/>
  <c r="G41" i="13"/>
  <c r="G42" i="13" s="1"/>
  <c r="D41" i="13"/>
  <c r="D42" i="13" s="1"/>
  <c r="J38" i="13" l="1"/>
  <c r="J41" i="13" s="1"/>
  <c r="J42" i="13" s="1"/>
  <c r="J37" i="13"/>
  <c r="K31" i="13"/>
  <c r="K28" i="13"/>
  <c r="K38" i="13" s="1"/>
  <c r="K41" i="13" l="1"/>
  <c r="K42" i="13" s="1"/>
  <c r="K37" i="13"/>
  <c r="D38" i="74"/>
  <c r="D41" i="74" s="1"/>
  <c r="D36" i="74"/>
  <c r="D42" i="74" l="1"/>
</calcChain>
</file>

<file path=xl/sharedStrings.xml><?xml version="1.0" encoding="utf-8"?>
<sst xmlns="http://schemas.openxmlformats.org/spreadsheetml/2006/main" count="924" uniqueCount="122">
  <si>
    <t>Categoria</t>
  </si>
  <si>
    <t>Itens</t>
  </si>
  <si>
    <t>Valor da Arrematação</t>
  </si>
  <si>
    <t>Valor da Venda</t>
  </si>
  <si>
    <t>Custos de Arremataçāo</t>
  </si>
  <si>
    <t>ITBI (SP 3%)</t>
  </si>
  <si>
    <t>Extras Pós Imissão</t>
  </si>
  <si>
    <t>Reforma</t>
  </si>
  <si>
    <t>Pòs Posse</t>
  </si>
  <si>
    <t>IPTU Mensal</t>
  </si>
  <si>
    <t>Prazo de Venda (meses)</t>
  </si>
  <si>
    <t>Condominio Mensal</t>
  </si>
  <si>
    <t>Total</t>
  </si>
  <si>
    <t>Despesa de Venda</t>
  </si>
  <si>
    <t>Comissão do Corretor de Imóveis pela Venda (6%)</t>
  </si>
  <si>
    <t>Imposto Ganho de Capital</t>
  </si>
  <si>
    <t>Imposto sobre Ganho de Capital (15%)</t>
  </si>
  <si>
    <t>Total de Custos</t>
  </si>
  <si>
    <t>Imóvel</t>
  </si>
  <si>
    <t>Comissão do Leiloeiro (5%)</t>
  </si>
  <si>
    <t>Valor do advogado para desocupação do imóvel (se precisar) (3% aprox)</t>
  </si>
  <si>
    <t>Outros (desocupaçāo)</t>
  </si>
  <si>
    <t>Registro (1%)</t>
  </si>
  <si>
    <t>LANCE MINIMO</t>
  </si>
  <si>
    <t>DATA Leilão:</t>
  </si>
  <si>
    <t>Total de despesas</t>
  </si>
  <si>
    <t xml:space="preserve">Receita líquida </t>
  </si>
  <si>
    <t>Lucro Bruto</t>
  </si>
  <si>
    <t>Lucro Líquido</t>
  </si>
  <si>
    <t>ROI (Return of Investment)</t>
  </si>
  <si>
    <t>Ap 2Q/1B1V 52 m2</t>
  </si>
  <si>
    <t>https://www.frazaoleiloes.com.br/lote/20306-apartamento---edificio-house-vale---jardim-oswaldo-cruz---sao-jose-dos-campossp?utm_source=Leilao_Imovel&amp;utm_medium=Link_Leilao_Imovel</t>
  </si>
  <si>
    <t>10/4/2024 14:30 hrs</t>
  </si>
  <si>
    <t>https://www.portalzuk.com.br/imovel/sp/sao-paulo/pinheiros/avenida-reboucas-1278/29267-182340</t>
  </si>
  <si>
    <t>11/3/2024 14:33 hrs</t>
  </si>
  <si>
    <t>ano</t>
  </si>
  <si>
    <t>valor</t>
  </si>
  <si>
    <t>Lance máximo: R$ 474.000,00</t>
  </si>
  <si>
    <t>https://venda-imoveis.caixa.gov.br/sistema/detalhe-imovel.asp?hdnimovel=8555533335038&amp;/</t>
  </si>
  <si>
    <t>ACEITA FINANCIAMENTO</t>
  </si>
  <si>
    <t>Aceita financiamento</t>
  </si>
  <si>
    <t>https://venda-imoveis.caixa.gov.br/sistema/detalhe-imovel.asp?hdnimovel=8787710324441&amp;/</t>
  </si>
  <si>
    <t>12/06/2024 10 hrs</t>
  </si>
  <si>
    <t>ITBI (SP 2%)</t>
  </si>
  <si>
    <t>https://www.oaleiloes.com.br/externo/lote/8288/sao-jose-dos-campos-sp-em-sao-jose-dos-campos?utm_source=Leilao_Imovel&amp;utm_medium=Link_Leilao_Imovel</t>
  </si>
  <si>
    <t>https://rochaleiloes.com.br/lote/37213/sao-jose-dos-campos-sp</t>
  </si>
  <si>
    <t>6/06/2024 10 hrs</t>
  </si>
  <si>
    <t>27/03/2024 16 hrs</t>
  </si>
  <si>
    <t>https://www.megaleiloes.com.br/imoveis/apartamentos/sp/sao-jose-dos-campos/apartamento-sao-jose-dos-campos-sp-rua-koichi-matsumura-173-apto-332-colonia-paraiso-x97558</t>
  </si>
  <si>
    <t>12/6/2024 10 hrs</t>
  </si>
  <si>
    <t xml:space="preserve">Lance máximo R$ 288.961,71 </t>
  </si>
  <si>
    <t>LOTE RETIRADO!</t>
  </si>
  <si>
    <t>https://www.leilaoimovel.com.br/imovel/sp/sao-jose-dos-campos/residencial-spazio-campo-dos-bandeirantes-2-quartos-1-vaga-na-garagem-wc-sala-cozinh-imovel-caixa-economica-federal-cef-1619005-8444415830762-venda-direta-caixa</t>
  </si>
  <si>
    <t>16/05/2024 10 hrs</t>
  </si>
  <si>
    <t>ACEITA FINANCIAMENTO!!</t>
  </si>
  <si>
    <t>19/06/2024 10 hrs</t>
  </si>
  <si>
    <t>https://venda-imoveis.caixa.gov.br/sistema/detalhe-imovel.asp#</t>
  </si>
  <si>
    <t>14/06/2024  10 hrs</t>
  </si>
  <si>
    <t>REVISAR PROCESO!!!</t>
  </si>
  <si>
    <t>Casa en condominio excelente!</t>
  </si>
  <si>
    <t>8/08/2024  10 hrs</t>
  </si>
  <si>
    <t>https://www.centraljudicial.com.br/pesquisa.php?classificacao=&amp;uf=SP&amp;cidade=SAO%20JOSE%20DOS%20CAMPOS&amp;bairro=</t>
  </si>
  <si>
    <t>https://www.e-leiloeiro.com.br/</t>
  </si>
  <si>
    <t>REVISA AÇÃO JUDICIAL</t>
  </si>
  <si>
    <t>Licitacion aberta lote 210</t>
  </si>
  <si>
    <t>Valor do advogado para desocupação do imóvel (se precisar) (5% aprox)</t>
  </si>
  <si>
    <t>https://www.leiloesbrasil.com.br/imoveis/lote/174413</t>
  </si>
  <si>
    <t>Casa geminada em condominio</t>
  </si>
  <si>
    <t>30/07/2024  10 hrs</t>
  </si>
  <si>
    <t>https://www.e-leiloes.com.br/oferta/leilao/imoveis/apartamento/5136/id-27872/apartamento-46-55m-jardim-satelite-sao-jose-dos-campos-sp</t>
  </si>
  <si>
    <t>Valor do advogado para desocupação do imóvel (se precisar) (5%) )</t>
  </si>
  <si>
    <t>ARREMATADO</t>
  </si>
  <si>
    <t>Arrematado</t>
  </si>
  <si>
    <t>SUSTADO! (Participamos)</t>
  </si>
  <si>
    <r>
      <t>Residencial</t>
    </r>
    <r>
      <rPr>
        <sz val="18"/>
        <color theme="1"/>
        <rFont val="Calibri (Body)"/>
      </rPr>
      <t xml:space="preserve"> Ecoparque</t>
    </r>
    <r>
      <rPr>
        <sz val="12"/>
        <color theme="1"/>
        <rFont val="Calibri"/>
        <family val="2"/>
        <scheme val="minor"/>
      </rPr>
      <t>, esxcelente localizacion.</t>
    </r>
  </si>
  <si>
    <t>https://www.frazaoleiloes.com.br/lote/21465-apartamento---jardim-satelite---sao-jose-dos-campossp</t>
  </si>
  <si>
    <t>Santander. Sport Center. Bloco H, 3 andar. Ap. H310. 46 m2. 1986</t>
  </si>
  <si>
    <t>Andre de Moura Carneiro Silva</t>
  </si>
  <si>
    <t>8/05/2024  14:30 hrs</t>
  </si>
  <si>
    <r>
      <t> </t>
    </r>
    <r>
      <rPr>
        <b/>
        <sz val="13"/>
        <color rgb="FF451D8E"/>
        <rFont val="Arial"/>
        <family val="2"/>
      </rPr>
      <t>IDE 26732</t>
    </r>
    <r>
      <rPr>
        <sz val="13"/>
        <color rgb="FF393939"/>
        <rFont val="Arial"/>
        <family val="2"/>
      </rPr>
      <t>. Edtital ainda nao disponivel (30_4)</t>
    </r>
  </si>
  <si>
    <t>Lote 2625-15</t>
  </si>
  <si>
    <t>sem divida IPTU</t>
  </si>
  <si>
    <t>https://www.portalzuk.com.br/imovel/sp/sao-jose-dos-campos/conjunto-residencial-trinta-e-um-de-marco/rua-icatu-1840/30092-185516</t>
  </si>
  <si>
    <t>23/05/2024  14 hrs</t>
  </si>
  <si>
    <t>Valor do advogado para desocupação do imóvel (se precisar) (5% )</t>
  </si>
  <si>
    <t>Registro</t>
  </si>
  <si>
    <t xml:space="preserve">Registro </t>
  </si>
  <si>
    <t>Valor do advogado para desocupação do imóvel (se precisar) (5%)</t>
  </si>
  <si>
    <t>https://www.portalzuk.com.br/imovel/sp/sao-paulo/barra-funda/rua-sergio-meira-230/29834-184174</t>
  </si>
  <si>
    <t>2007. 2Q/2B</t>
  </si>
  <si>
    <t>https://www.portalzuk.com.br/imovel/sp/cacapava/condominio-terras-do-vale/rua-das-dracenas-181/30028-185426</t>
  </si>
  <si>
    <t>28/06/2024 15 hrs</t>
  </si>
  <si>
    <t>https://www.grupoarremateleiloes.com.br/lote/sao-paulo-sp/3132/#dg-lote-proposta</t>
  </si>
  <si>
    <t>ED AMETISTA/Ouro Fino/Venda Direta</t>
  </si>
  <si>
    <t>23/5/2024 10 hrs</t>
  </si>
  <si>
    <t>https://www.lancenoleilao.com.br/lote.php?idLote=16035&amp;utm_source=Leilao_Imovel&amp;utm_medium=Link_Leilao_Imovel</t>
  </si>
  <si>
    <t>29/05 12 HRS</t>
  </si>
  <si>
    <t>Ap 38 (3 andar) bloco A</t>
  </si>
  <si>
    <t>Ap 24 (2 ANDAR) BLOCO B</t>
  </si>
  <si>
    <t>https://www.lancenoleilao.com.br/lote.php?idLote=16034&amp;utm_source=Leilao_Imovel&amp;utm_medium=Link_Leilao_Imovel</t>
  </si>
  <si>
    <t>Res Santa Ines</t>
  </si>
  <si>
    <r>
      <t>Existe </t>
    </r>
    <r>
      <rPr>
        <b/>
        <sz val="13"/>
        <color rgb="FF212529"/>
        <rFont val="Arial"/>
        <family val="2"/>
      </rPr>
      <t>iMISSÃO NA POSSE n° 00416251520128260577 NO TJ-SP</t>
    </r>
  </si>
  <si>
    <t>Ed EVIVA ap 34 torre 1</t>
  </si>
  <si>
    <t>PENHORA!!</t>
  </si>
  <si>
    <t>https://www.cravoleiloes.com.br/item/3494/detalhes?page=9&amp;utm_source=Leilao_Imovel&amp;utm_medium=Link_Leilao_Imovel</t>
  </si>
  <si>
    <t>Ed EVIVA ap 14 torre 1</t>
  </si>
  <si>
    <t>https://venda-imoveis.caixa.gov.br/sistema/detalhe-imovel.asp?hdnimovel=8035158538087&amp;/</t>
  </si>
  <si>
    <t>açāo judicial!</t>
  </si>
  <si>
    <t>14/6/2024 10 hrs</t>
  </si>
  <si>
    <t>21/5 14 HRS</t>
  </si>
  <si>
    <t>https://www.megaleiloes.com.br/imoveis/apartamentos/sp/sao-paulo/apartamento-45-m2-prox-a-avenida-do-estado-cambuci-sao-paulo-sp-j98191</t>
  </si>
  <si>
    <t>Cond Bem Viver</t>
  </si>
  <si>
    <t>https://venda-imoveis.caixa.gov.br/sistema/detalhe-imovel.asp?hdnimovel=1444400866962&amp;/</t>
  </si>
  <si>
    <t>28/6/2024 10 hrs</t>
  </si>
  <si>
    <t>48,25 M2</t>
  </si>
  <si>
    <t>AP 75 0</t>
  </si>
  <si>
    <t>30/07/202410  hrs</t>
  </si>
  <si>
    <t>https://venda-imoveis.caixa.gov.br/sistema/detalhe-imovel.asp?hdnimovel=8444418296015&amp;/</t>
  </si>
  <si>
    <t>Santander. Sport Center. Bloco E, 3 andar. Ap. 3-30. 46 m2. 1986</t>
  </si>
  <si>
    <t>46,55 M2</t>
  </si>
  <si>
    <t>arrematado</t>
  </si>
  <si>
    <t>Jose Cobra 322 Spazio campo di orleans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</si>
</sst>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8"/>
      <color theme="1"/>
      <name val="Calibri (Body)"/>
    </font>
    <font>
      <sz val="16"/>
      <color rgb="FF545454"/>
      <name val="Inte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28"/>
      <color rgb="FFFF0000"/>
      <name val="Calibri"/>
      <family val="2"/>
      <scheme val="minor"/>
    </font>
    <font>
      <b/>
      <sz val="16"/>
      <color theme="0" tint="-0.34998626667073579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b/>
      <sz val="14"/>
      <color theme="0" tint="-0.34998626667073579"/>
      <name val="Calibri"/>
      <family val="2"/>
      <scheme val="minor"/>
    </font>
    <font>
      <b/>
      <sz val="20"/>
      <color theme="0" tint="-0.34998626667073579"/>
      <name val="Calibri"/>
      <family val="2"/>
      <scheme val="minor"/>
    </font>
    <font>
      <sz val="13"/>
      <color rgb="FF393939"/>
      <name val="Arial"/>
      <family val="2"/>
    </font>
    <font>
      <b/>
      <sz val="13"/>
      <color rgb="FF451D8E"/>
      <name val="Arial"/>
      <family val="2"/>
    </font>
    <font>
      <sz val="16"/>
      <color rgb="FF212529"/>
      <name val="Helvetica Neue"/>
      <family val="2"/>
    </font>
    <font>
      <b/>
      <sz val="16"/>
      <color theme="0" tint="-0.249977111117893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20"/>
      <color theme="0" tint="-0.249977111117893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1"/>
      <name val="Calibri (Body)"/>
    </font>
    <font>
      <sz val="13"/>
      <color rgb="FF212529"/>
      <name val="Arial"/>
      <family val="2"/>
    </font>
    <font>
      <b/>
      <sz val="13"/>
      <color rgb="FF212529"/>
      <name val="Arial"/>
      <family val="2"/>
    </font>
    <font>
      <sz val="16"/>
      <color rgb="FFFF0000"/>
      <name val="Calibri (Body)"/>
    </font>
    <font>
      <u/>
      <sz val="12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F8CBAD"/>
        <bgColor rgb="FF000000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0" fillId="0" borderId="0" applyNumberFormat="0" applyFill="0" applyBorder="0" applyAlignment="0" applyProtection="0"/>
  </cellStyleXfs>
  <cellXfs count="271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4" fillId="0" borderId="1" xfId="0" applyFont="1" applyBorder="1"/>
    <xf numFmtId="0" fontId="5" fillId="0" borderId="2" xfId="0" applyFont="1" applyBorder="1"/>
    <xf numFmtId="0" fontId="0" fillId="0" borderId="2" xfId="0" applyBorder="1"/>
    <xf numFmtId="0" fontId="4" fillId="0" borderId="2" xfId="0" applyFont="1" applyBorder="1"/>
    <xf numFmtId="0" fontId="5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9" xfId="0" applyFont="1" applyBorder="1"/>
    <xf numFmtId="0" fontId="0" fillId="0" borderId="3" xfId="0" applyBorder="1"/>
    <xf numFmtId="0" fontId="4" fillId="0" borderId="3" xfId="0" applyFont="1" applyBorder="1"/>
    <xf numFmtId="44" fontId="0" fillId="0" borderId="0" xfId="0" applyNumberFormat="1"/>
    <xf numFmtId="44" fontId="2" fillId="2" borderId="4" xfId="1" applyFont="1" applyFill="1" applyBorder="1"/>
    <xf numFmtId="0" fontId="5" fillId="3" borderId="11" xfId="0" applyFont="1" applyFill="1" applyBorder="1"/>
    <xf numFmtId="44" fontId="5" fillId="3" borderId="12" xfId="0" applyNumberFormat="1" applyFont="1" applyFill="1" applyBorder="1"/>
    <xf numFmtId="44" fontId="4" fillId="0" borderId="0" xfId="0" applyNumberFormat="1" applyFont="1"/>
    <xf numFmtId="44" fontId="1" fillId="0" borderId="8" xfId="0" applyNumberFormat="1" applyFont="1" applyBorder="1"/>
    <xf numFmtId="44" fontId="1" fillId="0" borderId="0" xfId="0" applyNumberFormat="1" applyFont="1"/>
    <xf numFmtId="44" fontId="1" fillId="0" borderId="5" xfId="0" applyNumberFormat="1" applyFont="1" applyBorder="1"/>
    <xf numFmtId="0" fontId="1" fillId="0" borderId="1" xfId="0" applyFont="1" applyBorder="1"/>
    <xf numFmtId="0" fontId="1" fillId="0" borderId="0" xfId="0" applyFont="1"/>
    <xf numFmtId="44" fontId="1" fillId="0" borderId="10" xfId="0" applyNumberFormat="1" applyFont="1" applyBorder="1"/>
    <xf numFmtId="0" fontId="1" fillId="2" borderId="6" xfId="0" applyFont="1" applyFill="1" applyBorder="1"/>
    <xf numFmtId="0" fontId="6" fillId="0" borderId="0" xfId="0" applyFont="1"/>
    <xf numFmtId="0" fontId="8" fillId="3" borderId="0" xfId="0" applyFont="1" applyFill="1"/>
    <xf numFmtId="0" fontId="7" fillId="3" borderId="13" xfId="0" applyFont="1" applyFill="1" applyBorder="1"/>
    <xf numFmtId="10" fontId="7" fillId="3" borderId="14" xfId="2" applyNumberFormat="1" applyFont="1" applyFill="1" applyBorder="1" applyAlignment="1">
      <alignment horizontal="right"/>
    </xf>
    <xf numFmtId="44" fontId="1" fillId="0" borderId="4" xfId="1" applyFont="1" applyFill="1" applyBorder="1" applyAlignment="1"/>
    <xf numFmtId="44" fontId="1" fillId="0" borderId="0" xfId="1" applyFont="1" applyFill="1" applyAlignment="1"/>
    <xf numFmtId="44" fontId="1" fillId="0" borderId="4" xfId="0" applyNumberFormat="1" applyFont="1" applyBorder="1"/>
    <xf numFmtId="44" fontId="2" fillId="2" borderId="5" xfId="0" applyNumberFormat="1" applyFont="1" applyFill="1" applyBorder="1"/>
    <xf numFmtId="44" fontId="2" fillId="2" borderId="0" xfId="0" applyNumberFormat="1" applyFont="1" applyFill="1"/>
    <xf numFmtId="44" fontId="1" fillId="0" borderId="5" xfId="1" applyFont="1" applyBorder="1" applyAlignment="1"/>
    <xf numFmtId="0" fontId="3" fillId="2" borderId="0" xfId="0" applyFont="1" applyFill="1"/>
    <xf numFmtId="44" fontId="1" fillId="0" borderId="0" xfId="1" applyFont="1" applyFill="1" applyBorder="1" applyAlignment="1"/>
    <xf numFmtId="0" fontId="1" fillId="0" borderId="5" xfId="0" applyFont="1" applyBorder="1"/>
    <xf numFmtId="0" fontId="4" fillId="0" borderId="15" xfId="0" applyFont="1" applyBorder="1"/>
    <xf numFmtId="44" fontId="1" fillId="0" borderId="16" xfId="0" applyNumberFormat="1" applyFont="1" applyBorder="1"/>
    <xf numFmtId="0" fontId="3" fillId="0" borderId="0" xfId="0" applyFont="1"/>
    <xf numFmtId="9" fontId="1" fillId="0" borderId="0" xfId="2" applyFont="1"/>
    <xf numFmtId="44" fontId="1" fillId="0" borderId="5" xfId="1" applyFont="1" applyBorder="1"/>
    <xf numFmtId="9" fontId="1" fillId="0" borderId="0" xfId="2" applyFont="1" applyBorder="1"/>
    <xf numFmtId="0" fontId="5" fillId="4" borderId="0" xfId="0" applyFont="1" applyFill="1"/>
    <xf numFmtId="44" fontId="5" fillId="2" borderId="5" xfId="0" applyNumberFormat="1" applyFont="1" applyFill="1" applyBorder="1"/>
    <xf numFmtId="44" fontId="5" fillId="2" borderId="0" xfId="0" applyNumberFormat="1" applyFont="1" applyFill="1"/>
    <xf numFmtId="44" fontId="5" fillId="2" borderId="4" xfId="1" applyFont="1" applyFill="1" applyBorder="1"/>
    <xf numFmtId="0" fontId="9" fillId="2" borderId="0" xfId="0" applyFont="1" applyFill="1"/>
    <xf numFmtId="44" fontId="9" fillId="2" borderId="0" xfId="0" applyNumberFormat="1" applyFont="1" applyFill="1"/>
    <xf numFmtId="0" fontId="0" fillId="0" borderId="0" xfId="0" applyAlignment="1">
      <alignment horizontal="center"/>
    </xf>
    <xf numFmtId="0" fontId="9" fillId="5" borderId="0" xfId="0" applyFont="1" applyFill="1"/>
    <xf numFmtId="0" fontId="10" fillId="6" borderId="0" xfId="0" applyFont="1" applyFill="1"/>
    <xf numFmtId="0" fontId="0" fillId="4" borderId="0" xfId="0" applyFill="1"/>
    <xf numFmtId="0" fontId="6" fillId="4" borderId="0" xfId="0" applyFont="1" applyFill="1"/>
    <xf numFmtId="0" fontId="12" fillId="0" borderId="0" xfId="0" applyFont="1"/>
    <xf numFmtId="22" fontId="5" fillId="4" borderId="0" xfId="0" applyNumberFormat="1" applyFont="1" applyFill="1"/>
    <xf numFmtId="44" fontId="14" fillId="7" borderId="5" xfId="0" applyNumberFormat="1" applyFont="1" applyFill="1" applyBorder="1"/>
    <xf numFmtId="14" fontId="5" fillId="4" borderId="0" xfId="0" applyNumberFormat="1" applyFont="1" applyFill="1"/>
    <xf numFmtId="0" fontId="13" fillId="0" borderId="0" xfId="0" applyFont="1"/>
    <xf numFmtId="44" fontId="15" fillId="2" borderId="0" xfId="0" applyNumberFormat="1" applyFont="1" applyFill="1"/>
    <xf numFmtId="44" fontId="15" fillId="2" borderId="4" xfId="1" applyFont="1" applyFill="1" applyBorder="1"/>
    <xf numFmtId="44" fontId="13" fillId="0" borderId="4" xfId="1" applyFont="1" applyFill="1" applyBorder="1" applyAlignment="1"/>
    <xf numFmtId="44" fontId="13" fillId="0" borderId="0" xfId="0" applyNumberFormat="1" applyFont="1"/>
    <xf numFmtId="44" fontId="13" fillId="0" borderId="16" xfId="0" applyNumberFormat="1" applyFont="1" applyBorder="1"/>
    <xf numFmtId="0" fontId="13" fillId="0" borderId="5" xfId="0" applyFont="1" applyBorder="1"/>
    <xf numFmtId="44" fontId="13" fillId="0" borderId="0" xfId="1" applyFont="1" applyFill="1" applyAlignment="1"/>
    <xf numFmtId="44" fontId="13" fillId="0" borderId="4" xfId="0" applyNumberFormat="1" applyFont="1" applyBorder="1"/>
    <xf numFmtId="44" fontId="13" fillId="0" borderId="5" xfId="1" applyFont="1" applyBorder="1"/>
    <xf numFmtId="44" fontId="13" fillId="0" borderId="0" xfId="1" applyFont="1" applyFill="1" applyBorder="1" applyAlignment="1"/>
    <xf numFmtId="44" fontId="13" fillId="0" borderId="5" xfId="1" applyFont="1" applyBorder="1" applyAlignment="1"/>
    <xf numFmtId="9" fontId="13" fillId="0" borderId="0" xfId="2" applyFont="1"/>
    <xf numFmtId="44" fontId="16" fillId="3" borderId="12" xfId="0" applyNumberFormat="1" applyFont="1" applyFill="1" applyBorder="1"/>
    <xf numFmtId="10" fontId="17" fillId="3" borderId="14" xfId="2" applyNumberFormat="1" applyFont="1" applyFill="1" applyBorder="1" applyAlignment="1">
      <alignment horizontal="right"/>
    </xf>
    <xf numFmtId="44" fontId="16" fillId="0" borderId="0" xfId="0" applyNumberFormat="1" applyFont="1"/>
    <xf numFmtId="44" fontId="16" fillId="0" borderId="4" xfId="1" applyFont="1" applyFill="1" applyBorder="1"/>
    <xf numFmtId="0" fontId="13" fillId="0" borderId="6" xfId="0" applyFont="1" applyBorder="1"/>
    <xf numFmtId="44" fontId="13" fillId="0" borderId="5" xfId="1" applyFont="1" applyFill="1" applyBorder="1"/>
    <xf numFmtId="44" fontId="13" fillId="0" borderId="5" xfId="1" applyFont="1" applyFill="1" applyBorder="1" applyAlignment="1"/>
    <xf numFmtId="9" fontId="13" fillId="0" borderId="0" xfId="2" applyFont="1" applyFill="1"/>
    <xf numFmtId="44" fontId="18" fillId="0" borderId="0" xfId="0" applyNumberFormat="1" applyFont="1"/>
    <xf numFmtId="44" fontId="16" fillId="0" borderId="12" xfId="0" applyNumberFormat="1" applyFont="1" applyBorder="1"/>
    <xf numFmtId="10" fontId="17" fillId="0" borderId="14" xfId="2" applyNumberFormat="1" applyFont="1" applyFill="1" applyBorder="1" applyAlignment="1">
      <alignment horizontal="right"/>
    </xf>
    <xf numFmtId="0" fontId="19" fillId="4" borderId="0" xfId="0" applyFont="1" applyFill="1"/>
    <xf numFmtId="0" fontId="20" fillId="0" borderId="2" xfId="0" applyFont="1" applyBorder="1"/>
    <xf numFmtId="0" fontId="21" fillId="0" borderId="2" xfId="0" applyFont="1" applyBorder="1"/>
    <xf numFmtId="0" fontId="22" fillId="0" borderId="2" xfId="0" applyFont="1" applyBorder="1"/>
    <xf numFmtId="0" fontId="21" fillId="0" borderId="0" xfId="0" applyFont="1"/>
    <xf numFmtId="0" fontId="20" fillId="0" borderId="3" xfId="0" applyFont="1" applyBorder="1"/>
    <xf numFmtId="0" fontId="21" fillId="0" borderId="3" xfId="0" applyFont="1" applyBorder="1"/>
    <xf numFmtId="0" fontId="22" fillId="0" borderId="3" xfId="0" applyFont="1" applyBorder="1"/>
    <xf numFmtId="0" fontId="20" fillId="0" borderId="0" xfId="0" applyFont="1"/>
    <xf numFmtId="0" fontId="22" fillId="0" borderId="0" xfId="0" applyFont="1"/>
    <xf numFmtId="44" fontId="23" fillId="2" borderId="5" xfId="0" applyNumberFormat="1" applyFont="1" applyFill="1" applyBorder="1"/>
    <xf numFmtId="44" fontId="23" fillId="2" borderId="0" xfId="0" applyNumberFormat="1" applyFont="1" applyFill="1"/>
    <xf numFmtId="0" fontId="22" fillId="0" borderId="4" xfId="0" applyFont="1" applyBorder="1"/>
    <xf numFmtId="44" fontId="23" fillId="2" borderId="4" xfId="1" applyFont="1" applyFill="1" applyBorder="1"/>
    <xf numFmtId="0" fontId="20" fillId="0" borderId="1" xfId="0" applyFont="1" applyBorder="1"/>
    <xf numFmtId="0" fontId="22" fillId="0" borderId="7" xfId="0" applyFont="1" applyBorder="1"/>
    <xf numFmtId="44" fontId="21" fillId="0" borderId="4" xfId="1" applyFont="1" applyFill="1" applyBorder="1" applyAlignment="1"/>
    <xf numFmtId="0" fontId="22" fillId="0" borderId="5" xfId="0" applyFont="1" applyBorder="1"/>
    <xf numFmtId="44" fontId="21" fillId="0" borderId="0" xfId="0" applyNumberFormat="1" applyFont="1"/>
    <xf numFmtId="0" fontId="22" fillId="0" borderId="15" xfId="0" applyFont="1" applyBorder="1"/>
    <xf numFmtId="44" fontId="21" fillId="0" borderId="16" xfId="0" applyNumberFormat="1" applyFont="1" applyBorder="1"/>
    <xf numFmtId="0" fontId="22" fillId="0" borderId="9" xfId="0" applyFont="1" applyBorder="1"/>
    <xf numFmtId="0" fontId="21" fillId="0" borderId="5" xfId="0" applyFont="1" applyBorder="1"/>
    <xf numFmtId="44" fontId="21" fillId="0" borderId="0" xfId="1" applyFont="1" applyFill="1" applyAlignment="1"/>
    <xf numFmtId="0" fontId="22" fillId="0" borderId="1" xfId="0" applyFont="1" applyBorder="1"/>
    <xf numFmtId="0" fontId="21" fillId="0" borderId="1" xfId="0" applyFont="1" applyBorder="1"/>
    <xf numFmtId="0" fontId="22" fillId="0" borderId="6" xfId="0" applyFont="1" applyBorder="1"/>
    <xf numFmtId="0" fontId="21" fillId="2" borderId="6" xfId="0" applyFont="1" applyFill="1" applyBorder="1"/>
    <xf numFmtId="44" fontId="21" fillId="0" borderId="4" xfId="0" applyNumberFormat="1" applyFont="1" applyBorder="1"/>
    <xf numFmtId="44" fontId="21" fillId="0" borderId="5" xfId="1" applyFont="1" applyBorder="1"/>
    <xf numFmtId="44" fontId="21" fillId="0" borderId="0" xfId="1" applyFont="1" applyFill="1" applyBorder="1" applyAlignment="1"/>
    <xf numFmtId="44" fontId="21" fillId="0" borderId="5" xfId="1" applyFont="1" applyBorder="1" applyAlignment="1"/>
    <xf numFmtId="9" fontId="21" fillId="0" borderId="0" xfId="2" applyFont="1"/>
    <xf numFmtId="0" fontId="24" fillId="2" borderId="0" xfId="0" applyFont="1" applyFill="1"/>
    <xf numFmtId="0" fontId="24" fillId="0" borderId="0" xfId="0" applyFont="1"/>
    <xf numFmtId="0" fontId="20" fillId="3" borderId="11" xfId="0" applyFont="1" applyFill="1" applyBorder="1"/>
    <xf numFmtId="44" fontId="20" fillId="3" borderId="12" xfId="0" applyNumberFormat="1" applyFont="1" applyFill="1" applyBorder="1"/>
    <xf numFmtId="0" fontId="25" fillId="3" borderId="13" xfId="0" applyFont="1" applyFill="1" applyBorder="1"/>
    <xf numFmtId="10" fontId="25" fillId="3" borderId="14" xfId="2" applyNumberFormat="1" applyFont="1" applyFill="1" applyBorder="1" applyAlignment="1">
      <alignment horizontal="right"/>
    </xf>
    <xf numFmtId="0" fontId="19" fillId="0" borderId="0" xfId="0" applyFont="1"/>
    <xf numFmtId="44" fontId="21" fillId="0" borderId="5" xfId="0" applyNumberFormat="1" applyFont="1" applyBorder="1"/>
    <xf numFmtId="0" fontId="20" fillId="2" borderId="0" xfId="0" applyFont="1" applyFill="1"/>
    <xf numFmtId="44" fontId="20" fillId="2" borderId="0" xfId="0" applyNumberFormat="1" applyFont="1" applyFill="1"/>
    <xf numFmtId="0" fontId="26" fillId="0" borderId="0" xfId="0" applyFont="1"/>
    <xf numFmtId="0" fontId="28" fillId="0" borderId="0" xfId="0" applyFont="1"/>
    <xf numFmtId="44" fontId="5" fillId="3" borderId="18" xfId="0" applyNumberFormat="1" applyFont="1" applyFill="1" applyBorder="1"/>
    <xf numFmtId="10" fontId="7" fillId="3" borderId="2" xfId="2" applyNumberFormat="1" applyFont="1" applyFill="1" applyBorder="1" applyAlignment="1">
      <alignment horizontal="right"/>
    </xf>
    <xf numFmtId="0" fontId="0" fillId="0" borderId="19" xfId="0" applyBorder="1"/>
    <xf numFmtId="44" fontId="2" fillId="2" borderId="20" xfId="0" applyNumberFormat="1" applyFont="1" applyFill="1" applyBorder="1"/>
    <xf numFmtId="44" fontId="2" fillId="2" borderId="21" xfId="1" applyFont="1" applyFill="1" applyBorder="1"/>
    <xf numFmtId="0" fontId="0" fillId="0" borderId="20" xfId="0" applyBorder="1"/>
    <xf numFmtId="44" fontId="1" fillId="0" borderId="21" xfId="1" applyFont="1" applyFill="1" applyBorder="1" applyAlignment="1"/>
    <xf numFmtId="44" fontId="1" fillId="0" borderId="20" xfId="0" applyNumberFormat="1" applyFont="1" applyBorder="1"/>
    <xf numFmtId="0" fontId="1" fillId="0" borderId="20" xfId="0" applyFont="1" applyBorder="1"/>
    <xf numFmtId="44" fontId="1" fillId="0" borderId="22" xfId="0" applyNumberFormat="1" applyFont="1" applyBorder="1"/>
    <xf numFmtId="0" fontId="1" fillId="0" borderId="23" xfId="0" applyFont="1" applyBorder="1"/>
    <xf numFmtId="44" fontId="1" fillId="0" borderId="20" xfId="1" applyFont="1" applyFill="1" applyBorder="1" applyAlignment="1"/>
    <xf numFmtId="0" fontId="1" fillId="2" borderId="24" xfId="0" applyFont="1" applyFill="1" applyBorder="1"/>
    <xf numFmtId="44" fontId="1" fillId="0" borderId="21" xfId="0" applyNumberFormat="1" applyFont="1" applyBorder="1"/>
    <xf numFmtId="44" fontId="1" fillId="0" borderId="23" xfId="1" applyFont="1" applyBorder="1"/>
    <xf numFmtId="44" fontId="1" fillId="0" borderId="23" xfId="1" applyFont="1" applyBorder="1" applyAlignment="1"/>
    <xf numFmtId="9" fontId="1" fillId="0" borderId="20" xfId="2" applyFont="1" applyBorder="1"/>
    <xf numFmtId="44" fontId="0" fillId="0" borderId="20" xfId="0" applyNumberFormat="1" applyBorder="1"/>
    <xf numFmtId="44" fontId="5" fillId="3" borderId="19" xfId="0" applyNumberFormat="1" applyFont="1" applyFill="1" applyBorder="1"/>
    <xf numFmtId="10" fontId="7" fillId="3" borderId="25" xfId="2" applyNumberFormat="1" applyFont="1" applyFill="1" applyBorder="1" applyAlignment="1">
      <alignment horizontal="right"/>
    </xf>
    <xf numFmtId="44" fontId="2" fillId="0" borderId="0" xfId="0" applyNumberFormat="1" applyFont="1"/>
    <xf numFmtId="44" fontId="1" fillId="0" borderId="27" xfId="1" applyFont="1" applyFill="1" applyBorder="1" applyAlignment="1"/>
    <xf numFmtId="44" fontId="1" fillId="0" borderId="17" xfId="1" applyFont="1" applyFill="1" applyBorder="1" applyAlignment="1"/>
    <xf numFmtId="9" fontId="1" fillId="0" borderId="0" xfId="2" applyFont="1" applyFill="1" applyBorder="1"/>
    <xf numFmtId="44" fontId="2" fillId="0" borderId="0" xfId="1" applyFont="1" applyFill="1" applyBorder="1"/>
    <xf numFmtId="44" fontId="5" fillId="0" borderId="0" xfId="0" applyNumberFormat="1" applyFont="1"/>
    <xf numFmtId="10" fontId="7" fillId="0" borderId="0" xfId="2" applyNumberFormat="1" applyFont="1" applyFill="1" applyBorder="1" applyAlignment="1">
      <alignment horizontal="right"/>
    </xf>
    <xf numFmtId="44" fontId="1" fillId="0" borderId="0" xfId="1" applyFont="1" applyFill="1" applyBorder="1"/>
    <xf numFmtId="0" fontId="0" fillId="0" borderId="32" xfId="0" applyBorder="1"/>
    <xf numFmtId="0" fontId="0" fillId="0" borderId="12" xfId="0" applyBorder="1"/>
    <xf numFmtId="44" fontId="2" fillId="2" borderId="29" xfId="0" applyNumberFormat="1" applyFont="1" applyFill="1" applyBorder="1"/>
    <xf numFmtId="44" fontId="2" fillId="2" borderId="33" xfId="0" applyNumberFormat="1" applyFont="1" applyFill="1" applyBorder="1"/>
    <xf numFmtId="44" fontId="2" fillId="2" borderId="27" xfId="1" applyFont="1" applyFill="1" applyBorder="1"/>
    <xf numFmtId="44" fontId="2" fillId="2" borderId="34" xfId="1" applyFont="1" applyFill="1" applyBorder="1"/>
    <xf numFmtId="0" fontId="0" fillId="0" borderId="17" xfId="0" applyBorder="1"/>
    <xf numFmtId="0" fontId="0" fillId="0" borderId="26" xfId="0" applyBorder="1"/>
    <xf numFmtId="44" fontId="1" fillId="0" borderId="34" xfId="1" applyFont="1" applyFill="1" applyBorder="1" applyAlignment="1"/>
    <xf numFmtId="44" fontId="1" fillId="0" borderId="17" xfId="0" applyNumberFormat="1" applyFont="1" applyBorder="1"/>
    <xf numFmtId="44" fontId="1" fillId="0" borderId="26" xfId="0" applyNumberFormat="1" applyFont="1" applyBorder="1"/>
    <xf numFmtId="0" fontId="1" fillId="0" borderId="17" xfId="0" applyFont="1" applyBorder="1"/>
    <xf numFmtId="0" fontId="1" fillId="0" borderId="26" xfId="0" applyFont="1" applyBorder="1"/>
    <xf numFmtId="44" fontId="1" fillId="0" borderId="28" xfId="0" applyNumberFormat="1" applyFont="1" applyBorder="1"/>
    <xf numFmtId="44" fontId="1" fillId="0" borderId="35" xfId="0" applyNumberFormat="1" applyFont="1" applyBorder="1"/>
    <xf numFmtId="0" fontId="1" fillId="0" borderId="29" xfId="0" applyFont="1" applyBorder="1"/>
    <xf numFmtId="0" fontId="1" fillId="0" borderId="33" xfId="0" applyFont="1" applyBorder="1"/>
    <xf numFmtId="44" fontId="1" fillId="0" borderId="26" xfId="1" applyFont="1" applyFill="1" applyBorder="1" applyAlignment="1"/>
    <xf numFmtId="0" fontId="1" fillId="0" borderId="31" xfId="0" applyFont="1" applyBorder="1"/>
    <xf numFmtId="0" fontId="1" fillId="2" borderId="30" xfId="0" applyFont="1" applyFill="1" applyBorder="1"/>
    <xf numFmtId="0" fontId="1" fillId="2" borderId="36" xfId="0" applyFont="1" applyFill="1" applyBorder="1"/>
    <xf numFmtId="44" fontId="1" fillId="0" borderId="27" xfId="0" applyNumberFormat="1" applyFont="1" applyBorder="1"/>
    <xf numFmtId="44" fontId="1" fillId="0" borderId="34" xfId="0" applyNumberFormat="1" applyFont="1" applyBorder="1"/>
    <xf numFmtId="44" fontId="1" fillId="0" borderId="29" xfId="1" applyFont="1" applyBorder="1"/>
    <xf numFmtId="44" fontId="1" fillId="0" borderId="33" xfId="1" applyFont="1" applyBorder="1"/>
    <xf numFmtId="44" fontId="1" fillId="0" borderId="29" xfId="1" applyFont="1" applyBorder="1" applyAlignment="1"/>
    <xf numFmtId="44" fontId="1" fillId="0" borderId="33" xfId="1" applyFont="1" applyBorder="1" applyAlignment="1"/>
    <xf numFmtId="9" fontId="1" fillId="0" borderId="17" xfId="2" applyFont="1" applyBorder="1"/>
    <xf numFmtId="9" fontId="1" fillId="0" borderId="26" xfId="2" applyFont="1" applyBorder="1"/>
    <xf numFmtId="44" fontId="2" fillId="2" borderId="17" xfId="0" applyNumberFormat="1" applyFont="1" applyFill="1" applyBorder="1"/>
    <xf numFmtId="44" fontId="2" fillId="2" borderId="26" xfId="0" applyNumberFormat="1" applyFont="1" applyFill="1" applyBorder="1"/>
    <xf numFmtId="44" fontId="0" fillId="0" borderId="17" xfId="0" applyNumberFormat="1" applyBorder="1"/>
    <xf numFmtId="44" fontId="0" fillId="0" borderId="26" xfId="0" applyNumberFormat="1" applyBorder="1"/>
    <xf numFmtId="0" fontId="0" fillId="0" borderId="11" xfId="0" applyBorder="1"/>
    <xf numFmtId="44" fontId="2" fillId="2" borderId="17" xfId="1" applyFont="1" applyFill="1" applyBorder="1"/>
    <xf numFmtId="44" fontId="2" fillId="2" borderId="26" xfId="1" applyFont="1" applyFill="1" applyBorder="1"/>
    <xf numFmtId="0" fontId="1" fillId="2" borderId="17" xfId="0" applyFont="1" applyFill="1" applyBorder="1"/>
    <xf numFmtId="0" fontId="1" fillId="2" borderId="26" xfId="0" applyFont="1" applyFill="1" applyBorder="1"/>
    <xf numFmtId="44" fontId="1" fillId="0" borderId="17" xfId="1" applyFont="1" applyBorder="1"/>
    <xf numFmtId="44" fontId="1" fillId="0" borderId="26" xfId="1" applyFont="1" applyBorder="1"/>
    <xf numFmtId="44" fontId="1" fillId="0" borderId="17" xfId="1" applyFont="1" applyBorder="1" applyAlignment="1"/>
    <xf numFmtId="44" fontId="1" fillId="0" borderId="26" xfId="1" applyFont="1" applyBorder="1" applyAlignment="1"/>
    <xf numFmtId="44" fontId="5" fillId="3" borderId="17" xfId="0" applyNumberFormat="1" applyFont="1" applyFill="1" applyBorder="1"/>
    <xf numFmtId="44" fontId="5" fillId="3" borderId="26" xfId="0" applyNumberFormat="1" applyFont="1" applyFill="1" applyBorder="1"/>
    <xf numFmtId="10" fontId="7" fillId="3" borderId="13" xfId="2" applyNumberFormat="1" applyFont="1" applyFill="1" applyBorder="1" applyAlignment="1">
      <alignment horizontal="right"/>
    </xf>
    <xf numFmtId="0" fontId="29" fillId="0" borderId="2" xfId="0" applyFont="1" applyBorder="1"/>
    <xf numFmtId="0" fontId="30" fillId="0" borderId="2" xfId="0" applyFont="1" applyBorder="1"/>
    <xf numFmtId="0" fontId="31" fillId="0" borderId="2" xfId="0" applyFont="1" applyBorder="1"/>
    <xf numFmtId="0" fontId="30" fillId="0" borderId="0" xfId="0" applyFont="1"/>
    <xf numFmtId="0" fontId="29" fillId="0" borderId="3" xfId="0" applyFont="1" applyBorder="1"/>
    <xf numFmtId="0" fontId="30" fillId="0" borderId="3" xfId="0" applyFont="1" applyBorder="1"/>
    <xf numFmtId="0" fontId="31" fillId="0" borderId="3" xfId="0" applyFont="1" applyBorder="1"/>
    <xf numFmtId="0" fontId="29" fillId="0" borderId="0" xfId="0" applyFont="1"/>
    <xf numFmtId="0" fontId="31" fillId="0" borderId="0" xfId="0" applyFont="1"/>
    <xf numFmtId="44" fontId="32" fillId="7" borderId="5" xfId="0" applyNumberFormat="1" applyFont="1" applyFill="1" applyBorder="1"/>
    <xf numFmtId="44" fontId="32" fillId="2" borderId="0" xfId="0" applyNumberFormat="1" applyFont="1" applyFill="1"/>
    <xf numFmtId="0" fontId="31" fillId="0" borderId="4" xfId="0" applyFont="1" applyBorder="1"/>
    <xf numFmtId="44" fontId="32" fillId="2" borderId="4" xfId="1" applyFont="1" applyFill="1" applyBorder="1"/>
    <xf numFmtId="0" fontId="29" fillId="0" borderId="1" xfId="0" applyFont="1" applyBorder="1"/>
    <xf numFmtId="0" fontId="31" fillId="0" borderId="7" xfId="0" applyFont="1" applyBorder="1"/>
    <xf numFmtId="44" fontId="30" fillId="0" borderId="4" xfId="1" applyFont="1" applyFill="1" applyBorder="1" applyAlignment="1"/>
    <xf numFmtId="0" fontId="31" fillId="0" borderId="5" xfId="0" applyFont="1" applyBorder="1"/>
    <xf numFmtId="44" fontId="30" fillId="0" borderId="0" xfId="0" applyNumberFormat="1" applyFont="1"/>
    <xf numFmtId="0" fontId="31" fillId="0" borderId="15" xfId="0" applyFont="1" applyBorder="1"/>
    <xf numFmtId="44" fontId="30" fillId="0" borderId="16" xfId="0" applyNumberFormat="1" applyFont="1" applyBorder="1"/>
    <xf numFmtId="0" fontId="31" fillId="0" borderId="9" xfId="0" applyFont="1" applyBorder="1"/>
    <xf numFmtId="0" fontId="30" fillId="0" borderId="5" xfId="0" applyFont="1" applyBorder="1"/>
    <xf numFmtId="44" fontId="30" fillId="0" borderId="0" xfId="1" applyFont="1" applyFill="1" applyAlignment="1"/>
    <xf numFmtId="0" fontId="31" fillId="0" borderId="1" xfId="0" applyFont="1" applyBorder="1"/>
    <xf numFmtId="0" fontId="30" fillId="0" borderId="1" xfId="0" applyFont="1" applyBorder="1"/>
    <xf numFmtId="0" fontId="31" fillId="0" borderId="6" xfId="0" applyFont="1" applyBorder="1"/>
    <xf numFmtId="0" fontId="30" fillId="2" borderId="6" xfId="0" applyFont="1" applyFill="1" applyBorder="1"/>
    <xf numFmtId="44" fontId="30" fillId="0" borderId="4" xfId="0" applyNumberFormat="1" applyFont="1" applyBorder="1"/>
    <xf numFmtId="44" fontId="30" fillId="0" borderId="5" xfId="1" applyFont="1" applyBorder="1"/>
    <xf numFmtId="44" fontId="30" fillId="0" borderId="0" xfId="1" applyFont="1" applyFill="1" applyBorder="1" applyAlignment="1"/>
    <xf numFmtId="44" fontId="30" fillId="0" borderId="5" xfId="1" applyFont="1" applyBorder="1" applyAlignment="1"/>
    <xf numFmtId="9" fontId="30" fillId="0" borderId="0" xfId="2" applyFont="1"/>
    <xf numFmtId="0" fontId="33" fillId="2" borderId="0" xfId="0" applyFont="1" applyFill="1"/>
    <xf numFmtId="0" fontId="33" fillId="0" borderId="0" xfId="0" applyFont="1"/>
    <xf numFmtId="0" fontId="29" fillId="3" borderId="11" xfId="0" applyFont="1" applyFill="1" applyBorder="1"/>
    <xf numFmtId="44" fontId="29" fillId="3" borderId="12" xfId="0" applyNumberFormat="1" applyFont="1" applyFill="1" applyBorder="1"/>
    <xf numFmtId="0" fontId="34" fillId="3" borderId="13" xfId="0" applyFont="1" applyFill="1" applyBorder="1"/>
    <xf numFmtId="10" fontId="34" fillId="3" borderId="14" xfId="2" applyNumberFormat="1" applyFont="1" applyFill="1" applyBorder="1" applyAlignment="1">
      <alignment horizontal="right"/>
    </xf>
    <xf numFmtId="0" fontId="35" fillId="0" borderId="0" xfId="0" applyFont="1"/>
    <xf numFmtId="0" fontId="1" fillId="2" borderId="0" xfId="0" applyFont="1" applyFill="1"/>
    <xf numFmtId="44" fontId="1" fillId="0" borderId="0" xfId="1" applyFont="1" applyBorder="1"/>
    <xf numFmtId="0" fontId="36" fillId="0" borderId="0" xfId="0" applyFont="1"/>
    <xf numFmtId="0" fontId="37" fillId="0" borderId="0" xfId="0" applyFont="1"/>
    <xf numFmtId="44" fontId="2" fillId="7" borderId="5" xfId="0" applyNumberFormat="1" applyFont="1" applyFill="1" applyBorder="1"/>
    <xf numFmtId="44" fontId="0" fillId="0" borderId="4" xfId="1" applyFont="1" applyFill="1" applyBorder="1" applyAlignment="1"/>
    <xf numFmtId="44" fontId="0" fillId="0" borderId="16" xfId="0" applyNumberFormat="1" applyBorder="1"/>
    <xf numFmtId="0" fontId="0" fillId="0" borderId="5" xfId="0" applyBorder="1"/>
    <xf numFmtId="44" fontId="0" fillId="0" borderId="0" xfId="1" applyFont="1" applyFill="1" applyAlignment="1"/>
    <xf numFmtId="0" fontId="0" fillId="0" borderId="1" xfId="0" applyBorder="1"/>
    <xf numFmtId="0" fontId="0" fillId="2" borderId="6" xfId="0" applyFill="1" applyBorder="1"/>
    <xf numFmtId="44" fontId="0" fillId="0" borderId="4" xfId="0" applyNumberFormat="1" applyBorder="1"/>
    <xf numFmtId="44" fontId="0" fillId="0" borderId="5" xfId="1" applyFont="1" applyBorder="1"/>
    <xf numFmtId="44" fontId="0" fillId="0" borderId="0" xfId="1" applyFont="1" applyFill="1" applyBorder="1" applyAlignment="1"/>
    <xf numFmtId="44" fontId="0" fillId="0" borderId="5" xfId="1" applyFont="1" applyBorder="1" applyAlignment="1"/>
    <xf numFmtId="9" fontId="0" fillId="0" borderId="0" xfId="2" applyFont="1"/>
    <xf numFmtId="44" fontId="32" fillId="2" borderId="5" xfId="0" applyNumberFormat="1" applyFont="1" applyFill="1" applyBorder="1"/>
    <xf numFmtId="0" fontId="30" fillId="0" borderId="4" xfId="0" applyFont="1" applyBorder="1"/>
    <xf numFmtId="0" fontId="13" fillId="0" borderId="4" xfId="0" applyFont="1" applyBorder="1"/>
    <xf numFmtId="0" fontId="39" fillId="0" borderId="0" xfId="0" applyFont="1"/>
    <xf numFmtId="44" fontId="1" fillId="0" borderId="0" xfId="1" applyFont="1" applyBorder="1" applyAlignment="1"/>
    <xf numFmtId="44" fontId="5" fillId="3" borderId="0" xfId="0" applyNumberFormat="1" applyFont="1" applyFill="1"/>
    <xf numFmtId="10" fontId="7" fillId="3" borderId="0" xfId="2" applyNumberFormat="1" applyFont="1" applyFill="1" applyBorder="1" applyAlignment="1">
      <alignment horizontal="right"/>
    </xf>
    <xf numFmtId="0" fontId="4" fillId="0" borderId="37" xfId="0" applyFont="1" applyBorder="1"/>
    <xf numFmtId="44" fontId="14" fillId="7" borderId="29" xfId="0" applyNumberFormat="1" applyFont="1" applyFill="1" applyBorder="1"/>
    <xf numFmtId="0" fontId="4" fillId="0" borderId="26" xfId="0" applyFont="1" applyBorder="1"/>
    <xf numFmtId="0" fontId="1" fillId="0" borderId="38" xfId="0" applyFont="1" applyBorder="1"/>
    <xf numFmtId="0" fontId="40" fillId="0" borderId="0" xfId="3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Valorizaçāo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'Pinheiros-SP'!$C$60:$C$64</c:f>
              <c:numCache>
                <c:formatCode>General</c:formatCode>
                <c:ptCount val="5"/>
                <c:pt idx="0">
                  <c:v>1984</c:v>
                </c:pt>
                <c:pt idx="1">
                  <c:v>2007</c:v>
                </c:pt>
                <c:pt idx="2">
                  <c:v>2014</c:v>
                </c:pt>
                <c:pt idx="3">
                  <c:v>2020</c:v>
                </c:pt>
                <c:pt idx="4">
                  <c:v>2024</c:v>
                </c:pt>
              </c:numCache>
            </c:numRef>
          </c:cat>
          <c:val>
            <c:numRef>
              <c:f>'Pinheiros-SP'!$D$60:$D$64</c:f>
              <c:numCache>
                <c:formatCode>General</c:formatCode>
                <c:ptCount val="5"/>
                <c:pt idx="0">
                  <c:v>3256</c:v>
                </c:pt>
                <c:pt idx="1">
                  <c:v>70000</c:v>
                </c:pt>
                <c:pt idx="2">
                  <c:v>221060</c:v>
                </c:pt>
                <c:pt idx="3">
                  <c:v>288000</c:v>
                </c:pt>
                <c:pt idx="4">
                  <c:v>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7B-F14A-A7DE-ABF4CB750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412431"/>
        <c:axId val="337892591"/>
      </c:lineChart>
      <c:catAx>
        <c:axId val="35841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337892591"/>
        <c:crosses val="autoZero"/>
        <c:auto val="1"/>
        <c:lblAlgn val="ctr"/>
        <c:lblOffset val="100"/>
        <c:noMultiLvlLbl val="0"/>
      </c:catAx>
      <c:valAx>
        <c:axId val="33789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35841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1228246</xdr:colOff>
      <xdr:row>51</xdr:row>
      <xdr:rowOff>168057</xdr:rowOff>
    </xdr:from>
    <xdr:to>
      <xdr:col>8</xdr:col>
      <xdr:colOff>379540</xdr:colOff>
      <xdr:row>74</xdr:row>
      <xdr:rowOff>145977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7A7B03-1DF3-98B9-D0A9-3CCC8F30B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-leiloes.com.br/oferta/leilao/imoveis/apartamento/5136/id-27872/apartamento-46-55m-jardim-satelite-sao-jose-dos-campos-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DF7B9-579B-B24A-8BA4-BAEDECA32A00}">
  <dimension ref="A2:L42"/>
  <sheetViews>
    <sheetView topLeftCell="A7" zoomScale="75" zoomScaleNormal="91" workbookViewId="0">
      <selection activeCell="D9" sqref="D9"/>
    </sheetView>
  </sheetViews>
  <sheetFormatPr baseColWidth="10" defaultRowHeight="16"/>
  <cols>
    <col min="1" max="1" width="32" customWidth="1"/>
    <col min="2" max="2" width="71.6640625" customWidth="1"/>
    <col min="3" max="3" width="23.1640625" customWidth="1"/>
    <col min="4" max="4" width="18.5" bestFit="1" customWidth="1"/>
    <col min="5" max="5" width="19.5" customWidth="1"/>
    <col min="6" max="6" width="19.1640625" customWidth="1"/>
    <col min="7" max="7" width="18.6640625" customWidth="1"/>
    <col min="8" max="8" width="18.33203125" customWidth="1"/>
    <col min="9" max="9" width="19.1640625" customWidth="1"/>
    <col min="10" max="10" width="19.33203125" customWidth="1"/>
    <col min="11" max="11" width="18.83203125" customWidth="1"/>
  </cols>
  <sheetData>
    <row r="2" spans="1:12" ht="31">
      <c r="B2" s="29" t="s">
        <v>24</v>
      </c>
      <c r="C2" s="47"/>
    </row>
    <row r="3" spans="1:12" ht="21">
      <c r="B3" s="28"/>
    </row>
    <row r="4" spans="1:12" ht="21">
      <c r="B4" s="28"/>
    </row>
    <row r="6" spans="1:12">
      <c r="D6" t="s">
        <v>23</v>
      </c>
      <c r="E6">
        <v>5000</v>
      </c>
    </row>
    <row r="7" spans="1:12" ht="22" thickBot="1">
      <c r="A7" s="5" t="s">
        <v>0</v>
      </c>
      <c r="B7" s="5" t="s">
        <v>1</v>
      </c>
      <c r="C7" s="6"/>
      <c r="D7" s="7"/>
    </row>
    <row r="8" spans="1:12" ht="21">
      <c r="A8" s="8" t="s">
        <v>18</v>
      </c>
      <c r="B8" s="14"/>
      <c r="C8" s="14"/>
      <c r="D8" s="15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</row>
    <row r="9" spans="1:12" ht="21">
      <c r="A9" s="2"/>
      <c r="B9" s="1" t="s">
        <v>2</v>
      </c>
      <c r="C9" s="35"/>
      <c r="D9" s="36">
        <f>$C$9+(D$8*$E$6)</f>
        <v>5000</v>
      </c>
      <c r="E9" s="36">
        <f t="shared" ref="E9:K9" si="0">$C$9+(E$8*$E$6)</f>
        <v>10000</v>
      </c>
      <c r="F9" s="36">
        <f t="shared" si="0"/>
        <v>15000</v>
      </c>
      <c r="G9" s="36">
        <f t="shared" si="0"/>
        <v>20000</v>
      </c>
      <c r="H9" s="36">
        <f t="shared" si="0"/>
        <v>25000</v>
      </c>
      <c r="I9" s="36">
        <f t="shared" si="0"/>
        <v>30000</v>
      </c>
      <c r="J9" s="36">
        <f t="shared" si="0"/>
        <v>35000</v>
      </c>
      <c r="K9" s="36">
        <f t="shared" si="0"/>
        <v>40000</v>
      </c>
      <c r="L9" s="20"/>
    </row>
    <row r="10" spans="1:12" ht="21">
      <c r="A10" s="2"/>
      <c r="B10" s="9" t="s">
        <v>3</v>
      </c>
      <c r="C10" s="17"/>
      <c r="D10" s="17"/>
      <c r="E10" s="17"/>
      <c r="F10" s="17"/>
      <c r="G10" s="17"/>
      <c r="H10" s="17"/>
      <c r="I10" s="17"/>
      <c r="J10" s="17"/>
      <c r="K10" s="17"/>
    </row>
    <row r="11" spans="1:12" ht="19">
      <c r="D11" s="1"/>
    </row>
    <row r="12" spans="1:12" ht="21">
      <c r="A12" s="3" t="s">
        <v>4</v>
      </c>
      <c r="B12" s="1"/>
      <c r="D12" s="1"/>
    </row>
    <row r="13" spans="1:12" ht="21">
      <c r="A13" s="2"/>
      <c r="B13" s="12" t="s">
        <v>19</v>
      </c>
      <c r="C13" s="32">
        <f>C9*0.05</f>
        <v>0</v>
      </c>
      <c r="D13" s="32"/>
      <c r="E13" s="32"/>
      <c r="F13" s="32"/>
      <c r="G13" s="32"/>
      <c r="H13" s="32"/>
      <c r="I13" s="32"/>
      <c r="J13" s="32"/>
      <c r="K13" s="32"/>
    </row>
    <row r="14" spans="1:12" ht="21">
      <c r="A14" s="2"/>
      <c r="B14" s="9" t="s">
        <v>43</v>
      </c>
      <c r="C14" s="32">
        <f>C9*0.03</f>
        <v>0</v>
      </c>
      <c r="D14" s="32"/>
      <c r="E14" s="32"/>
      <c r="F14" s="32"/>
      <c r="G14" s="32"/>
      <c r="H14" s="32"/>
      <c r="I14" s="32"/>
      <c r="J14" s="32"/>
      <c r="K14" s="32"/>
    </row>
    <row r="15" spans="1:12" ht="21">
      <c r="A15" s="2"/>
      <c r="B15" s="9" t="s">
        <v>86</v>
      </c>
      <c r="C15" s="32">
        <v>3000</v>
      </c>
      <c r="D15" s="32"/>
      <c r="E15" s="32"/>
      <c r="F15" s="32"/>
      <c r="G15" s="32"/>
      <c r="H15" s="32"/>
      <c r="I15" s="32"/>
      <c r="J15" s="32"/>
      <c r="K15" s="32"/>
    </row>
    <row r="16" spans="1:12" ht="21">
      <c r="A16" s="2"/>
      <c r="B16" s="10" t="s">
        <v>87</v>
      </c>
      <c r="C16" s="32">
        <f>0.05*C9</f>
        <v>0</v>
      </c>
      <c r="D16" s="23"/>
      <c r="E16" s="22"/>
      <c r="F16" s="22"/>
      <c r="G16" s="22"/>
      <c r="H16" s="22"/>
      <c r="I16" s="22"/>
      <c r="J16" s="22"/>
      <c r="K16" s="22"/>
    </row>
    <row r="17" spans="1:11" ht="21">
      <c r="A17" s="2"/>
      <c r="B17" s="1" t="s">
        <v>12</v>
      </c>
      <c r="C17" s="22">
        <f>C13+C14+C15+C16</f>
        <v>3000</v>
      </c>
      <c r="D17" s="22"/>
      <c r="E17" s="22"/>
      <c r="F17" s="22"/>
      <c r="G17" s="22"/>
      <c r="H17" s="22"/>
      <c r="I17" s="22"/>
      <c r="J17" s="22"/>
      <c r="K17" s="22"/>
    </row>
    <row r="18" spans="1:11" ht="21">
      <c r="A18" s="3" t="s">
        <v>6</v>
      </c>
      <c r="B18" s="1"/>
      <c r="C18" s="25"/>
      <c r="D18" s="25"/>
      <c r="E18" s="25"/>
      <c r="F18" s="25"/>
      <c r="G18" s="25"/>
      <c r="H18" s="25"/>
      <c r="I18" s="25"/>
      <c r="J18" s="25"/>
      <c r="K18" s="25"/>
    </row>
    <row r="19" spans="1:11" ht="21">
      <c r="A19" s="2"/>
      <c r="B19" s="41" t="s">
        <v>7</v>
      </c>
      <c r="C19" s="42"/>
      <c r="D19" s="42"/>
      <c r="E19" s="42"/>
      <c r="F19" s="42"/>
      <c r="G19" s="42"/>
      <c r="H19" s="42"/>
      <c r="I19" s="42"/>
      <c r="J19" s="42"/>
      <c r="K19" s="42"/>
    </row>
    <row r="20" spans="1:11" ht="21">
      <c r="A20" s="2"/>
      <c r="B20" s="13" t="s">
        <v>21</v>
      </c>
      <c r="C20" s="40"/>
      <c r="D20" s="40"/>
      <c r="E20" s="40"/>
      <c r="F20" s="40"/>
      <c r="G20" s="40"/>
      <c r="H20" s="40"/>
      <c r="I20" s="40"/>
      <c r="J20" s="40"/>
      <c r="K20" s="40"/>
    </row>
    <row r="21" spans="1:11" ht="21">
      <c r="A21" s="2"/>
      <c r="B21" s="1" t="s">
        <v>12</v>
      </c>
      <c r="C21" s="33">
        <f>C19+C20</f>
        <v>0</v>
      </c>
      <c r="D21" s="33"/>
      <c r="E21" s="33"/>
      <c r="F21" s="33"/>
      <c r="G21" s="33"/>
      <c r="H21" s="33"/>
      <c r="I21" s="33"/>
      <c r="J21" s="33"/>
      <c r="K21" s="33"/>
    </row>
    <row r="22" spans="1:11" ht="21">
      <c r="A22" s="3" t="s">
        <v>8</v>
      </c>
      <c r="B22" s="4"/>
      <c r="C22" s="24"/>
      <c r="D22" s="24"/>
      <c r="E22" s="25"/>
      <c r="F22" s="25"/>
      <c r="G22" s="25"/>
      <c r="H22" s="25"/>
      <c r="I22" s="25"/>
      <c r="J22" s="25"/>
      <c r="K22" s="25"/>
    </row>
    <row r="23" spans="1:11" ht="21">
      <c r="A23" s="2"/>
      <c r="B23" s="11" t="s">
        <v>10</v>
      </c>
      <c r="C23" s="27"/>
      <c r="D23" s="27"/>
      <c r="E23" s="27"/>
      <c r="F23" s="27"/>
      <c r="G23" s="27"/>
      <c r="H23" s="27"/>
      <c r="I23" s="27"/>
      <c r="J23" s="27"/>
      <c r="K23" s="27"/>
    </row>
    <row r="24" spans="1:11" ht="21">
      <c r="A24" s="2"/>
      <c r="B24" s="12" t="s">
        <v>9</v>
      </c>
      <c r="C24" s="34"/>
      <c r="D24" s="21"/>
      <c r="E24" s="21"/>
      <c r="F24" s="21"/>
      <c r="G24" s="21"/>
      <c r="H24" s="21"/>
      <c r="I24" s="21"/>
      <c r="J24" s="21"/>
      <c r="K24" s="21"/>
    </row>
    <row r="25" spans="1:11" ht="21">
      <c r="A25" s="2"/>
      <c r="B25" s="13" t="s">
        <v>11</v>
      </c>
      <c r="C25" s="45"/>
      <c r="D25" s="26"/>
      <c r="E25" s="26"/>
      <c r="F25" s="26"/>
      <c r="G25" s="26"/>
      <c r="H25" s="26"/>
      <c r="I25" s="26"/>
      <c r="J25" s="26"/>
      <c r="K25" s="26"/>
    </row>
    <row r="26" spans="1:11" ht="21">
      <c r="A26" s="2"/>
      <c r="B26" s="12" t="s">
        <v>12</v>
      </c>
      <c r="C26" s="34">
        <f>C23*(C24+C25)</f>
        <v>0</v>
      </c>
      <c r="D26" s="21"/>
      <c r="E26" s="21"/>
      <c r="F26" s="21"/>
      <c r="G26" s="21"/>
      <c r="H26" s="21"/>
      <c r="I26" s="21"/>
      <c r="J26" s="21"/>
      <c r="K26" s="21"/>
    </row>
    <row r="27" spans="1:11" ht="21">
      <c r="A27" s="3" t="s">
        <v>13</v>
      </c>
      <c r="B27" s="1"/>
      <c r="C27" s="25"/>
      <c r="D27" s="25"/>
      <c r="E27" s="25"/>
      <c r="F27" s="25"/>
      <c r="G27" s="25"/>
      <c r="H27" s="25"/>
      <c r="I27" s="25"/>
      <c r="J27" s="25"/>
      <c r="K27" s="25"/>
    </row>
    <row r="28" spans="1:11" ht="21">
      <c r="A28" s="2"/>
      <c r="B28" s="1" t="s">
        <v>14</v>
      </c>
      <c r="C28" s="39">
        <f>0.06*C$10</f>
        <v>0</v>
      </c>
      <c r="D28" s="39">
        <f t="shared" ref="D28:K28" si="1">0.06*D$10</f>
        <v>0</v>
      </c>
      <c r="E28" s="39">
        <f t="shared" si="1"/>
        <v>0</v>
      </c>
      <c r="F28" s="39">
        <f t="shared" si="1"/>
        <v>0</v>
      </c>
      <c r="G28" s="39">
        <f t="shared" si="1"/>
        <v>0</v>
      </c>
      <c r="H28" s="39">
        <f t="shared" si="1"/>
        <v>0</v>
      </c>
      <c r="I28" s="39">
        <f t="shared" si="1"/>
        <v>0</v>
      </c>
      <c r="J28" s="39">
        <f t="shared" si="1"/>
        <v>0</v>
      </c>
      <c r="K28" s="39">
        <f t="shared" si="1"/>
        <v>0</v>
      </c>
    </row>
    <row r="29" spans="1:11" ht="21">
      <c r="A29" s="2"/>
      <c r="B29" s="1"/>
      <c r="C29" s="25"/>
      <c r="D29" s="25"/>
      <c r="E29" s="25"/>
      <c r="F29" s="25"/>
      <c r="G29" s="25"/>
      <c r="H29" s="25"/>
      <c r="I29" s="25"/>
      <c r="J29" s="25"/>
      <c r="K29" s="25"/>
    </row>
    <row r="30" spans="1:11" ht="21">
      <c r="A30" s="3" t="s">
        <v>15</v>
      </c>
      <c r="B30" s="1"/>
      <c r="C30" s="25"/>
      <c r="D30" s="25"/>
      <c r="E30" s="25"/>
      <c r="F30" s="25"/>
      <c r="G30" s="25"/>
      <c r="H30" s="25"/>
      <c r="I30" s="25"/>
      <c r="J30" s="25"/>
      <c r="K30" s="25"/>
    </row>
    <row r="31" spans="1:11" ht="21">
      <c r="A31" s="2"/>
      <c r="B31" s="1" t="s">
        <v>16</v>
      </c>
      <c r="C31" s="22">
        <f>(C$10-(C9+C17+C19+C28))*0.15</f>
        <v>-450</v>
      </c>
      <c r="D31" s="22">
        <f t="shared" ref="D31:K31" si="2">(D$10-(D9+D17+D19+D28))*0.15</f>
        <v>-750</v>
      </c>
      <c r="E31" s="22">
        <f t="shared" si="2"/>
        <v>-1500</v>
      </c>
      <c r="F31" s="22">
        <f t="shared" si="2"/>
        <v>-2250</v>
      </c>
      <c r="G31" s="22">
        <f t="shared" si="2"/>
        <v>-3000</v>
      </c>
      <c r="H31" s="22">
        <f t="shared" si="2"/>
        <v>-3750</v>
      </c>
      <c r="I31" s="22">
        <f t="shared" si="2"/>
        <v>-4500</v>
      </c>
      <c r="J31" s="22">
        <f t="shared" si="2"/>
        <v>-5250</v>
      </c>
      <c r="K31" s="22">
        <f t="shared" si="2"/>
        <v>-6000</v>
      </c>
    </row>
    <row r="32" spans="1:11" ht="21">
      <c r="A32" s="2"/>
      <c r="B32" s="1"/>
      <c r="C32" s="25"/>
      <c r="D32" s="25"/>
      <c r="E32" s="25"/>
      <c r="F32" s="25"/>
      <c r="G32" s="25"/>
      <c r="H32" s="25"/>
      <c r="I32" s="25"/>
      <c r="J32" s="25"/>
      <c r="K32" s="25"/>
    </row>
    <row r="33" spans="1:11" ht="21">
      <c r="A33" s="3" t="s">
        <v>17</v>
      </c>
      <c r="B33" s="4"/>
      <c r="C33" s="24"/>
      <c r="D33" s="24"/>
      <c r="E33" s="25"/>
      <c r="F33" s="25"/>
      <c r="G33" s="25"/>
      <c r="H33" s="25"/>
      <c r="I33" s="25"/>
      <c r="J33" s="25"/>
      <c r="K33" s="25"/>
    </row>
    <row r="34" spans="1:11" ht="19">
      <c r="B34" s="13"/>
      <c r="C34" s="37"/>
      <c r="D34" s="37"/>
      <c r="E34" s="37"/>
      <c r="F34" s="37"/>
      <c r="G34" s="37"/>
      <c r="H34" s="37"/>
      <c r="I34" s="37"/>
      <c r="J34" s="37"/>
      <c r="K34" s="37"/>
    </row>
    <row r="35" spans="1:11" ht="19">
      <c r="B35" s="1"/>
      <c r="C35" s="44"/>
      <c r="D35" s="44"/>
      <c r="E35" s="44"/>
      <c r="F35" s="44"/>
      <c r="G35" s="44"/>
      <c r="H35" s="44"/>
      <c r="I35" s="44"/>
      <c r="J35" s="44"/>
      <c r="K35" s="44"/>
    </row>
    <row r="36" spans="1:11" ht="19">
      <c r="B36" s="38" t="s">
        <v>25</v>
      </c>
      <c r="C36" s="36">
        <f>C9+C17+C21+C26</f>
        <v>3000</v>
      </c>
      <c r="D36" s="36">
        <f t="shared" ref="D36:K36" si="3">D9+D17+D21+D26</f>
        <v>5000</v>
      </c>
      <c r="E36" s="36">
        <f t="shared" si="3"/>
        <v>10000</v>
      </c>
      <c r="F36" s="36">
        <f t="shared" si="3"/>
        <v>15000</v>
      </c>
      <c r="G36" s="36">
        <f t="shared" si="3"/>
        <v>20000</v>
      </c>
      <c r="H36" s="36">
        <f t="shared" si="3"/>
        <v>25000</v>
      </c>
      <c r="I36" s="36">
        <f t="shared" si="3"/>
        <v>30000</v>
      </c>
      <c r="J36" s="36">
        <f t="shared" si="3"/>
        <v>35000</v>
      </c>
      <c r="K36" s="36">
        <f t="shared" si="3"/>
        <v>40000</v>
      </c>
    </row>
    <row r="37" spans="1:11" ht="19">
      <c r="B37" s="43" t="s">
        <v>26</v>
      </c>
      <c r="C37" s="16">
        <f>C10-C28</f>
        <v>0</v>
      </c>
      <c r="D37" s="16">
        <f t="shared" ref="D37:K37" si="4">D10-D28</f>
        <v>0</v>
      </c>
      <c r="E37" s="16">
        <f t="shared" si="4"/>
        <v>0</v>
      </c>
      <c r="F37" s="16">
        <f t="shared" si="4"/>
        <v>0</v>
      </c>
      <c r="G37" s="16">
        <f t="shared" si="4"/>
        <v>0</v>
      </c>
      <c r="H37" s="16">
        <f t="shared" si="4"/>
        <v>0</v>
      </c>
      <c r="I37" s="16">
        <f t="shared" si="4"/>
        <v>0</v>
      </c>
      <c r="J37" s="16">
        <f t="shared" si="4"/>
        <v>0</v>
      </c>
      <c r="K37" s="16">
        <f t="shared" si="4"/>
        <v>0</v>
      </c>
    </row>
    <row r="38" spans="1:11" ht="19">
      <c r="B38" s="43" t="s">
        <v>27</v>
      </c>
      <c r="C38" s="16">
        <f>C10-(C9+C17+C21+C26+C28)</f>
        <v>-3000</v>
      </c>
      <c r="D38" s="16">
        <f t="shared" ref="D38:K38" si="5">D10-(D9+D17+D21+D26+D28)</f>
        <v>-5000</v>
      </c>
      <c r="E38" s="16">
        <f t="shared" si="5"/>
        <v>-10000</v>
      </c>
      <c r="F38" s="16">
        <f t="shared" si="5"/>
        <v>-15000</v>
      </c>
      <c r="G38" s="16">
        <f t="shared" si="5"/>
        <v>-20000</v>
      </c>
      <c r="H38" s="16">
        <f t="shared" si="5"/>
        <v>-25000</v>
      </c>
      <c r="I38" s="16">
        <f t="shared" si="5"/>
        <v>-30000</v>
      </c>
      <c r="J38" s="16">
        <f t="shared" si="5"/>
        <v>-35000</v>
      </c>
      <c r="K38" s="16">
        <f t="shared" si="5"/>
        <v>-40000</v>
      </c>
    </row>
    <row r="40" spans="1:11" ht="17" thickBot="1"/>
    <row r="41" spans="1:11" ht="21">
      <c r="B41" s="18" t="s">
        <v>28</v>
      </c>
      <c r="C41" s="19">
        <f>C38-C31</f>
        <v>-2550</v>
      </c>
      <c r="D41" s="19">
        <f t="shared" ref="D41:K41" si="6">D38-D31</f>
        <v>-4250</v>
      </c>
      <c r="E41" s="19">
        <f t="shared" si="6"/>
        <v>-8500</v>
      </c>
      <c r="F41" s="19">
        <f t="shared" si="6"/>
        <v>-12750</v>
      </c>
      <c r="G41" s="19">
        <f t="shared" si="6"/>
        <v>-17000</v>
      </c>
      <c r="H41" s="19">
        <f t="shared" si="6"/>
        <v>-21250</v>
      </c>
      <c r="I41" s="19">
        <f t="shared" si="6"/>
        <v>-25500</v>
      </c>
      <c r="J41" s="19">
        <f t="shared" si="6"/>
        <v>-29750</v>
      </c>
      <c r="K41" s="19">
        <f t="shared" si="6"/>
        <v>-34000</v>
      </c>
    </row>
    <row r="42" spans="1:11" ht="27" thickBot="1">
      <c r="B42" s="30" t="s">
        <v>29</v>
      </c>
      <c r="C42" s="31">
        <f>C41/C36</f>
        <v>-0.85</v>
      </c>
      <c r="D42" s="31">
        <f t="shared" ref="D42:K42" si="7">D41/D36</f>
        <v>-0.85</v>
      </c>
      <c r="E42" s="31">
        <f t="shared" si="7"/>
        <v>-0.85</v>
      </c>
      <c r="F42" s="31">
        <f t="shared" si="7"/>
        <v>-0.85</v>
      </c>
      <c r="G42" s="31">
        <f t="shared" si="7"/>
        <v>-0.85</v>
      </c>
      <c r="H42" s="31">
        <f t="shared" si="7"/>
        <v>-0.85</v>
      </c>
      <c r="I42" s="31">
        <f t="shared" si="7"/>
        <v>-0.85</v>
      </c>
      <c r="J42" s="31">
        <f t="shared" si="7"/>
        <v>-0.85</v>
      </c>
      <c r="K42" s="31">
        <f t="shared" si="7"/>
        <v>-0.85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F64C2-4A3D-7B45-8899-5BA667006CEC}">
  <dimension ref="A2:L42"/>
  <sheetViews>
    <sheetView zoomScale="75" zoomScaleNormal="91" workbookViewId="0">
      <selection activeCell="B5" sqref="B5"/>
    </sheetView>
  </sheetViews>
  <sheetFormatPr baseColWidth="10" defaultRowHeight="16"/>
  <cols>
    <col min="1" max="1" width="32" customWidth="1"/>
    <col min="2" max="2" width="71.6640625" customWidth="1"/>
    <col min="3" max="3" width="23.1640625" customWidth="1"/>
    <col min="4" max="4" width="18.5" bestFit="1" customWidth="1"/>
    <col min="5" max="5" width="19.5" customWidth="1"/>
    <col min="6" max="6" width="19.1640625" customWidth="1"/>
    <col min="7" max="7" width="18.6640625" customWidth="1"/>
    <col min="8" max="8" width="18.33203125" customWidth="1"/>
    <col min="9" max="9" width="19.1640625" customWidth="1"/>
    <col min="10" max="10" width="19.33203125" customWidth="1"/>
    <col min="11" max="11" width="18.83203125" customWidth="1"/>
  </cols>
  <sheetData>
    <row r="2" spans="1:12" ht="31">
      <c r="B2" s="29" t="s">
        <v>24</v>
      </c>
      <c r="C2" s="47" t="s">
        <v>94</v>
      </c>
    </row>
    <row r="3" spans="1:12" ht="21">
      <c r="B3" s="28" t="s">
        <v>102</v>
      </c>
    </row>
    <row r="4" spans="1:12" ht="21">
      <c r="B4" s="28" t="s">
        <v>103</v>
      </c>
    </row>
    <row r="5" spans="1:12">
      <c r="B5" t="s">
        <v>104</v>
      </c>
    </row>
    <row r="6" spans="1:12">
      <c r="D6" t="s">
        <v>23</v>
      </c>
      <c r="E6">
        <v>2000</v>
      </c>
    </row>
    <row r="7" spans="1:12" ht="22" thickBot="1">
      <c r="A7" s="5" t="s">
        <v>0</v>
      </c>
      <c r="B7" s="5" t="s">
        <v>1</v>
      </c>
      <c r="C7" s="6"/>
      <c r="D7" s="7"/>
    </row>
    <row r="8" spans="1:12" ht="21">
      <c r="A8" s="8" t="s">
        <v>18</v>
      </c>
      <c r="B8" s="14"/>
      <c r="C8" s="14"/>
      <c r="D8" s="15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</row>
    <row r="9" spans="1:12" ht="21">
      <c r="A9" s="2"/>
      <c r="B9" s="1" t="s">
        <v>2</v>
      </c>
      <c r="C9" s="35">
        <v>150339</v>
      </c>
      <c r="D9" s="36">
        <f>$C$9+(D$8*$E$6)</f>
        <v>152339</v>
      </c>
      <c r="E9" s="36">
        <f t="shared" ref="E9:K9" si="0">$C$9+(E$8*$E$6)</f>
        <v>154339</v>
      </c>
      <c r="F9" s="36">
        <f t="shared" si="0"/>
        <v>156339</v>
      </c>
      <c r="G9" s="36">
        <f t="shared" si="0"/>
        <v>158339</v>
      </c>
      <c r="H9" s="36">
        <f t="shared" si="0"/>
        <v>160339</v>
      </c>
      <c r="I9" s="36">
        <f t="shared" si="0"/>
        <v>162339</v>
      </c>
      <c r="J9" s="36">
        <f t="shared" si="0"/>
        <v>164339</v>
      </c>
      <c r="K9" s="36">
        <f t="shared" si="0"/>
        <v>166339</v>
      </c>
      <c r="L9" s="20"/>
    </row>
    <row r="10" spans="1:12" ht="21">
      <c r="A10" s="2"/>
      <c r="B10" s="9" t="s">
        <v>3</v>
      </c>
      <c r="C10" s="17">
        <v>237000</v>
      </c>
      <c r="D10" s="17">
        <v>237000</v>
      </c>
      <c r="E10" s="17">
        <v>237000</v>
      </c>
      <c r="F10" s="17">
        <v>237000</v>
      </c>
      <c r="G10" s="17">
        <v>237000</v>
      </c>
      <c r="H10" s="17">
        <v>237000</v>
      </c>
      <c r="I10" s="17">
        <v>237000</v>
      </c>
      <c r="J10" s="17">
        <v>237000</v>
      </c>
      <c r="K10" s="17">
        <v>237000</v>
      </c>
    </row>
    <row r="11" spans="1:12" ht="19">
      <c r="D11" s="1"/>
    </row>
    <row r="12" spans="1:12" ht="21">
      <c r="A12" s="3" t="s">
        <v>4</v>
      </c>
      <c r="B12" s="1"/>
      <c r="D12" s="1"/>
    </row>
    <row r="13" spans="1:12" ht="21">
      <c r="A13" s="2"/>
      <c r="B13" s="12" t="s">
        <v>19</v>
      </c>
      <c r="C13" s="32">
        <f>C9*0.05</f>
        <v>7516.9500000000007</v>
      </c>
      <c r="D13" s="32">
        <f t="shared" ref="D13:K13" si="1">D9*0.05</f>
        <v>7616.9500000000007</v>
      </c>
      <c r="E13" s="32">
        <f t="shared" si="1"/>
        <v>7716.9500000000007</v>
      </c>
      <c r="F13" s="32">
        <f t="shared" si="1"/>
        <v>7816.9500000000007</v>
      </c>
      <c r="G13" s="32">
        <f t="shared" si="1"/>
        <v>7916.9500000000007</v>
      </c>
      <c r="H13" s="32">
        <f t="shared" si="1"/>
        <v>8016.9500000000007</v>
      </c>
      <c r="I13" s="32">
        <f t="shared" si="1"/>
        <v>8116.9500000000007</v>
      </c>
      <c r="J13" s="32">
        <f t="shared" si="1"/>
        <v>8216.9500000000007</v>
      </c>
      <c r="K13" s="32">
        <f t="shared" si="1"/>
        <v>8316.9500000000007</v>
      </c>
    </row>
    <row r="14" spans="1:12" ht="21">
      <c r="A14" s="2"/>
      <c r="B14" s="9" t="s">
        <v>43</v>
      </c>
      <c r="C14" s="32">
        <f>C9*0.03</f>
        <v>4510.17</v>
      </c>
      <c r="D14" s="32">
        <f t="shared" ref="D14:K14" si="2">D9*0.03</f>
        <v>4570.17</v>
      </c>
      <c r="E14" s="32">
        <f t="shared" si="2"/>
        <v>4630.17</v>
      </c>
      <c r="F14" s="32">
        <f t="shared" si="2"/>
        <v>4690.17</v>
      </c>
      <c r="G14" s="32">
        <f t="shared" si="2"/>
        <v>4750.17</v>
      </c>
      <c r="H14" s="32">
        <f t="shared" si="2"/>
        <v>4810.17</v>
      </c>
      <c r="I14" s="32">
        <f t="shared" si="2"/>
        <v>4870.17</v>
      </c>
      <c r="J14" s="32">
        <f t="shared" si="2"/>
        <v>4930.17</v>
      </c>
      <c r="K14" s="32">
        <f t="shared" si="2"/>
        <v>4990.17</v>
      </c>
    </row>
    <row r="15" spans="1:12" ht="21">
      <c r="A15" s="2"/>
      <c r="B15" s="9" t="s">
        <v>86</v>
      </c>
      <c r="C15" s="32">
        <v>3000</v>
      </c>
      <c r="D15" s="32">
        <v>3000</v>
      </c>
      <c r="E15" s="32">
        <v>3000</v>
      </c>
      <c r="F15" s="32">
        <v>3000</v>
      </c>
      <c r="G15" s="32">
        <v>3000</v>
      </c>
      <c r="H15" s="32">
        <v>3000</v>
      </c>
      <c r="I15" s="32">
        <v>3000</v>
      </c>
      <c r="J15" s="32">
        <v>3000</v>
      </c>
      <c r="K15" s="32">
        <v>3000</v>
      </c>
    </row>
    <row r="16" spans="1:12" ht="21">
      <c r="A16" s="2"/>
      <c r="B16" s="10" t="s">
        <v>87</v>
      </c>
      <c r="C16" s="32">
        <f>0.05*C9</f>
        <v>7516.9500000000007</v>
      </c>
      <c r="D16" s="32">
        <f t="shared" ref="D16:K16" si="3">0.05*D9</f>
        <v>7616.9500000000007</v>
      </c>
      <c r="E16" s="32">
        <f t="shared" si="3"/>
        <v>7716.9500000000007</v>
      </c>
      <c r="F16" s="32">
        <f t="shared" si="3"/>
        <v>7816.9500000000007</v>
      </c>
      <c r="G16" s="32">
        <f t="shared" si="3"/>
        <v>7916.9500000000007</v>
      </c>
      <c r="H16" s="32">
        <f t="shared" si="3"/>
        <v>8016.9500000000007</v>
      </c>
      <c r="I16" s="32">
        <f t="shared" si="3"/>
        <v>8116.9500000000007</v>
      </c>
      <c r="J16" s="32">
        <f t="shared" si="3"/>
        <v>8216.9500000000007</v>
      </c>
      <c r="K16" s="32">
        <f t="shared" si="3"/>
        <v>8316.9500000000007</v>
      </c>
    </row>
    <row r="17" spans="1:11" ht="21">
      <c r="A17" s="2"/>
      <c r="B17" s="1" t="s">
        <v>12</v>
      </c>
      <c r="C17" s="22">
        <f>C13+C14+C15+C16</f>
        <v>22544.07</v>
      </c>
      <c r="D17" s="22">
        <f t="shared" ref="D17:K17" si="4">D13+D14+D15+D16</f>
        <v>22804.07</v>
      </c>
      <c r="E17" s="22">
        <f t="shared" si="4"/>
        <v>23064.07</v>
      </c>
      <c r="F17" s="22">
        <f t="shared" si="4"/>
        <v>23324.07</v>
      </c>
      <c r="G17" s="22">
        <f t="shared" si="4"/>
        <v>23584.07</v>
      </c>
      <c r="H17" s="22">
        <f t="shared" si="4"/>
        <v>23844.07</v>
      </c>
      <c r="I17" s="22">
        <f t="shared" si="4"/>
        <v>24104.07</v>
      </c>
      <c r="J17" s="22">
        <f t="shared" si="4"/>
        <v>24364.07</v>
      </c>
      <c r="K17" s="22">
        <f t="shared" si="4"/>
        <v>24624.07</v>
      </c>
    </row>
    <row r="18" spans="1:11" ht="21">
      <c r="A18" s="3" t="s">
        <v>6</v>
      </c>
      <c r="B18" s="1"/>
      <c r="C18" s="25"/>
      <c r="D18" s="25"/>
      <c r="E18" s="25"/>
      <c r="F18" s="25"/>
      <c r="G18" s="25"/>
      <c r="H18" s="25"/>
      <c r="I18" s="25"/>
      <c r="J18" s="25"/>
      <c r="K18" s="25"/>
    </row>
    <row r="19" spans="1:11" ht="21">
      <c r="A19" s="2"/>
      <c r="B19" s="41" t="s">
        <v>7</v>
      </c>
      <c r="C19" s="42">
        <v>3000</v>
      </c>
      <c r="D19" s="42">
        <v>3000</v>
      </c>
      <c r="E19" s="42">
        <v>3000</v>
      </c>
      <c r="F19" s="42">
        <v>3000</v>
      </c>
      <c r="G19" s="42">
        <v>3000</v>
      </c>
      <c r="H19" s="42">
        <v>3000</v>
      </c>
      <c r="I19" s="42">
        <v>3000</v>
      </c>
      <c r="J19" s="42">
        <v>3000</v>
      </c>
      <c r="K19" s="42">
        <v>3000</v>
      </c>
    </row>
    <row r="20" spans="1:11" ht="21">
      <c r="A20" s="2"/>
      <c r="B20" s="13" t="s">
        <v>21</v>
      </c>
      <c r="C20" s="40"/>
      <c r="D20" s="40"/>
      <c r="E20" s="40"/>
      <c r="F20" s="40"/>
      <c r="G20" s="40"/>
      <c r="H20" s="40"/>
      <c r="I20" s="40"/>
      <c r="J20" s="40"/>
      <c r="K20" s="40"/>
    </row>
    <row r="21" spans="1:11" ht="21">
      <c r="A21" s="2"/>
      <c r="B21" s="1" t="s">
        <v>12</v>
      </c>
      <c r="C21" s="33">
        <f>C19+C20</f>
        <v>3000</v>
      </c>
      <c r="D21" s="33">
        <f t="shared" ref="D21:K21" si="5">D19+D20</f>
        <v>3000</v>
      </c>
      <c r="E21" s="33">
        <f t="shared" si="5"/>
        <v>3000</v>
      </c>
      <c r="F21" s="33">
        <f t="shared" si="5"/>
        <v>3000</v>
      </c>
      <c r="G21" s="33">
        <f t="shared" si="5"/>
        <v>3000</v>
      </c>
      <c r="H21" s="33">
        <f t="shared" si="5"/>
        <v>3000</v>
      </c>
      <c r="I21" s="33">
        <f t="shared" si="5"/>
        <v>3000</v>
      </c>
      <c r="J21" s="33">
        <f t="shared" si="5"/>
        <v>3000</v>
      </c>
      <c r="K21" s="33">
        <f t="shared" si="5"/>
        <v>3000</v>
      </c>
    </row>
    <row r="22" spans="1:11" ht="21">
      <c r="A22" s="3" t="s">
        <v>8</v>
      </c>
      <c r="B22" s="4"/>
      <c r="C22" s="24"/>
      <c r="D22" s="24"/>
      <c r="E22" s="25"/>
      <c r="F22" s="25"/>
      <c r="G22" s="25"/>
      <c r="H22" s="25"/>
      <c r="I22" s="25"/>
      <c r="J22" s="25"/>
      <c r="K22" s="25"/>
    </row>
    <row r="23" spans="1:11" ht="21">
      <c r="A23" s="2"/>
      <c r="B23" s="11" t="s">
        <v>10</v>
      </c>
      <c r="C23" s="27">
        <v>6</v>
      </c>
      <c r="D23" s="27">
        <v>6</v>
      </c>
      <c r="E23" s="27">
        <v>6</v>
      </c>
      <c r="F23" s="27">
        <v>6</v>
      </c>
      <c r="G23" s="27">
        <v>6</v>
      </c>
      <c r="H23" s="27">
        <v>6</v>
      </c>
      <c r="I23" s="27">
        <v>6</v>
      </c>
      <c r="J23" s="27">
        <v>6</v>
      </c>
      <c r="K23" s="27">
        <v>6</v>
      </c>
    </row>
    <row r="24" spans="1:11" ht="21">
      <c r="A24" s="2"/>
      <c r="B24" s="12" t="s">
        <v>9</v>
      </c>
      <c r="C24" s="34">
        <v>60</v>
      </c>
      <c r="D24" s="34">
        <v>60</v>
      </c>
      <c r="E24" s="34">
        <v>60</v>
      </c>
      <c r="F24" s="34">
        <v>60</v>
      </c>
      <c r="G24" s="34">
        <v>60</v>
      </c>
      <c r="H24" s="34">
        <v>60</v>
      </c>
      <c r="I24" s="34">
        <v>60</v>
      </c>
      <c r="J24" s="34">
        <v>60</v>
      </c>
      <c r="K24" s="34">
        <v>60</v>
      </c>
    </row>
    <row r="25" spans="1:11" ht="21">
      <c r="A25" s="2"/>
      <c r="B25" s="13" t="s">
        <v>11</v>
      </c>
      <c r="C25" s="45">
        <v>350</v>
      </c>
      <c r="D25" s="45">
        <v>350</v>
      </c>
      <c r="E25" s="45">
        <v>350</v>
      </c>
      <c r="F25" s="45">
        <v>350</v>
      </c>
      <c r="G25" s="45">
        <v>350</v>
      </c>
      <c r="H25" s="45">
        <v>350</v>
      </c>
      <c r="I25" s="45">
        <v>350</v>
      </c>
      <c r="J25" s="45">
        <v>350</v>
      </c>
      <c r="K25" s="45">
        <v>350</v>
      </c>
    </row>
    <row r="26" spans="1:11" ht="21">
      <c r="A26" s="2"/>
      <c r="B26" s="12" t="s">
        <v>12</v>
      </c>
      <c r="C26" s="34">
        <f>C23*(C24+C25)</f>
        <v>2460</v>
      </c>
      <c r="D26" s="34">
        <f t="shared" ref="D26:K26" si="6">D23*(D24+D25)</f>
        <v>2460</v>
      </c>
      <c r="E26" s="34">
        <f t="shared" si="6"/>
        <v>2460</v>
      </c>
      <c r="F26" s="34">
        <f t="shared" si="6"/>
        <v>2460</v>
      </c>
      <c r="G26" s="34">
        <f t="shared" si="6"/>
        <v>2460</v>
      </c>
      <c r="H26" s="34">
        <f t="shared" si="6"/>
        <v>2460</v>
      </c>
      <c r="I26" s="34">
        <f t="shared" si="6"/>
        <v>2460</v>
      </c>
      <c r="J26" s="34">
        <f t="shared" si="6"/>
        <v>2460</v>
      </c>
      <c r="K26" s="34">
        <f t="shared" si="6"/>
        <v>2460</v>
      </c>
    </row>
    <row r="27" spans="1:11" ht="21">
      <c r="A27" s="3" t="s">
        <v>13</v>
      </c>
      <c r="B27" s="1"/>
      <c r="C27" s="25"/>
      <c r="D27" s="25"/>
      <c r="E27" s="25"/>
      <c r="F27" s="25"/>
      <c r="G27" s="25"/>
      <c r="H27" s="25"/>
      <c r="I27" s="25"/>
      <c r="J27" s="25"/>
      <c r="K27" s="25"/>
    </row>
    <row r="28" spans="1:11" ht="21">
      <c r="A28" s="2"/>
      <c r="B28" s="1" t="s">
        <v>14</v>
      </c>
      <c r="C28" s="39">
        <f>0.06*C$10</f>
        <v>14220</v>
      </c>
      <c r="D28" s="39">
        <f t="shared" ref="D28:K28" si="7">0.06*D$10</f>
        <v>14220</v>
      </c>
      <c r="E28" s="39">
        <f t="shared" si="7"/>
        <v>14220</v>
      </c>
      <c r="F28" s="39">
        <f t="shared" si="7"/>
        <v>14220</v>
      </c>
      <c r="G28" s="39">
        <f t="shared" si="7"/>
        <v>14220</v>
      </c>
      <c r="H28" s="39">
        <f t="shared" si="7"/>
        <v>14220</v>
      </c>
      <c r="I28" s="39">
        <f t="shared" si="7"/>
        <v>14220</v>
      </c>
      <c r="J28" s="39">
        <f t="shared" si="7"/>
        <v>14220</v>
      </c>
      <c r="K28" s="39">
        <f t="shared" si="7"/>
        <v>14220</v>
      </c>
    </row>
    <row r="29" spans="1:11" ht="21">
      <c r="A29" s="2"/>
      <c r="B29" s="1"/>
      <c r="C29" s="25"/>
      <c r="D29" s="25"/>
      <c r="E29" s="25"/>
      <c r="F29" s="25"/>
      <c r="G29" s="25"/>
      <c r="H29" s="25"/>
      <c r="I29" s="25"/>
      <c r="J29" s="25"/>
      <c r="K29" s="25"/>
    </row>
    <row r="30" spans="1:11" ht="21">
      <c r="A30" s="3" t="s">
        <v>15</v>
      </c>
      <c r="B30" s="1"/>
      <c r="C30" s="25"/>
      <c r="D30" s="25"/>
      <c r="E30" s="25"/>
      <c r="F30" s="25"/>
      <c r="G30" s="25"/>
      <c r="H30" s="25"/>
      <c r="I30" s="25"/>
      <c r="J30" s="25"/>
      <c r="K30" s="25"/>
    </row>
    <row r="31" spans="1:11" ht="21">
      <c r="A31" s="2"/>
      <c r="B31" s="1" t="s">
        <v>16</v>
      </c>
      <c r="C31" s="22">
        <f>(C$10-(C9+C17+C19+C28))*0.15</f>
        <v>7034.539499999999</v>
      </c>
      <c r="D31" s="22">
        <f t="shared" ref="D31:K31" si="8">(D$10-(D9+D17+D19+D28))*0.15</f>
        <v>6695.539499999999</v>
      </c>
      <c r="E31" s="22">
        <f t="shared" si="8"/>
        <v>6356.539499999999</v>
      </c>
      <c r="F31" s="22">
        <f t="shared" si="8"/>
        <v>6017.539499999999</v>
      </c>
      <c r="G31" s="22">
        <f t="shared" si="8"/>
        <v>5678.539499999999</v>
      </c>
      <c r="H31" s="22">
        <f t="shared" si="8"/>
        <v>5339.539499999999</v>
      </c>
      <c r="I31" s="22">
        <f t="shared" si="8"/>
        <v>5000.539499999999</v>
      </c>
      <c r="J31" s="22">
        <f t="shared" si="8"/>
        <v>4661.539499999999</v>
      </c>
      <c r="K31" s="22">
        <f t="shared" si="8"/>
        <v>4322.539499999999</v>
      </c>
    </row>
    <row r="32" spans="1:11" ht="21">
      <c r="A32" s="2"/>
      <c r="B32" s="1"/>
      <c r="C32" s="25"/>
      <c r="D32" s="25"/>
      <c r="E32" s="25"/>
      <c r="F32" s="25"/>
      <c r="G32" s="25"/>
      <c r="H32" s="25"/>
      <c r="I32" s="25"/>
      <c r="J32" s="25"/>
      <c r="K32" s="25"/>
    </row>
    <row r="33" spans="1:11" ht="21">
      <c r="A33" s="3" t="s">
        <v>17</v>
      </c>
      <c r="B33" s="4"/>
      <c r="C33" s="24"/>
      <c r="D33" s="24"/>
      <c r="E33" s="25"/>
      <c r="F33" s="25"/>
      <c r="G33" s="25"/>
      <c r="H33" s="25"/>
      <c r="I33" s="25"/>
      <c r="J33" s="25"/>
      <c r="K33" s="25"/>
    </row>
    <row r="34" spans="1:11" ht="19">
      <c r="B34" s="13"/>
      <c r="C34" s="37"/>
      <c r="D34" s="37"/>
      <c r="E34" s="37"/>
      <c r="F34" s="37"/>
      <c r="G34" s="37"/>
      <c r="H34" s="37"/>
      <c r="I34" s="37"/>
      <c r="J34" s="37"/>
      <c r="K34" s="37"/>
    </row>
    <row r="35" spans="1:11" ht="19">
      <c r="B35" s="1"/>
      <c r="C35" s="44"/>
      <c r="D35" s="44"/>
      <c r="E35" s="44"/>
      <c r="F35" s="44"/>
      <c r="G35" s="44"/>
      <c r="H35" s="44"/>
      <c r="I35" s="44"/>
      <c r="J35" s="44"/>
      <c r="K35" s="44"/>
    </row>
    <row r="36" spans="1:11" ht="19">
      <c r="B36" s="38" t="s">
        <v>25</v>
      </c>
      <c r="C36" s="36">
        <f>C9+C17+C21+C26</f>
        <v>178343.07</v>
      </c>
      <c r="D36" s="36">
        <f t="shared" ref="D36:K36" si="9">D9+D17+D21+D26</f>
        <v>180603.07</v>
      </c>
      <c r="E36" s="36">
        <f t="shared" si="9"/>
        <v>182863.07</v>
      </c>
      <c r="F36" s="36">
        <f t="shared" si="9"/>
        <v>185123.07</v>
      </c>
      <c r="G36" s="36">
        <f t="shared" si="9"/>
        <v>187383.07</v>
      </c>
      <c r="H36" s="36">
        <f t="shared" si="9"/>
        <v>189643.07</v>
      </c>
      <c r="I36" s="36">
        <f t="shared" si="9"/>
        <v>191903.07</v>
      </c>
      <c r="J36" s="36">
        <f t="shared" si="9"/>
        <v>194163.07</v>
      </c>
      <c r="K36" s="36">
        <f t="shared" si="9"/>
        <v>196423.07</v>
      </c>
    </row>
    <row r="37" spans="1:11" ht="19">
      <c r="B37" s="43" t="s">
        <v>26</v>
      </c>
      <c r="C37" s="16">
        <f>C10-C28</f>
        <v>222780</v>
      </c>
      <c r="D37" s="16">
        <f t="shared" ref="D37:K37" si="10">D10-D28</f>
        <v>222780</v>
      </c>
      <c r="E37" s="16">
        <f t="shared" si="10"/>
        <v>222780</v>
      </c>
      <c r="F37" s="16">
        <f t="shared" si="10"/>
        <v>222780</v>
      </c>
      <c r="G37" s="16">
        <f t="shared" si="10"/>
        <v>222780</v>
      </c>
      <c r="H37" s="16">
        <f t="shared" si="10"/>
        <v>222780</v>
      </c>
      <c r="I37" s="16">
        <f t="shared" si="10"/>
        <v>222780</v>
      </c>
      <c r="J37" s="16">
        <f t="shared" si="10"/>
        <v>222780</v>
      </c>
      <c r="K37" s="16">
        <f t="shared" si="10"/>
        <v>222780</v>
      </c>
    </row>
    <row r="38" spans="1:11" ht="19">
      <c r="B38" s="43" t="s">
        <v>27</v>
      </c>
      <c r="C38" s="16">
        <f>C10-(C9+C17+C21+C26+C28)</f>
        <v>44436.929999999993</v>
      </c>
      <c r="D38" s="16">
        <f t="shared" ref="D38:K38" si="11">D10-(D9+D17+D21+D26+D28)</f>
        <v>42176.929999999993</v>
      </c>
      <c r="E38" s="16">
        <f t="shared" si="11"/>
        <v>39916.929999999993</v>
      </c>
      <c r="F38" s="16">
        <f t="shared" si="11"/>
        <v>37656.929999999993</v>
      </c>
      <c r="G38" s="16">
        <f t="shared" si="11"/>
        <v>35396.929999999993</v>
      </c>
      <c r="H38" s="16">
        <f t="shared" si="11"/>
        <v>33136.929999999993</v>
      </c>
      <c r="I38" s="16">
        <f t="shared" si="11"/>
        <v>30876.929999999993</v>
      </c>
      <c r="J38" s="16">
        <f t="shared" si="11"/>
        <v>28616.929999999993</v>
      </c>
      <c r="K38" s="16">
        <f t="shared" si="11"/>
        <v>26356.929999999993</v>
      </c>
    </row>
    <row r="40" spans="1:11" ht="17" thickBot="1"/>
    <row r="41" spans="1:11" ht="21">
      <c r="B41" s="18" t="s">
        <v>28</v>
      </c>
      <c r="C41" s="19">
        <f>C38-C31</f>
        <v>37402.390499999994</v>
      </c>
      <c r="D41" s="19">
        <f t="shared" ref="D41:K41" si="12">D38-D31</f>
        <v>35481.390499999994</v>
      </c>
      <c r="E41" s="19">
        <f t="shared" si="12"/>
        <v>33560.390499999994</v>
      </c>
      <c r="F41" s="19">
        <f t="shared" si="12"/>
        <v>31639.390499999994</v>
      </c>
      <c r="G41" s="19">
        <f t="shared" si="12"/>
        <v>29718.390499999994</v>
      </c>
      <c r="H41" s="19">
        <f t="shared" si="12"/>
        <v>27797.390499999994</v>
      </c>
      <c r="I41" s="19">
        <f t="shared" si="12"/>
        <v>25876.390499999994</v>
      </c>
      <c r="J41" s="19">
        <f t="shared" si="12"/>
        <v>23955.390499999994</v>
      </c>
      <c r="K41" s="19">
        <f t="shared" si="12"/>
        <v>22034.390499999994</v>
      </c>
    </row>
    <row r="42" spans="1:11" ht="27" thickBot="1">
      <c r="B42" s="30" t="s">
        <v>29</v>
      </c>
      <c r="C42" s="31">
        <f>C41/C36</f>
        <v>0.20972158043483266</v>
      </c>
      <c r="D42" s="31">
        <f t="shared" ref="D42:K42" si="13">D41/D36</f>
        <v>0.19646061664400274</v>
      </c>
      <c r="E42" s="31">
        <f t="shared" si="13"/>
        <v>0.18352743667707205</v>
      </c>
      <c r="F42" s="31">
        <f t="shared" si="13"/>
        <v>0.17091003568598984</v>
      </c>
      <c r="G42" s="31">
        <f t="shared" si="13"/>
        <v>0.15859698797762248</v>
      </c>
      <c r="H42" s="31">
        <f t="shared" si="13"/>
        <v>0.14657741250444845</v>
      </c>
      <c r="I42" s="31">
        <f t="shared" si="13"/>
        <v>0.13484094079370379</v>
      </c>
      <c r="J42" s="31">
        <f t="shared" si="13"/>
        <v>0.12337768711629865</v>
      </c>
      <c r="K42" s="31">
        <f t="shared" si="13"/>
        <v>0.11217822071511251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6B279-0CD9-ED45-9804-BBF049BFA806}">
  <dimension ref="A2:L42"/>
  <sheetViews>
    <sheetView zoomScale="76" zoomScaleNormal="91" workbookViewId="0">
      <selection activeCell="J28" sqref="J28"/>
    </sheetView>
  </sheetViews>
  <sheetFormatPr baseColWidth="10" defaultRowHeight="16"/>
  <cols>
    <col min="1" max="1" width="32" customWidth="1"/>
    <col min="2" max="2" width="71.6640625" customWidth="1"/>
    <col min="3" max="3" width="23.1640625" customWidth="1"/>
    <col min="4" max="4" width="18.5" bestFit="1" customWidth="1"/>
    <col min="5" max="5" width="19.5" customWidth="1"/>
    <col min="6" max="6" width="19.1640625" customWidth="1"/>
    <col min="7" max="7" width="18.6640625" customWidth="1"/>
    <col min="8" max="8" width="18.33203125" customWidth="1"/>
    <col min="9" max="9" width="19.1640625" customWidth="1"/>
    <col min="10" max="10" width="19.33203125" customWidth="1"/>
    <col min="11" max="11" width="18.83203125" customWidth="1"/>
  </cols>
  <sheetData>
    <row r="2" spans="1:12" ht="31">
      <c r="B2" s="29" t="s">
        <v>24</v>
      </c>
      <c r="C2" s="59" t="s">
        <v>83</v>
      </c>
    </row>
    <row r="3" spans="1:12" ht="21">
      <c r="B3" s="28" t="s">
        <v>82</v>
      </c>
    </row>
    <row r="4" spans="1:12" ht="21">
      <c r="B4" s="28"/>
    </row>
    <row r="6" spans="1:12">
      <c r="D6" t="s">
        <v>23</v>
      </c>
      <c r="E6">
        <v>5000</v>
      </c>
    </row>
    <row r="7" spans="1:12" ht="22" thickBot="1">
      <c r="A7" s="5" t="s">
        <v>0</v>
      </c>
      <c r="B7" s="5" t="s">
        <v>1</v>
      </c>
      <c r="C7" s="6"/>
      <c r="D7" s="7"/>
    </row>
    <row r="8" spans="1:12" ht="21">
      <c r="A8" s="8" t="s">
        <v>18</v>
      </c>
      <c r="B8" s="14"/>
      <c r="C8" s="14"/>
      <c r="D8" s="15">
        <v>1</v>
      </c>
      <c r="E8" s="133">
        <v>2</v>
      </c>
      <c r="F8">
        <v>3</v>
      </c>
      <c r="G8">
        <v>4</v>
      </c>
      <c r="H8">
        <v>5</v>
      </c>
      <c r="I8">
        <v>6</v>
      </c>
      <c r="J8">
        <v>7</v>
      </c>
      <c r="K8" s="133">
        <v>11</v>
      </c>
    </row>
    <row r="9" spans="1:12" ht="21">
      <c r="A9" s="2"/>
      <c r="B9" s="1" t="s">
        <v>2</v>
      </c>
      <c r="C9" s="60">
        <v>110529.59</v>
      </c>
      <c r="D9" s="36">
        <f>$C$9+(D$8*$E$6)</f>
        <v>115529.59</v>
      </c>
      <c r="E9" s="134">
        <f t="shared" ref="E9:K9" si="0">$C$9+(E$8*$E$6)</f>
        <v>120529.59</v>
      </c>
      <c r="F9" s="36">
        <f t="shared" si="0"/>
        <v>125529.59</v>
      </c>
      <c r="G9" s="36">
        <f t="shared" si="0"/>
        <v>130529.59</v>
      </c>
      <c r="H9" s="36">
        <f t="shared" si="0"/>
        <v>135529.59</v>
      </c>
      <c r="I9" s="36">
        <f t="shared" si="0"/>
        <v>140529.59</v>
      </c>
      <c r="J9" s="36">
        <f t="shared" si="0"/>
        <v>145529.59</v>
      </c>
      <c r="K9" s="134">
        <f t="shared" si="0"/>
        <v>165529.59</v>
      </c>
      <c r="L9" s="20"/>
    </row>
    <row r="10" spans="1:12" ht="21">
      <c r="A10" s="2"/>
      <c r="B10" s="9" t="s">
        <v>3</v>
      </c>
      <c r="C10" s="17">
        <v>220000</v>
      </c>
      <c r="D10" s="17">
        <v>220000</v>
      </c>
      <c r="E10" s="17">
        <v>220000</v>
      </c>
      <c r="F10" s="17">
        <v>220000</v>
      </c>
      <c r="G10" s="17">
        <v>220000</v>
      </c>
      <c r="H10" s="17">
        <v>220000</v>
      </c>
      <c r="I10" s="17">
        <v>220000</v>
      </c>
      <c r="J10" s="17">
        <v>220000</v>
      </c>
      <c r="K10" s="135">
        <v>220000</v>
      </c>
    </row>
    <row r="11" spans="1:12" ht="19">
      <c r="D11" s="1"/>
      <c r="E11" s="136"/>
      <c r="K11" s="136"/>
    </row>
    <row r="12" spans="1:12" ht="21">
      <c r="A12" s="3" t="s">
        <v>4</v>
      </c>
      <c r="B12" s="1"/>
      <c r="D12" s="1"/>
      <c r="E12" s="136"/>
      <c r="K12" s="136"/>
    </row>
    <row r="13" spans="1:12" ht="21">
      <c r="A13" s="2"/>
      <c r="B13" s="12" t="s">
        <v>19</v>
      </c>
      <c r="C13" s="32">
        <f>C9*0.05</f>
        <v>5526.4795000000004</v>
      </c>
      <c r="D13" s="32">
        <f t="shared" ref="D13:K13" si="1">D9*0.05</f>
        <v>5776.4795000000004</v>
      </c>
      <c r="E13" s="137">
        <f t="shared" si="1"/>
        <v>6026.4795000000004</v>
      </c>
      <c r="F13" s="32">
        <f t="shared" si="1"/>
        <v>6276.4795000000004</v>
      </c>
      <c r="G13" s="32">
        <f t="shared" si="1"/>
        <v>6526.4795000000004</v>
      </c>
      <c r="H13" s="39">
        <f t="shared" si="1"/>
        <v>6776.4795000000004</v>
      </c>
      <c r="I13" s="39">
        <f t="shared" si="1"/>
        <v>7026.4795000000004</v>
      </c>
      <c r="J13" s="32">
        <f t="shared" si="1"/>
        <v>7276.4795000000004</v>
      </c>
      <c r="K13" s="137">
        <f t="shared" si="1"/>
        <v>8276.4794999999995</v>
      </c>
    </row>
    <row r="14" spans="1:12" ht="21">
      <c r="A14" s="2"/>
      <c r="B14" s="9" t="s">
        <v>43</v>
      </c>
      <c r="C14" s="32">
        <f>C9*0.03</f>
        <v>3315.8876999999998</v>
      </c>
      <c r="D14" s="32">
        <f t="shared" ref="D14:K14" si="2">D9*0.03</f>
        <v>3465.8876999999998</v>
      </c>
      <c r="E14" s="137">
        <f t="shared" si="2"/>
        <v>3615.8876999999998</v>
      </c>
      <c r="F14" s="32">
        <f t="shared" si="2"/>
        <v>3765.8876999999998</v>
      </c>
      <c r="G14" s="32">
        <f t="shared" si="2"/>
        <v>3915.8876999999998</v>
      </c>
      <c r="H14" s="39">
        <f t="shared" si="2"/>
        <v>4065.8876999999998</v>
      </c>
      <c r="I14" s="39">
        <f t="shared" si="2"/>
        <v>4215.8876999999993</v>
      </c>
      <c r="J14" s="32">
        <f t="shared" si="2"/>
        <v>4365.8876999999993</v>
      </c>
      <c r="K14" s="137">
        <f t="shared" si="2"/>
        <v>4965.8876999999993</v>
      </c>
    </row>
    <row r="15" spans="1:12" ht="21">
      <c r="A15" s="2"/>
      <c r="B15" s="9" t="s">
        <v>86</v>
      </c>
      <c r="C15" s="32">
        <v>3000</v>
      </c>
      <c r="D15" s="32">
        <v>3000</v>
      </c>
      <c r="E15" s="137">
        <v>3000</v>
      </c>
      <c r="F15" s="32">
        <v>3000</v>
      </c>
      <c r="G15" s="32">
        <v>3000</v>
      </c>
      <c r="H15" s="39">
        <v>3000</v>
      </c>
      <c r="I15" s="39">
        <v>3000</v>
      </c>
      <c r="J15" s="32">
        <v>3000</v>
      </c>
      <c r="K15" s="137">
        <v>3000</v>
      </c>
    </row>
    <row r="16" spans="1:12" ht="21">
      <c r="A16" s="2"/>
      <c r="B16" s="10" t="s">
        <v>65</v>
      </c>
      <c r="C16" s="32">
        <f>0.05*C9</f>
        <v>5526.4795000000004</v>
      </c>
      <c r="D16" s="32">
        <f t="shared" ref="D16:K16" si="3">0.05*D9</f>
        <v>5776.4795000000004</v>
      </c>
      <c r="E16" s="137">
        <f t="shared" si="3"/>
        <v>6026.4795000000004</v>
      </c>
      <c r="F16" s="32">
        <f t="shared" si="3"/>
        <v>6276.4795000000004</v>
      </c>
      <c r="G16" s="32">
        <f t="shared" si="3"/>
        <v>6526.4795000000004</v>
      </c>
      <c r="H16" s="39">
        <f t="shared" si="3"/>
        <v>6776.4795000000004</v>
      </c>
      <c r="I16" s="39">
        <f t="shared" si="3"/>
        <v>7026.4795000000004</v>
      </c>
      <c r="J16" s="32">
        <f t="shared" si="3"/>
        <v>7276.4795000000004</v>
      </c>
      <c r="K16" s="137">
        <f t="shared" si="3"/>
        <v>8276.4794999999995</v>
      </c>
    </row>
    <row r="17" spans="1:11" ht="21">
      <c r="A17" s="2"/>
      <c r="B17" s="1" t="s">
        <v>12</v>
      </c>
      <c r="C17" s="22">
        <f>C13+C14+C15+C16</f>
        <v>17368.846700000002</v>
      </c>
      <c r="D17" s="22">
        <f t="shared" ref="D17:K17" si="4">D13+D14+D15+D16</f>
        <v>18018.846700000002</v>
      </c>
      <c r="E17" s="138">
        <f t="shared" si="4"/>
        <v>18668.846700000002</v>
      </c>
      <c r="F17" s="22">
        <f t="shared" si="4"/>
        <v>19318.846700000002</v>
      </c>
      <c r="G17" s="22">
        <f t="shared" si="4"/>
        <v>19968.846700000002</v>
      </c>
      <c r="H17" s="22">
        <f t="shared" si="4"/>
        <v>20618.846700000002</v>
      </c>
      <c r="I17" s="22">
        <f t="shared" si="4"/>
        <v>21268.846700000002</v>
      </c>
      <c r="J17" s="22">
        <f t="shared" si="4"/>
        <v>21918.846700000002</v>
      </c>
      <c r="K17" s="138">
        <f t="shared" si="4"/>
        <v>24518.846699999998</v>
      </c>
    </row>
    <row r="18" spans="1:11" ht="21">
      <c r="A18" s="3" t="s">
        <v>6</v>
      </c>
      <c r="B18" s="1"/>
      <c r="C18" s="25"/>
      <c r="D18" s="25"/>
      <c r="E18" s="139"/>
      <c r="F18" s="25"/>
      <c r="G18" s="25"/>
      <c r="H18" s="25"/>
      <c r="I18" s="25"/>
      <c r="J18" s="25"/>
      <c r="K18" s="139"/>
    </row>
    <row r="19" spans="1:11" ht="21">
      <c r="A19" s="2"/>
      <c r="B19" s="41" t="s">
        <v>7</v>
      </c>
      <c r="C19" s="42">
        <v>3000</v>
      </c>
      <c r="D19" s="42">
        <v>3000</v>
      </c>
      <c r="E19" s="140">
        <v>3000</v>
      </c>
      <c r="F19" s="42">
        <v>3000</v>
      </c>
      <c r="G19" s="42">
        <v>3000</v>
      </c>
      <c r="H19" s="22">
        <v>3000</v>
      </c>
      <c r="I19" s="22">
        <v>3000</v>
      </c>
      <c r="J19" s="42">
        <v>3000</v>
      </c>
      <c r="K19" s="140">
        <v>3000</v>
      </c>
    </row>
    <row r="20" spans="1:11" ht="21">
      <c r="A20" s="2"/>
      <c r="B20" s="13" t="s">
        <v>21</v>
      </c>
      <c r="C20" s="40"/>
      <c r="D20" s="40"/>
      <c r="E20" s="141"/>
      <c r="F20" s="40"/>
      <c r="G20" s="40"/>
      <c r="H20" s="25"/>
      <c r="I20" s="25"/>
      <c r="J20" s="40"/>
      <c r="K20" s="141"/>
    </row>
    <row r="21" spans="1:11" ht="21">
      <c r="A21" s="2"/>
      <c r="B21" s="1" t="s">
        <v>12</v>
      </c>
      <c r="C21" s="33">
        <f>C19+C20</f>
        <v>3000</v>
      </c>
      <c r="D21" s="33">
        <f t="shared" ref="D21:K21" si="5">D19+D20</f>
        <v>3000</v>
      </c>
      <c r="E21" s="142">
        <f t="shared" si="5"/>
        <v>3000</v>
      </c>
      <c r="F21" s="33">
        <f t="shared" si="5"/>
        <v>3000</v>
      </c>
      <c r="G21" s="33">
        <f t="shared" si="5"/>
        <v>3000</v>
      </c>
      <c r="H21" s="39">
        <f t="shared" si="5"/>
        <v>3000</v>
      </c>
      <c r="I21" s="39">
        <f t="shared" si="5"/>
        <v>3000</v>
      </c>
      <c r="J21" s="33">
        <f t="shared" si="5"/>
        <v>3000</v>
      </c>
      <c r="K21" s="142">
        <f t="shared" si="5"/>
        <v>3000</v>
      </c>
    </row>
    <row r="22" spans="1:11" ht="21">
      <c r="A22" s="3" t="s">
        <v>8</v>
      </c>
      <c r="B22" s="4"/>
      <c r="C22" s="24"/>
      <c r="D22" s="24"/>
      <c r="E22" s="139"/>
      <c r="F22" s="25"/>
      <c r="G22" s="25"/>
      <c r="H22" s="25"/>
      <c r="I22" s="25"/>
      <c r="J22" s="25"/>
      <c r="K22" s="139"/>
    </row>
    <row r="23" spans="1:11" ht="21">
      <c r="A23" s="2"/>
      <c r="B23" s="11" t="s">
        <v>10</v>
      </c>
      <c r="C23" s="27">
        <v>6</v>
      </c>
      <c r="D23" s="27">
        <v>6</v>
      </c>
      <c r="E23" s="143">
        <v>6</v>
      </c>
      <c r="F23" s="27">
        <v>6</v>
      </c>
      <c r="G23" s="27">
        <v>6</v>
      </c>
      <c r="H23" s="243">
        <v>6</v>
      </c>
      <c r="I23" s="243">
        <v>6</v>
      </c>
      <c r="J23" s="27">
        <v>6</v>
      </c>
      <c r="K23" s="143">
        <v>6</v>
      </c>
    </row>
    <row r="24" spans="1:11" ht="21">
      <c r="A24" s="2"/>
      <c r="B24" s="12" t="s">
        <v>9</v>
      </c>
      <c r="C24" s="34">
        <v>50</v>
      </c>
      <c r="D24" s="34">
        <v>60</v>
      </c>
      <c r="E24" s="144">
        <v>60</v>
      </c>
      <c r="F24" s="34">
        <v>60</v>
      </c>
      <c r="G24" s="34">
        <v>60</v>
      </c>
      <c r="H24" s="22">
        <v>60</v>
      </c>
      <c r="I24" s="22">
        <v>60</v>
      </c>
      <c r="J24" s="34">
        <v>60</v>
      </c>
      <c r="K24" s="144">
        <v>60</v>
      </c>
    </row>
    <row r="25" spans="1:11" ht="21">
      <c r="A25" s="2"/>
      <c r="B25" s="13" t="s">
        <v>11</v>
      </c>
      <c r="C25" s="45">
        <v>385</v>
      </c>
      <c r="D25" s="45">
        <v>260</v>
      </c>
      <c r="E25" s="145">
        <v>260</v>
      </c>
      <c r="F25" s="45">
        <v>260</v>
      </c>
      <c r="G25" s="45">
        <v>260</v>
      </c>
      <c r="H25" s="244">
        <v>260</v>
      </c>
      <c r="I25" s="244">
        <v>260</v>
      </c>
      <c r="J25" s="45">
        <v>260</v>
      </c>
      <c r="K25" s="145">
        <v>260</v>
      </c>
    </row>
    <row r="26" spans="1:11" ht="21">
      <c r="A26" s="2"/>
      <c r="B26" s="12" t="s">
        <v>12</v>
      </c>
      <c r="C26" s="34">
        <f>C23*(C24+C25)</f>
        <v>2610</v>
      </c>
      <c r="D26" s="34">
        <f t="shared" ref="D26:K26" si="6">D23*(D24+D25)</f>
        <v>1920</v>
      </c>
      <c r="E26" s="144">
        <f t="shared" si="6"/>
        <v>1920</v>
      </c>
      <c r="F26" s="34">
        <f t="shared" si="6"/>
        <v>1920</v>
      </c>
      <c r="G26" s="34">
        <f t="shared" si="6"/>
        <v>1920</v>
      </c>
      <c r="H26" s="22">
        <f t="shared" si="6"/>
        <v>1920</v>
      </c>
      <c r="I26" s="22">
        <f t="shared" si="6"/>
        <v>1920</v>
      </c>
      <c r="J26" s="34">
        <f t="shared" si="6"/>
        <v>1920</v>
      </c>
      <c r="K26" s="144">
        <f t="shared" si="6"/>
        <v>1920</v>
      </c>
    </row>
    <row r="27" spans="1:11" ht="21">
      <c r="A27" s="3" t="s">
        <v>13</v>
      </c>
      <c r="B27" s="1"/>
      <c r="C27" s="25"/>
      <c r="D27" s="25"/>
      <c r="E27" s="139"/>
      <c r="F27" s="25"/>
      <c r="G27" s="25"/>
      <c r="H27" s="25"/>
      <c r="I27" s="25"/>
      <c r="J27" s="25"/>
      <c r="K27" s="139"/>
    </row>
    <row r="28" spans="1:11" ht="21">
      <c r="A28" s="2"/>
      <c r="B28" s="1" t="s">
        <v>14</v>
      </c>
      <c r="C28" s="39">
        <f>0.06*C$10</f>
        <v>13200</v>
      </c>
      <c r="D28" s="39">
        <f t="shared" ref="D28:K28" si="7">0.06*D$10</f>
        <v>13200</v>
      </c>
      <c r="E28" s="142">
        <f t="shared" si="7"/>
        <v>13200</v>
      </c>
      <c r="F28" s="39">
        <f t="shared" si="7"/>
        <v>13200</v>
      </c>
      <c r="G28" s="39">
        <f t="shared" si="7"/>
        <v>13200</v>
      </c>
      <c r="H28" s="39">
        <f t="shared" si="7"/>
        <v>13200</v>
      </c>
      <c r="I28" s="39">
        <f t="shared" si="7"/>
        <v>13200</v>
      </c>
      <c r="J28" s="39">
        <f t="shared" si="7"/>
        <v>13200</v>
      </c>
      <c r="K28" s="142">
        <f t="shared" si="7"/>
        <v>13200</v>
      </c>
    </row>
    <row r="29" spans="1:11" ht="21">
      <c r="A29" s="2"/>
      <c r="B29" s="1"/>
      <c r="C29" s="25"/>
      <c r="D29" s="25"/>
      <c r="E29" s="139"/>
      <c r="F29" s="25"/>
      <c r="G29" s="25"/>
      <c r="H29" s="25"/>
      <c r="I29" s="25"/>
      <c r="J29" s="25"/>
      <c r="K29" s="139"/>
    </row>
    <row r="30" spans="1:11" ht="21">
      <c r="A30" s="3" t="s">
        <v>15</v>
      </c>
      <c r="B30" s="1"/>
      <c r="C30" s="25"/>
      <c r="D30" s="25"/>
      <c r="E30" s="139"/>
      <c r="F30" s="25"/>
      <c r="G30" s="25"/>
      <c r="H30" s="25"/>
      <c r="I30" s="25"/>
      <c r="J30" s="25"/>
      <c r="K30" s="139"/>
    </row>
    <row r="31" spans="1:11" ht="21">
      <c r="A31" s="2"/>
      <c r="B31" s="1" t="s">
        <v>16</v>
      </c>
      <c r="C31" s="22">
        <f>(C$10-(C9+C17+C19+C28))*0.15</f>
        <v>11385.234495000001</v>
      </c>
      <c r="D31" s="22">
        <f t="shared" ref="D31:K31" si="8">(D$10-(D9+D17+D19+D28))*0.15</f>
        <v>10537.734495000001</v>
      </c>
      <c r="E31" s="138">
        <f t="shared" si="8"/>
        <v>9690.2344950000006</v>
      </c>
      <c r="F31" s="22">
        <f t="shared" si="8"/>
        <v>8842.7344950000006</v>
      </c>
      <c r="G31" s="22">
        <f t="shared" si="8"/>
        <v>7995.2344950000006</v>
      </c>
      <c r="H31" s="22">
        <f t="shared" si="8"/>
        <v>7147.7344950000015</v>
      </c>
      <c r="I31" s="22">
        <f t="shared" si="8"/>
        <v>6300.2344950000015</v>
      </c>
      <c r="J31" s="22">
        <f t="shared" si="8"/>
        <v>5452.7344950000015</v>
      </c>
      <c r="K31" s="138">
        <f t="shared" si="8"/>
        <v>2062.7344950000011</v>
      </c>
    </row>
    <row r="32" spans="1:11" ht="21">
      <c r="A32" s="2"/>
      <c r="B32" s="1"/>
      <c r="C32" s="25"/>
      <c r="D32" s="25"/>
      <c r="E32" s="139"/>
      <c r="F32" s="25"/>
      <c r="G32" s="25"/>
      <c r="H32" s="25"/>
      <c r="I32" s="25"/>
      <c r="J32" s="25"/>
      <c r="K32" s="139"/>
    </row>
    <row r="33" spans="1:11" ht="21">
      <c r="A33" s="3" t="s">
        <v>17</v>
      </c>
      <c r="B33" s="4"/>
      <c r="C33" s="24"/>
      <c r="D33" s="24"/>
      <c r="E33" s="139"/>
      <c r="F33" s="25"/>
      <c r="G33" s="25"/>
      <c r="H33" s="25"/>
      <c r="I33" s="25"/>
      <c r="J33" s="25"/>
      <c r="K33" s="139"/>
    </row>
    <row r="34" spans="1:11" ht="19">
      <c r="B34" s="13"/>
      <c r="C34" s="37"/>
      <c r="D34" s="37"/>
      <c r="E34" s="146"/>
      <c r="F34" s="37"/>
      <c r="G34" s="37"/>
      <c r="H34" s="263"/>
      <c r="I34" s="263"/>
      <c r="J34" s="37"/>
      <c r="K34" s="146"/>
    </row>
    <row r="35" spans="1:11" ht="19">
      <c r="B35" s="1"/>
      <c r="C35" s="44"/>
      <c r="D35" s="44"/>
      <c r="E35" s="147"/>
      <c r="F35" s="44"/>
      <c r="G35" s="44"/>
      <c r="H35" s="46"/>
      <c r="I35" s="46"/>
      <c r="J35" s="44"/>
      <c r="K35" s="147"/>
    </row>
    <row r="36" spans="1:11" ht="19">
      <c r="B36" s="38" t="s">
        <v>25</v>
      </c>
      <c r="C36" s="36">
        <f>C9+C17+C21+C26</f>
        <v>133508.43669999999</v>
      </c>
      <c r="D36" s="36">
        <f t="shared" ref="D36:K36" si="9">D9+D17+D21+D26</f>
        <v>138468.43669999999</v>
      </c>
      <c r="E36" s="134">
        <f t="shared" si="9"/>
        <v>144118.43669999999</v>
      </c>
      <c r="F36" s="36">
        <f t="shared" si="9"/>
        <v>149768.43669999999</v>
      </c>
      <c r="G36" s="36">
        <f t="shared" si="9"/>
        <v>155418.43669999999</v>
      </c>
      <c r="H36" s="36">
        <f t="shared" si="9"/>
        <v>161068.43669999999</v>
      </c>
      <c r="I36" s="36">
        <f t="shared" si="9"/>
        <v>166718.43669999999</v>
      </c>
      <c r="J36" s="36">
        <f t="shared" si="9"/>
        <v>172368.43669999999</v>
      </c>
      <c r="K36" s="134">
        <f t="shared" si="9"/>
        <v>194968.43669999999</v>
      </c>
    </row>
    <row r="37" spans="1:11" ht="19">
      <c r="B37" s="43" t="s">
        <v>26</v>
      </c>
      <c r="C37" s="16">
        <f>C10-C28</f>
        <v>206800</v>
      </c>
      <c r="D37" s="16">
        <f t="shared" ref="D37:K37" si="10">D10-D28</f>
        <v>206800</v>
      </c>
      <c r="E37" s="148">
        <f t="shared" si="10"/>
        <v>206800</v>
      </c>
      <c r="F37" s="16">
        <f t="shared" si="10"/>
        <v>206800</v>
      </c>
      <c r="G37" s="16">
        <f t="shared" si="10"/>
        <v>206800</v>
      </c>
      <c r="H37" s="16">
        <f t="shared" si="10"/>
        <v>206800</v>
      </c>
      <c r="I37" s="16">
        <f t="shared" si="10"/>
        <v>206800</v>
      </c>
      <c r="J37" s="16">
        <f t="shared" si="10"/>
        <v>206800</v>
      </c>
      <c r="K37" s="148">
        <f t="shared" si="10"/>
        <v>206800</v>
      </c>
    </row>
    <row r="38" spans="1:11" ht="19">
      <c r="B38" s="43" t="s">
        <v>27</v>
      </c>
      <c r="C38" s="16">
        <f>C10-(C9+C17+C21+C26+C28)</f>
        <v>73291.563300000009</v>
      </c>
      <c r="D38" s="16">
        <f t="shared" ref="D38:K38" si="11">D10-(D9+D17+D21+D26+D28)</f>
        <v>68331.563300000009</v>
      </c>
      <c r="E38" s="148">
        <f t="shared" si="11"/>
        <v>62681.563300000009</v>
      </c>
      <c r="F38" s="16">
        <f t="shared" si="11"/>
        <v>57031.563300000009</v>
      </c>
      <c r="G38" s="16">
        <f t="shared" si="11"/>
        <v>51381.563300000009</v>
      </c>
      <c r="H38" s="16">
        <f t="shared" si="11"/>
        <v>45731.563300000009</v>
      </c>
      <c r="I38" s="16">
        <f t="shared" si="11"/>
        <v>40081.563300000009</v>
      </c>
      <c r="J38" s="16">
        <f t="shared" si="11"/>
        <v>34431.563300000009</v>
      </c>
      <c r="K38" s="148">
        <f t="shared" si="11"/>
        <v>11831.563300000009</v>
      </c>
    </row>
    <row r="39" spans="1:11">
      <c r="E39" s="136"/>
      <c r="K39" s="136"/>
    </row>
    <row r="40" spans="1:11" ht="17" thickBot="1">
      <c r="E40" s="136"/>
      <c r="K40" s="136"/>
    </row>
    <row r="41" spans="1:11" ht="21">
      <c r="B41" s="18" t="s">
        <v>28</v>
      </c>
      <c r="C41" s="19">
        <f>C38-C31</f>
        <v>61906.328805000012</v>
      </c>
      <c r="D41" s="131">
        <f t="shared" ref="D41:K41" si="12">D38-D31</f>
        <v>57793.828805000012</v>
      </c>
      <c r="E41" s="149">
        <f t="shared" si="12"/>
        <v>52991.328805000012</v>
      </c>
      <c r="F41" s="19">
        <f t="shared" si="12"/>
        <v>48188.828805000012</v>
      </c>
      <c r="G41" s="131">
        <f t="shared" si="12"/>
        <v>43386.328805000012</v>
      </c>
      <c r="H41" s="264">
        <f t="shared" si="12"/>
        <v>38583.828805000005</v>
      </c>
      <c r="I41" s="264">
        <f t="shared" si="12"/>
        <v>33781.328805000005</v>
      </c>
      <c r="J41" s="131">
        <f t="shared" si="12"/>
        <v>28978.828805000008</v>
      </c>
      <c r="K41" s="149">
        <f t="shared" si="12"/>
        <v>9768.8288050000083</v>
      </c>
    </row>
    <row r="42" spans="1:11" ht="27" thickBot="1">
      <c r="B42" s="30" t="s">
        <v>29</v>
      </c>
      <c r="C42" s="31">
        <f>C41/C36</f>
        <v>0.46368851538653372</v>
      </c>
      <c r="D42" s="132">
        <f t="shared" ref="D42:K42" si="13">D41/D36</f>
        <v>0.41737908062191631</v>
      </c>
      <c r="E42" s="150">
        <f t="shared" si="13"/>
        <v>0.36769291992327041</v>
      </c>
      <c r="F42" s="31">
        <f t="shared" si="13"/>
        <v>0.32175557057810977</v>
      </c>
      <c r="G42" s="132">
        <f t="shared" si="13"/>
        <v>0.27915818564529427</v>
      </c>
      <c r="H42" s="265">
        <f t="shared" si="13"/>
        <v>0.2395492847358095</v>
      </c>
      <c r="I42" s="265">
        <f t="shared" si="13"/>
        <v>0.20262503340159982</v>
      </c>
      <c r="J42" s="132">
        <f t="shared" si="13"/>
        <v>0.16812143429389245</v>
      </c>
      <c r="K42" s="150">
        <f t="shared" si="13"/>
        <v>5.0104668070101055E-2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0521D-7389-9142-ADBE-C03601F4114F}">
  <dimension ref="A2:L42"/>
  <sheetViews>
    <sheetView topLeftCell="A5" zoomScale="69" zoomScaleNormal="91" workbookViewId="0">
      <selection activeCell="K9" sqref="K9"/>
    </sheetView>
  </sheetViews>
  <sheetFormatPr baseColWidth="10" defaultRowHeight="16"/>
  <cols>
    <col min="1" max="1" width="32" customWidth="1"/>
    <col min="2" max="2" width="71.6640625" customWidth="1"/>
    <col min="3" max="3" width="23.1640625" customWidth="1"/>
    <col min="4" max="4" width="18.5" bestFit="1" customWidth="1"/>
    <col min="5" max="5" width="19.5" customWidth="1"/>
    <col min="6" max="6" width="19.1640625" customWidth="1"/>
    <col min="7" max="7" width="18.6640625" customWidth="1"/>
    <col min="8" max="8" width="18.33203125" customWidth="1"/>
    <col min="9" max="9" width="19.1640625" customWidth="1"/>
    <col min="10" max="10" width="19.33203125" customWidth="1"/>
    <col min="11" max="11" width="18.83203125" customWidth="1"/>
  </cols>
  <sheetData>
    <row r="2" spans="1:12" ht="31">
      <c r="B2" s="29" t="s">
        <v>24</v>
      </c>
      <c r="C2" s="47" t="s">
        <v>96</v>
      </c>
    </row>
    <row r="3" spans="1:12" ht="21">
      <c r="B3" s="28" t="s">
        <v>95</v>
      </c>
    </row>
    <row r="4" spans="1:12" ht="21">
      <c r="B4" s="28" t="s">
        <v>97</v>
      </c>
    </row>
    <row r="5" spans="1:12" ht="21">
      <c r="B5" s="245" t="s">
        <v>100</v>
      </c>
    </row>
    <row r="6" spans="1:12">
      <c r="D6" t="s">
        <v>23</v>
      </c>
      <c r="E6">
        <v>1000</v>
      </c>
    </row>
    <row r="7" spans="1:12" ht="22" thickBot="1">
      <c r="A7" s="5" t="s">
        <v>0</v>
      </c>
      <c r="B7" s="5" t="s">
        <v>1</v>
      </c>
      <c r="C7" s="6"/>
      <c r="D7" s="7"/>
    </row>
    <row r="8" spans="1:12" ht="21">
      <c r="A8" s="8" t="s">
        <v>18</v>
      </c>
      <c r="B8" s="14"/>
      <c r="C8" s="14"/>
      <c r="D8" s="15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19</v>
      </c>
    </row>
    <row r="9" spans="1:12" ht="21">
      <c r="A9" s="2"/>
      <c r="B9" s="1" t="s">
        <v>2</v>
      </c>
      <c r="C9" s="35">
        <v>94560</v>
      </c>
      <c r="D9" s="36">
        <f>$C$9+(D$8*$E$6)</f>
        <v>95560</v>
      </c>
      <c r="E9" s="36">
        <f t="shared" ref="E9:K9" si="0">$C$9+(E$8*$E$6)</f>
        <v>96560</v>
      </c>
      <c r="F9" s="36">
        <f t="shared" si="0"/>
        <v>97560</v>
      </c>
      <c r="G9" s="36">
        <f t="shared" si="0"/>
        <v>98560</v>
      </c>
      <c r="H9" s="36">
        <f t="shared" si="0"/>
        <v>99560</v>
      </c>
      <c r="I9" s="36">
        <f t="shared" si="0"/>
        <v>100560</v>
      </c>
      <c r="J9" s="36">
        <f t="shared" si="0"/>
        <v>101560</v>
      </c>
      <c r="K9" s="36">
        <f t="shared" si="0"/>
        <v>113560</v>
      </c>
      <c r="L9" s="20"/>
    </row>
    <row r="10" spans="1:12" ht="21">
      <c r="A10" s="2"/>
      <c r="B10" s="9" t="s">
        <v>3</v>
      </c>
      <c r="C10" s="17">
        <v>180000</v>
      </c>
      <c r="D10" s="17">
        <v>180000</v>
      </c>
      <c r="E10" s="17">
        <v>180000</v>
      </c>
      <c r="F10" s="17">
        <v>180000</v>
      </c>
      <c r="G10" s="17">
        <v>180000</v>
      </c>
      <c r="H10" s="17">
        <v>180000</v>
      </c>
      <c r="I10" s="17">
        <v>180000</v>
      </c>
      <c r="J10" s="17">
        <v>180000</v>
      </c>
      <c r="K10" s="17">
        <v>180000</v>
      </c>
    </row>
    <row r="11" spans="1:12" ht="19">
      <c r="D11" s="1"/>
    </row>
    <row r="12" spans="1:12" ht="21">
      <c r="A12" s="3" t="s">
        <v>4</v>
      </c>
      <c r="B12" s="1"/>
      <c r="D12" s="1"/>
    </row>
    <row r="13" spans="1:12" ht="21">
      <c r="A13" s="2"/>
      <c r="B13" s="12" t="s">
        <v>19</v>
      </c>
      <c r="C13" s="32">
        <f>C9*0.05</f>
        <v>4728</v>
      </c>
      <c r="D13" s="32">
        <f t="shared" ref="D13:K13" si="1">D9*0.05</f>
        <v>4778</v>
      </c>
      <c r="E13" s="32">
        <f t="shared" si="1"/>
        <v>4828</v>
      </c>
      <c r="F13" s="32">
        <f t="shared" si="1"/>
        <v>4878</v>
      </c>
      <c r="G13" s="32">
        <f t="shared" si="1"/>
        <v>4928</v>
      </c>
      <c r="H13" s="32">
        <f t="shared" si="1"/>
        <v>4978</v>
      </c>
      <c r="I13" s="32">
        <f t="shared" si="1"/>
        <v>5028</v>
      </c>
      <c r="J13" s="32">
        <f t="shared" si="1"/>
        <v>5078</v>
      </c>
      <c r="K13" s="32">
        <f t="shared" si="1"/>
        <v>5678</v>
      </c>
    </row>
    <row r="14" spans="1:12" ht="21">
      <c r="A14" s="2"/>
      <c r="B14" s="9" t="s">
        <v>43</v>
      </c>
      <c r="C14" s="32">
        <f>C9*0.03</f>
        <v>2836.7999999999997</v>
      </c>
      <c r="D14" s="32">
        <f t="shared" ref="D14:K14" si="2">D9*0.03</f>
        <v>2866.7999999999997</v>
      </c>
      <c r="E14" s="32">
        <f t="shared" si="2"/>
        <v>2896.7999999999997</v>
      </c>
      <c r="F14" s="32">
        <f t="shared" si="2"/>
        <v>2926.7999999999997</v>
      </c>
      <c r="G14" s="32">
        <f t="shared" si="2"/>
        <v>2956.7999999999997</v>
      </c>
      <c r="H14" s="32">
        <f t="shared" si="2"/>
        <v>2986.7999999999997</v>
      </c>
      <c r="I14" s="32">
        <f t="shared" si="2"/>
        <v>3016.7999999999997</v>
      </c>
      <c r="J14" s="32">
        <f t="shared" si="2"/>
        <v>3046.7999999999997</v>
      </c>
      <c r="K14" s="32">
        <f t="shared" si="2"/>
        <v>3406.7999999999997</v>
      </c>
    </row>
    <row r="15" spans="1:12" ht="21">
      <c r="A15" s="2"/>
      <c r="B15" s="9" t="s">
        <v>86</v>
      </c>
      <c r="C15" s="32">
        <v>3000</v>
      </c>
      <c r="D15" s="32">
        <v>3000</v>
      </c>
      <c r="E15" s="32">
        <v>3000</v>
      </c>
      <c r="F15" s="32">
        <v>3000</v>
      </c>
      <c r="G15" s="32">
        <v>3000</v>
      </c>
      <c r="H15" s="32">
        <v>3000</v>
      </c>
      <c r="I15" s="32">
        <v>3000</v>
      </c>
      <c r="J15" s="32">
        <v>3000</v>
      </c>
      <c r="K15" s="32">
        <v>3000</v>
      </c>
    </row>
    <row r="16" spans="1:12" ht="21">
      <c r="A16" s="2"/>
      <c r="B16" s="10" t="s">
        <v>87</v>
      </c>
      <c r="C16" s="32">
        <f>0.05*C9</f>
        <v>4728</v>
      </c>
      <c r="D16" s="32">
        <f t="shared" ref="D16:K16" si="3">0.05*D9</f>
        <v>4778</v>
      </c>
      <c r="E16" s="32">
        <f t="shared" si="3"/>
        <v>4828</v>
      </c>
      <c r="F16" s="32">
        <f t="shared" si="3"/>
        <v>4878</v>
      </c>
      <c r="G16" s="32">
        <f t="shared" si="3"/>
        <v>4928</v>
      </c>
      <c r="H16" s="32">
        <f t="shared" si="3"/>
        <v>4978</v>
      </c>
      <c r="I16" s="32">
        <f t="shared" si="3"/>
        <v>5028</v>
      </c>
      <c r="J16" s="32">
        <f t="shared" si="3"/>
        <v>5078</v>
      </c>
      <c r="K16" s="32">
        <f t="shared" si="3"/>
        <v>5678</v>
      </c>
    </row>
    <row r="17" spans="1:11" ht="21">
      <c r="A17" s="2"/>
      <c r="B17" s="1" t="s">
        <v>12</v>
      </c>
      <c r="C17" s="22">
        <f>C13+C14+C15+C16</f>
        <v>15292.8</v>
      </c>
      <c r="D17" s="22">
        <f t="shared" ref="D17:K17" si="4">D13+D14+D15+D16</f>
        <v>15422.8</v>
      </c>
      <c r="E17" s="22">
        <f t="shared" si="4"/>
        <v>15552.8</v>
      </c>
      <c r="F17" s="22">
        <f t="shared" si="4"/>
        <v>15682.8</v>
      </c>
      <c r="G17" s="22">
        <f t="shared" si="4"/>
        <v>15812.8</v>
      </c>
      <c r="H17" s="22">
        <f t="shared" si="4"/>
        <v>15942.8</v>
      </c>
      <c r="I17" s="22">
        <f t="shared" si="4"/>
        <v>16072.8</v>
      </c>
      <c r="J17" s="22">
        <f t="shared" si="4"/>
        <v>16202.8</v>
      </c>
      <c r="K17" s="22">
        <f t="shared" si="4"/>
        <v>17762.8</v>
      </c>
    </row>
    <row r="18" spans="1:11" ht="21">
      <c r="A18" s="3" t="s">
        <v>6</v>
      </c>
      <c r="B18" s="1"/>
      <c r="C18" s="25"/>
      <c r="D18" s="25"/>
      <c r="E18" s="25"/>
      <c r="F18" s="25"/>
      <c r="G18" s="25"/>
      <c r="H18" s="25"/>
      <c r="I18" s="25"/>
      <c r="J18" s="25"/>
      <c r="K18" s="25"/>
    </row>
    <row r="19" spans="1:11" ht="21">
      <c r="A19" s="2"/>
      <c r="B19" s="41" t="s">
        <v>7</v>
      </c>
      <c r="C19" s="42">
        <v>5000</v>
      </c>
      <c r="D19" s="42">
        <v>5000</v>
      </c>
      <c r="E19" s="42">
        <v>5000</v>
      </c>
      <c r="F19" s="42">
        <v>5000</v>
      </c>
      <c r="G19" s="42">
        <v>5000</v>
      </c>
      <c r="H19" s="42">
        <v>5000</v>
      </c>
      <c r="I19" s="42">
        <v>5000</v>
      </c>
      <c r="J19" s="42">
        <v>5000</v>
      </c>
      <c r="K19" s="42">
        <v>5000</v>
      </c>
    </row>
    <row r="20" spans="1:11" ht="21">
      <c r="A20" s="2"/>
      <c r="B20" s="13" t="s">
        <v>21</v>
      </c>
      <c r="C20" s="40"/>
      <c r="D20" s="40"/>
      <c r="E20" s="40"/>
      <c r="F20" s="40"/>
      <c r="G20" s="40"/>
      <c r="H20" s="40"/>
      <c r="I20" s="40"/>
      <c r="J20" s="40"/>
      <c r="K20" s="40"/>
    </row>
    <row r="21" spans="1:11" ht="21">
      <c r="A21" s="2"/>
      <c r="B21" s="1" t="s">
        <v>12</v>
      </c>
      <c r="C21" s="33">
        <f>C19+C20</f>
        <v>5000</v>
      </c>
      <c r="D21" s="33">
        <f t="shared" ref="D21:K21" si="5">D19+D20</f>
        <v>5000</v>
      </c>
      <c r="E21" s="33">
        <f t="shared" si="5"/>
        <v>5000</v>
      </c>
      <c r="F21" s="33">
        <f t="shared" si="5"/>
        <v>5000</v>
      </c>
      <c r="G21" s="33">
        <f t="shared" si="5"/>
        <v>5000</v>
      </c>
      <c r="H21" s="33">
        <f t="shared" si="5"/>
        <v>5000</v>
      </c>
      <c r="I21" s="33">
        <f t="shared" si="5"/>
        <v>5000</v>
      </c>
      <c r="J21" s="33">
        <f t="shared" si="5"/>
        <v>5000</v>
      </c>
      <c r="K21" s="33">
        <f t="shared" si="5"/>
        <v>5000</v>
      </c>
    </row>
    <row r="22" spans="1:11" ht="21">
      <c r="A22" s="3" t="s">
        <v>8</v>
      </c>
      <c r="B22" s="1"/>
      <c r="C22" s="25"/>
      <c r="D22" s="25"/>
      <c r="E22" s="25"/>
      <c r="F22" s="25"/>
      <c r="G22" s="25"/>
      <c r="H22" s="25"/>
      <c r="I22" s="25"/>
      <c r="J22" s="25"/>
      <c r="K22" s="25"/>
    </row>
    <row r="23" spans="1:11" ht="21">
      <c r="A23" s="2"/>
      <c r="B23" s="1" t="s">
        <v>10</v>
      </c>
      <c r="C23" s="243">
        <v>12</v>
      </c>
      <c r="D23" s="243">
        <v>12</v>
      </c>
      <c r="E23" s="243">
        <v>12</v>
      </c>
      <c r="F23" s="243">
        <v>12</v>
      </c>
      <c r="G23" s="243">
        <v>12</v>
      </c>
      <c r="H23" s="243">
        <v>12</v>
      </c>
      <c r="I23" s="243">
        <v>12</v>
      </c>
      <c r="J23" s="243">
        <v>12</v>
      </c>
      <c r="K23" s="243">
        <v>12</v>
      </c>
    </row>
    <row r="24" spans="1:11" ht="21">
      <c r="A24" s="2"/>
      <c r="B24" s="1" t="s">
        <v>9</v>
      </c>
      <c r="C24" s="22">
        <v>60</v>
      </c>
      <c r="D24" s="22">
        <v>60</v>
      </c>
      <c r="E24" s="22">
        <v>60</v>
      </c>
      <c r="F24" s="22">
        <v>60</v>
      </c>
      <c r="G24" s="22">
        <v>60</v>
      </c>
      <c r="H24" s="22">
        <v>60</v>
      </c>
      <c r="I24" s="22">
        <v>60</v>
      </c>
      <c r="J24" s="22">
        <v>60</v>
      </c>
      <c r="K24" s="22">
        <v>60</v>
      </c>
    </row>
    <row r="25" spans="1:11" ht="21">
      <c r="A25" s="2"/>
      <c r="B25" s="1" t="s">
        <v>11</v>
      </c>
      <c r="C25" s="244">
        <v>300</v>
      </c>
      <c r="D25" s="244">
        <v>300</v>
      </c>
      <c r="E25" s="244">
        <v>300</v>
      </c>
      <c r="F25" s="244">
        <v>300</v>
      </c>
      <c r="G25" s="244">
        <v>300</v>
      </c>
      <c r="H25" s="244">
        <v>300</v>
      </c>
      <c r="I25" s="244">
        <v>300</v>
      </c>
      <c r="J25" s="244">
        <v>300</v>
      </c>
      <c r="K25" s="244">
        <v>300</v>
      </c>
    </row>
    <row r="26" spans="1:11" ht="21">
      <c r="A26" s="2"/>
      <c r="B26" s="1" t="s">
        <v>12</v>
      </c>
      <c r="C26" s="22">
        <f>C23*(C24+C25)</f>
        <v>4320</v>
      </c>
      <c r="D26" s="22">
        <f t="shared" ref="D26:K26" si="6">D23*(D24+D25)</f>
        <v>4320</v>
      </c>
      <c r="E26" s="22">
        <f t="shared" si="6"/>
        <v>4320</v>
      </c>
      <c r="F26" s="22">
        <f t="shared" si="6"/>
        <v>4320</v>
      </c>
      <c r="G26" s="22">
        <f t="shared" si="6"/>
        <v>4320</v>
      </c>
      <c r="H26" s="22">
        <f t="shared" si="6"/>
        <v>4320</v>
      </c>
      <c r="I26" s="22">
        <f t="shared" si="6"/>
        <v>4320</v>
      </c>
      <c r="J26" s="22">
        <f t="shared" si="6"/>
        <v>4320</v>
      </c>
      <c r="K26" s="22">
        <f t="shared" si="6"/>
        <v>4320</v>
      </c>
    </row>
    <row r="27" spans="1:11" ht="21">
      <c r="A27" s="3" t="s">
        <v>13</v>
      </c>
      <c r="B27" s="1"/>
      <c r="C27" s="25"/>
      <c r="D27" s="25"/>
      <c r="E27" s="25"/>
      <c r="F27" s="25"/>
      <c r="G27" s="25"/>
      <c r="H27" s="25"/>
      <c r="I27" s="25"/>
      <c r="J27" s="25"/>
      <c r="K27" s="25"/>
    </row>
    <row r="28" spans="1:11" ht="21">
      <c r="A28" s="2"/>
      <c r="B28" s="1" t="s">
        <v>14</v>
      </c>
      <c r="C28" s="39">
        <f>0.06*C$10</f>
        <v>10800</v>
      </c>
      <c r="D28" s="39">
        <f t="shared" ref="D28:K28" si="7">0.06*D$10</f>
        <v>10800</v>
      </c>
      <c r="E28" s="39">
        <f t="shared" si="7"/>
        <v>10800</v>
      </c>
      <c r="F28" s="39">
        <f t="shared" si="7"/>
        <v>10800</v>
      </c>
      <c r="G28" s="39">
        <f t="shared" si="7"/>
        <v>10800</v>
      </c>
      <c r="H28" s="39">
        <f t="shared" si="7"/>
        <v>10800</v>
      </c>
      <c r="I28" s="39">
        <f t="shared" si="7"/>
        <v>10800</v>
      </c>
      <c r="J28" s="39">
        <f t="shared" si="7"/>
        <v>10800</v>
      </c>
      <c r="K28" s="39">
        <f t="shared" si="7"/>
        <v>10800</v>
      </c>
    </row>
    <row r="29" spans="1:11" ht="21">
      <c r="A29" s="2"/>
      <c r="B29" s="1"/>
      <c r="C29" s="25"/>
      <c r="D29" s="25"/>
      <c r="E29" s="25"/>
      <c r="F29" s="25"/>
      <c r="G29" s="25"/>
      <c r="H29" s="25"/>
      <c r="I29" s="25"/>
      <c r="J29" s="25"/>
      <c r="K29" s="25"/>
    </row>
    <row r="30" spans="1:11" ht="21">
      <c r="A30" s="3" t="s">
        <v>15</v>
      </c>
      <c r="B30" s="1"/>
      <c r="C30" s="25"/>
      <c r="D30" s="25"/>
      <c r="E30" s="25"/>
      <c r="F30" s="25"/>
      <c r="G30" s="25"/>
      <c r="H30" s="25"/>
      <c r="I30" s="25"/>
      <c r="J30" s="25"/>
      <c r="K30" s="25"/>
    </row>
    <row r="31" spans="1:11" ht="21">
      <c r="A31" s="2"/>
      <c r="B31" s="1" t="s">
        <v>16</v>
      </c>
      <c r="C31" s="22">
        <f>(C$10-(C9+C17+C19+C28))*0.15</f>
        <v>8152.079999999999</v>
      </c>
      <c r="D31" s="22">
        <f t="shared" ref="D31:K31" si="8">(D$10-(D9+D17+D19+D28))*0.15</f>
        <v>7982.579999999999</v>
      </c>
      <c r="E31" s="22">
        <f t="shared" si="8"/>
        <v>7813.079999999999</v>
      </c>
      <c r="F31" s="22">
        <f t="shared" si="8"/>
        <v>7643.579999999999</v>
      </c>
      <c r="G31" s="22">
        <f t="shared" si="8"/>
        <v>7474.079999999999</v>
      </c>
      <c r="H31" s="22">
        <f t="shared" si="8"/>
        <v>7304.5800000000017</v>
      </c>
      <c r="I31" s="22">
        <f t="shared" si="8"/>
        <v>7135.0800000000017</v>
      </c>
      <c r="J31" s="22">
        <f t="shared" si="8"/>
        <v>6965.5800000000017</v>
      </c>
      <c r="K31" s="22">
        <f t="shared" si="8"/>
        <v>4931.5800000000017</v>
      </c>
    </row>
    <row r="32" spans="1:11" ht="21">
      <c r="A32" s="2"/>
      <c r="B32" s="1"/>
      <c r="C32" s="25"/>
      <c r="D32" s="25"/>
      <c r="E32" s="25"/>
      <c r="F32" s="25"/>
      <c r="G32" s="25"/>
      <c r="H32" s="25"/>
      <c r="I32" s="25"/>
      <c r="J32" s="25"/>
      <c r="K32" s="25"/>
    </row>
    <row r="33" spans="1:11" ht="21">
      <c r="A33" s="3" t="s">
        <v>17</v>
      </c>
      <c r="B33" s="4"/>
      <c r="C33" s="24"/>
      <c r="D33" s="24"/>
      <c r="E33" s="25"/>
      <c r="F33" s="25"/>
      <c r="G33" s="25"/>
      <c r="H33" s="25"/>
      <c r="I33" s="25"/>
      <c r="J33" s="25"/>
      <c r="K33" s="25"/>
    </row>
    <row r="34" spans="1:11" ht="19">
      <c r="B34" s="13"/>
      <c r="C34" s="37"/>
      <c r="D34" s="37"/>
      <c r="E34" s="37"/>
      <c r="F34" s="37"/>
      <c r="G34" s="37"/>
      <c r="H34" s="37"/>
      <c r="I34" s="37"/>
      <c r="J34" s="37"/>
      <c r="K34" s="37"/>
    </row>
    <row r="35" spans="1:11" ht="19">
      <c r="B35" s="1"/>
      <c r="C35" s="44"/>
      <c r="D35" s="44"/>
      <c r="E35" s="44"/>
      <c r="F35" s="44"/>
      <c r="G35" s="44"/>
      <c r="H35" s="44"/>
      <c r="I35" s="44"/>
      <c r="J35" s="44"/>
      <c r="K35" s="44"/>
    </row>
    <row r="36" spans="1:11" ht="19">
      <c r="B36" s="38" t="s">
        <v>25</v>
      </c>
      <c r="C36" s="36">
        <f>C9+C17+C21+C26</f>
        <v>119172.8</v>
      </c>
      <c r="D36" s="36">
        <f t="shared" ref="D36:K36" si="9">D9+D17+D21+D26</f>
        <v>120302.8</v>
      </c>
      <c r="E36" s="36">
        <f t="shared" si="9"/>
        <v>121432.8</v>
      </c>
      <c r="F36" s="36">
        <f t="shared" si="9"/>
        <v>122562.8</v>
      </c>
      <c r="G36" s="36">
        <f t="shared" si="9"/>
        <v>123692.8</v>
      </c>
      <c r="H36" s="36">
        <f t="shared" si="9"/>
        <v>124822.8</v>
      </c>
      <c r="I36" s="36">
        <f t="shared" si="9"/>
        <v>125952.8</v>
      </c>
      <c r="J36" s="36">
        <f t="shared" si="9"/>
        <v>127082.8</v>
      </c>
      <c r="K36" s="36">
        <f t="shared" si="9"/>
        <v>140642.79999999999</v>
      </c>
    </row>
    <row r="37" spans="1:11" ht="19">
      <c r="B37" s="43" t="s">
        <v>26</v>
      </c>
      <c r="C37" s="16">
        <f>C10-C28</f>
        <v>169200</v>
      </c>
      <c r="D37" s="16">
        <f t="shared" ref="D37:K37" si="10">D10-D28</f>
        <v>169200</v>
      </c>
      <c r="E37" s="16">
        <f t="shared" si="10"/>
        <v>169200</v>
      </c>
      <c r="F37" s="16">
        <f t="shared" si="10"/>
        <v>169200</v>
      </c>
      <c r="G37" s="16">
        <f t="shared" si="10"/>
        <v>169200</v>
      </c>
      <c r="H37" s="16">
        <f t="shared" si="10"/>
        <v>169200</v>
      </c>
      <c r="I37" s="16">
        <f t="shared" si="10"/>
        <v>169200</v>
      </c>
      <c r="J37" s="16">
        <f t="shared" si="10"/>
        <v>169200</v>
      </c>
      <c r="K37" s="16">
        <f t="shared" si="10"/>
        <v>169200</v>
      </c>
    </row>
    <row r="38" spans="1:11" ht="19">
      <c r="B38" s="43" t="s">
        <v>27</v>
      </c>
      <c r="C38" s="16">
        <f>C10-(C9+C17+C21+C26+C28)</f>
        <v>50027.199999999997</v>
      </c>
      <c r="D38" s="16">
        <f t="shared" ref="D38:K38" si="11">D10-(D9+D17+D21+D26+D28)</f>
        <v>48897.200000000012</v>
      </c>
      <c r="E38" s="16">
        <f t="shared" si="11"/>
        <v>47767.200000000012</v>
      </c>
      <c r="F38" s="16">
        <f t="shared" si="11"/>
        <v>46637.200000000012</v>
      </c>
      <c r="G38" s="16">
        <f t="shared" si="11"/>
        <v>45507.200000000012</v>
      </c>
      <c r="H38" s="16">
        <f t="shared" si="11"/>
        <v>44377.200000000012</v>
      </c>
      <c r="I38" s="16">
        <f t="shared" si="11"/>
        <v>43247.200000000012</v>
      </c>
      <c r="J38" s="16">
        <f t="shared" si="11"/>
        <v>42117.200000000012</v>
      </c>
      <c r="K38" s="16">
        <f t="shared" si="11"/>
        <v>28557.200000000012</v>
      </c>
    </row>
    <row r="40" spans="1:11" ht="17" thickBot="1"/>
    <row r="41" spans="1:11" ht="21">
      <c r="B41" s="18" t="s">
        <v>28</v>
      </c>
      <c r="C41" s="19">
        <f>C38-C31</f>
        <v>41875.119999999995</v>
      </c>
      <c r="D41" s="19">
        <f t="shared" ref="D41:K41" si="12">D38-D31</f>
        <v>40914.62000000001</v>
      </c>
      <c r="E41" s="19">
        <f t="shared" si="12"/>
        <v>39954.12000000001</v>
      </c>
      <c r="F41" s="19">
        <f t="shared" si="12"/>
        <v>38993.62000000001</v>
      </c>
      <c r="G41" s="19">
        <f t="shared" si="12"/>
        <v>38033.12000000001</v>
      </c>
      <c r="H41" s="19">
        <f t="shared" si="12"/>
        <v>37072.62000000001</v>
      </c>
      <c r="I41" s="19">
        <f t="shared" si="12"/>
        <v>36112.12000000001</v>
      </c>
      <c r="J41" s="19">
        <f t="shared" si="12"/>
        <v>35151.62000000001</v>
      </c>
      <c r="K41" s="19">
        <f t="shared" si="12"/>
        <v>23625.62000000001</v>
      </c>
    </row>
    <row r="42" spans="1:11" ht="27" thickBot="1">
      <c r="B42" s="30" t="s">
        <v>29</v>
      </c>
      <c r="C42" s="31">
        <f>C41/C36</f>
        <v>0.35138152330061889</v>
      </c>
      <c r="D42" s="31">
        <f t="shared" ref="D42:K42" si="13">D41/D36</f>
        <v>0.34009698859876919</v>
      </c>
      <c r="E42" s="31">
        <f t="shared" si="13"/>
        <v>0.32902247168804483</v>
      </c>
      <c r="F42" s="31">
        <f t="shared" si="13"/>
        <v>0.31815216362550469</v>
      </c>
      <c r="G42" s="31">
        <f t="shared" si="13"/>
        <v>0.30748046773943194</v>
      </c>
      <c r="H42" s="31">
        <f t="shared" si="13"/>
        <v>0.29700199002105393</v>
      </c>
      <c r="I42" s="31">
        <f t="shared" si="13"/>
        <v>0.28671153003347294</v>
      </c>
      <c r="J42" s="31">
        <f t="shared" si="13"/>
        <v>0.27660407230561501</v>
      </c>
      <c r="K42" s="31">
        <f t="shared" si="13"/>
        <v>0.16798314595556979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09C3E-88F7-A342-ACE6-1E0E38CDF3E6}">
  <dimension ref="A2:L42"/>
  <sheetViews>
    <sheetView zoomScale="75" zoomScaleNormal="91" workbookViewId="0">
      <selection activeCell="B3" sqref="B3"/>
    </sheetView>
  </sheetViews>
  <sheetFormatPr baseColWidth="10" defaultRowHeight="16"/>
  <cols>
    <col min="1" max="1" width="32" customWidth="1"/>
    <col min="2" max="2" width="71.6640625" customWidth="1"/>
    <col min="3" max="3" width="23.1640625" customWidth="1"/>
    <col min="4" max="4" width="18.5" bestFit="1" customWidth="1"/>
    <col min="5" max="5" width="19.5" customWidth="1"/>
    <col min="6" max="6" width="19.1640625" customWidth="1"/>
    <col min="7" max="7" width="18.6640625" customWidth="1"/>
    <col min="8" max="8" width="18.33203125" customWidth="1"/>
    <col min="9" max="9" width="19.1640625" customWidth="1"/>
    <col min="10" max="10" width="19.33203125" customWidth="1"/>
    <col min="11" max="11" width="18.83203125" customWidth="1"/>
  </cols>
  <sheetData>
    <row r="2" spans="1:12" ht="31">
      <c r="B2" s="29" t="s">
        <v>24</v>
      </c>
      <c r="C2" s="59">
        <v>45441.505555555559</v>
      </c>
    </row>
    <row r="3" spans="1:12" ht="21">
      <c r="B3" s="28" t="s">
        <v>99</v>
      </c>
    </row>
    <row r="4" spans="1:12" ht="21">
      <c r="B4" s="28" t="s">
        <v>98</v>
      </c>
    </row>
    <row r="5" spans="1:12" ht="21">
      <c r="B5" s="245" t="s">
        <v>100</v>
      </c>
    </row>
    <row r="6" spans="1:12" ht="17">
      <c r="B6" s="246" t="s">
        <v>101</v>
      </c>
      <c r="D6" t="s">
        <v>23</v>
      </c>
      <c r="E6">
        <v>1000</v>
      </c>
    </row>
    <row r="7" spans="1:12" ht="22" thickBot="1">
      <c r="A7" s="5" t="s">
        <v>0</v>
      </c>
      <c r="B7" s="5" t="s">
        <v>1</v>
      </c>
      <c r="C7" s="6"/>
      <c r="D7" s="7"/>
    </row>
    <row r="8" spans="1:12" ht="21">
      <c r="A8" s="8" t="s">
        <v>18</v>
      </c>
      <c r="B8" s="14"/>
      <c r="C8" s="14"/>
      <c r="D8" s="15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21</v>
      </c>
    </row>
    <row r="9" spans="1:12" ht="21">
      <c r="A9" s="2"/>
      <c r="B9" s="1" t="s">
        <v>2</v>
      </c>
      <c r="C9" s="35">
        <v>124900</v>
      </c>
      <c r="D9" s="36">
        <f>$C$9+(D$8*$E$6)</f>
        <v>125900</v>
      </c>
      <c r="E9" s="36">
        <f t="shared" ref="E9:K9" si="0">$C$9+(E$8*$E$6)</f>
        <v>126900</v>
      </c>
      <c r="F9" s="36">
        <f t="shared" si="0"/>
        <v>127900</v>
      </c>
      <c r="G9" s="36">
        <f t="shared" si="0"/>
        <v>128900</v>
      </c>
      <c r="H9" s="36">
        <f t="shared" si="0"/>
        <v>129900</v>
      </c>
      <c r="I9" s="36">
        <f t="shared" si="0"/>
        <v>130900</v>
      </c>
      <c r="J9" s="36">
        <f t="shared" si="0"/>
        <v>131900</v>
      </c>
      <c r="K9" s="36">
        <f t="shared" si="0"/>
        <v>145900</v>
      </c>
      <c r="L9" s="20"/>
    </row>
    <row r="10" spans="1:12" ht="21">
      <c r="A10" s="2"/>
      <c r="B10" s="9" t="s">
        <v>3</v>
      </c>
      <c r="C10" s="17">
        <v>230000</v>
      </c>
      <c r="D10" s="17">
        <v>230000</v>
      </c>
      <c r="E10" s="17">
        <v>230000</v>
      </c>
      <c r="F10" s="17">
        <v>230000</v>
      </c>
      <c r="G10" s="17">
        <v>230000</v>
      </c>
      <c r="H10" s="17">
        <v>230000</v>
      </c>
      <c r="I10" s="17">
        <v>230000</v>
      </c>
      <c r="J10" s="17">
        <v>230000</v>
      </c>
      <c r="K10" s="17">
        <v>230000</v>
      </c>
    </row>
    <row r="11" spans="1:12" ht="19">
      <c r="D11" s="1"/>
    </row>
    <row r="12" spans="1:12" ht="21">
      <c r="A12" s="3" t="s">
        <v>4</v>
      </c>
      <c r="B12" s="1"/>
      <c r="D12" s="1"/>
    </row>
    <row r="13" spans="1:12" ht="21">
      <c r="A13" s="2"/>
      <c r="B13" s="12" t="s">
        <v>19</v>
      </c>
      <c r="C13" s="32">
        <f>C9*0.05</f>
        <v>6245</v>
      </c>
      <c r="D13" s="32">
        <f t="shared" ref="D13:K13" si="1">D9*0.05</f>
        <v>6295</v>
      </c>
      <c r="E13" s="32">
        <f t="shared" si="1"/>
        <v>6345</v>
      </c>
      <c r="F13" s="32">
        <f t="shared" si="1"/>
        <v>6395</v>
      </c>
      <c r="G13" s="32">
        <f t="shared" si="1"/>
        <v>6445</v>
      </c>
      <c r="H13" s="32">
        <f t="shared" si="1"/>
        <v>6495</v>
      </c>
      <c r="I13" s="32">
        <f t="shared" si="1"/>
        <v>6545</v>
      </c>
      <c r="J13" s="32">
        <f t="shared" si="1"/>
        <v>6595</v>
      </c>
      <c r="K13" s="32">
        <f t="shared" si="1"/>
        <v>7295</v>
      </c>
    </row>
    <row r="14" spans="1:12" ht="21">
      <c r="A14" s="2"/>
      <c r="B14" s="9" t="s">
        <v>43</v>
      </c>
      <c r="C14" s="32">
        <f>C9*0.03</f>
        <v>3747</v>
      </c>
      <c r="D14" s="32">
        <f t="shared" ref="D14:K14" si="2">D9*0.03</f>
        <v>3777</v>
      </c>
      <c r="E14" s="32">
        <f t="shared" si="2"/>
        <v>3807</v>
      </c>
      <c r="F14" s="32">
        <f t="shared" si="2"/>
        <v>3837</v>
      </c>
      <c r="G14" s="32">
        <f t="shared" si="2"/>
        <v>3867</v>
      </c>
      <c r="H14" s="32">
        <f t="shared" si="2"/>
        <v>3897</v>
      </c>
      <c r="I14" s="32">
        <f t="shared" si="2"/>
        <v>3927</v>
      </c>
      <c r="J14" s="32">
        <f t="shared" si="2"/>
        <v>3957</v>
      </c>
      <c r="K14" s="32">
        <f t="shared" si="2"/>
        <v>4377</v>
      </c>
    </row>
    <row r="15" spans="1:12" ht="21">
      <c r="A15" s="2"/>
      <c r="B15" s="9" t="s">
        <v>86</v>
      </c>
      <c r="C15" s="32">
        <v>3000</v>
      </c>
      <c r="D15" s="32">
        <v>3000</v>
      </c>
      <c r="E15" s="32">
        <v>3000</v>
      </c>
      <c r="F15" s="32">
        <v>3000</v>
      </c>
      <c r="G15" s="32">
        <v>3000</v>
      </c>
      <c r="H15" s="32">
        <v>3000</v>
      </c>
      <c r="I15" s="32">
        <v>3000</v>
      </c>
      <c r="J15" s="32">
        <v>3000</v>
      </c>
      <c r="K15" s="32">
        <v>3000</v>
      </c>
    </row>
    <row r="16" spans="1:12" ht="21">
      <c r="A16" s="2"/>
      <c r="B16" s="10" t="s">
        <v>87</v>
      </c>
      <c r="C16" s="32">
        <f>0.05*C9</f>
        <v>6245</v>
      </c>
      <c r="D16" s="32">
        <f t="shared" ref="D16:K16" si="3">0.05*D9</f>
        <v>6295</v>
      </c>
      <c r="E16" s="32">
        <f t="shared" si="3"/>
        <v>6345</v>
      </c>
      <c r="F16" s="32">
        <f t="shared" si="3"/>
        <v>6395</v>
      </c>
      <c r="G16" s="32">
        <f t="shared" si="3"/>
        <v>6445</v>
      </c>
      <c r="H16" s="32">
        <f t="shared" si="3"/>
        <v>6495</v>
      </c>
      <c r="I16" s="32">
        <f t="shared" si="3"/>
        <v>6545</v>
      </c>
      <c r="J16" s="32">
        <f t="shared" si="3"/>
        <v>6595</v>
      </c>
      <c r="K16" s="32">
        <f t="shared" si="3"/>
        <v>7295</v>
      </c>
    </row>
    <row r="17" spans="1:11" ht="21">
      <c r="A17" s="2"/>
      <c r="B17" s="1" t="s">
        <v>12</v>
      </c>
      <c r="C17" s="22">
        <f>C13+C14+C15+C16</f>
        <v>19237</v>
      </c>
      <c r="D17" s="22">
        <f t="shared" ref="D17:K17" si="4">D13+D14+D15+D16</f>
        <v>19367</v>
      </c>
      <c r="E17" s="22">
        <f t="shared" si="4"/>
        <v>19497</v>
      </c>
      <c r="F17" s="22">
        <f t="shared" si="4"/>
        <v>19627</v>
      </c>
      <c r="G17" s="22">
        <f t="shared" si="4"/>
        <v>19757</v>
      </c>
      <c r="H17" s="22">
        <f t="shared" si="4"/>
        <v>19887</v>
      </c>
      <c r="I17" s="22">
        <f t="shared" si="4"/>
        <v>20017</v>
      </c>
      <c r="J17" s="22">
        <f t="shared" si="4"/>
        <v>20147</v>
      </c>
      <c r="K17" s="22">
        <f t="shared" si="4"/>
        <v>21967</v>
      </c>
    </row>
    <row r="18" spans="1:11" ht="21">
      <c r="A18" s="3" t="s">
        <v>6</v>
      </c>
      <c r="B18" s="1"/>
      <c r="C18" s="25"/>
      <c r="D18" s="25"/>
      <c r="E18" s="25"/>
      <c r="F18" s="25"/>
      <c r="G18" s="25"/>
      <c r="H18" s="25"/>
      <c r="I18" s="25"/>
      <c r="J18" s="25"/>
      <c r="K18" s="25"/>
    </row>
    <row r="19" spans="1:11" ht="21">
      <c r="A19" s="2"/>
      <c r="B19" s="41" t="s">
        <v>7</v>
      </c>
      <c r="C19" s="42">
        <v>5000</v>
      </c>
      <c r="D19" s="42">
        <v>5000</v>
      </c>
      <c r="E19" s="42">
        <v>5000</v>
      </c>
      <c r="F19" s="42">
        <v>5000</v>
      </c>
      <c r="G19" s="42">
        <v>5000</v>
      </c>
      <c r="H19" s="42">
        <v>5000</v>
      </c>
      <c r="I19" s="42">
        <v>5000</v>
      </c>
      <c r="J19" s="42">
        <v>5000</v>
      </c>
      <c r="K19" s="42">
        <v>5000</v>
      </c>
    </row>
    <row r="20" spans="1:11" ht="21">
      <c r="A20" s="2"/>
      <c r="B20" s="13" t="s">
        <v>21</v>
      </c>
      <c r="C20" s="40"/>
      <c r="D20" s="40"/>
      <c r="E20" s="40"/>
      <c r="F20" s="40"/>
      <c r="G20" s="40"/>
      <c r="H20" s="40"/>
      <c r="I20" s="40"/>
      <c r="J20" s="40"/>
      <c r="K20" s="40"/>
    </row>
    <row r="21" spans="1:11" ht="21">
      <c r="A21" s="2"/>
      <c r="B21" s="1" t="s">
        <v>12</v>
      </c>
      <c r="C21" s="33">
        <f>C19+C20</f>
        <v>5000</v>
      </c>
      <c r="D21" s="33">
        <f t="shared" ref="D21:K21" si="5">D19+D20</f>
        <v>5000</v>
      </c>
      <c r="E21" s="33">
        <f t="shared" si="5"/>
        <v>5000</v>
      </c>
      <c r="F21" s="33">
        <f t="shared" si="5"/>
        <v>5000</v>
      </c>
      <c r="G21" s="33">
        <f t="shared" si="5"/>
        <v>5000</v>
      </c>
      <c r="H21" s="33">
        <f t="shared" si="5"/>
        <v>5000</v>
      </c>
      <c r="I21" s="33">
        <f t="shared" si="5"/>
        <v>5000</v>
      </c>
      <c r="J21" s="33">
        <f t="shared" si="5"/>
        <v>5000</v>
      </c>
      <c r="K21" s="33">
        <f t="shared" si="5"/>
        <v>5000</v>
      </c>
    </row>
    <row r="22" spans="1:11" ht="21">
      <c r="A22" s="3" t="s">
        <v>8</v>
      </c>
      <c r="B22" s="4"/>
      <c r="C22" s="24"/>
      <c r="D22" s="24"/>
      <c r="E22" s="25"/>
      <c r="F22" s="25"/>
      <c r="G22" s="25"/>
      <c r="H22" s="25"/>
      <c r="I22" s="25"/>
      <c r="J22" s="25"/>
      <c r="K22" s="25"/>
    </row>
    <row r="23" spans="1:11" ht="21">
      <c r="A23" s="2"/>
      <c r="B23" s="11" t="s">
        <v>10</v>
      </c>
      <c r="C23" s="27">
        <v>6</v>
      </c>
      <c r="D23" s="27">
        <v>6</v>
      </c>
      <c r="E23" s="27">
        <v>6</v>
      </c>
      <c r="F23" s="27">
        <v>6</v>
      </c>
      <c r="G23" s="27">
        <v>6</v>
      </c>
      <c r="H23" s="27">
        <v>6</v>
      </c>
      <c r="I23" s="27">
        <v>6</v>
      </c>
      <c r="J23" s="27">
        <v>6</v>
      </c>
      <c r="K23" s="27">
        <v>6</v>
      </c>
    </row>
    <row r="24" spans="1:11" ht="21">
      <c r="A24" s="2"/>
      <c r="B24" s="12" t="s">
        <v>9</v>
      </c>
      <c r="C24" s="34">
        <v>60</v>
      </c>
      <c r="D24" s="34">
        <v>60</v>
      </c>
      <c r="E24" s="34">
        <v>60</v>
      </c>
      <c r="F24" s="34">
        <v>60</v>
      </c>
      <c r="G24" s="34">
        <v>60</v>
      </c>
      <c r="H24" s="34">
        <v>60</v>
      </c>
      <c r="I24" s="34">
        <v>60</v>
      </c>
      <c r="J24" s="34">
        <v>60</v>
      </c>
      <c r="K24" s="34">
        <v>60</v>
      </c>
    </row>
    <row r="25" spans="1:11" ht="21">
      <c r="A25" s="2"/>
      <c r="B25" s="13" t="s">
        <v>11</v>
      </c>
      <c r="C25" s="45">
        <v>300</v>
      </c>
      <c r="D25" s="45">
        <v>300</v>
      </c>
      <c r="E25" s="45">
        <v>300</v>
      </c>
      <c r="F25" s="45">
        <v>300</v>
      </c>
      <c r="G25" s="45">
        <v>300</v>
      </c>
      <c r="H25" s="45">
        <v>300</v>
      </c>
      <c r="I25" s="45">
        <v>300</v>
      </c>
      <c r="J25" s="45">
        <v>300</v>
      </c>
      <c r="K25" s="45">
        <v>300</v>
      </c>
    </row>
    <row r="26" spans="1:11" ht="21">
      <c r="A26" s="2"/>
      <c r="B26" s="12" t="s">
        <v>12</v>
      </c>
      <c r="C26" s="34">
        <f>C23*(C24+C25)</f>
        <v>2160</v>
      </c>
      <c r="D26" s="34">
        <f t="shared" ref="D26:K26" si="6">D23*(D24+D25)</f>
        <v>2160</v>
      </c>
      <c r="E26" s="34">
        <f t="shared" si="6"/>
        <v>2160</v>
      </c>
      <c r="F26" s="34">
        <f t="shared" si="6"/>
        <v>2160</v>
      </c>
      <c r="G26" s="34">
        <f t="shared" si="6"/>
        <v>2160</v>
      </c>
      <c r="H26" s="34">
        <f t="shared" si="6"/>
        <v>2160</v>
      </c>
      <c r="I26" s="34">
        <f t="shared" si="6"/>
        <v>2160</v>
      </c>
      <c r="J26" s="34">
        <f t="shared" si="6"/>
        <v>2160</v>
      </c>
      <c r="K26" s="34">
        <f t="shared" si="6"/>
        <v>2160</v>
      </c>
    </row>
    <row r="27" spans="1:11" ht="21">
      <c r="A27" s="3" t="s">
        <v>13</v>
      </c>
      <c r="B27" s="1"/>
      <c r="C27" s="25"/>
      <c r="D27" s="25"/>
      <c r="E27" s="25"/>
      <c r="F27" s="25"/>
      <c r="G27" s="25"/>
      <c r="H27" s="25"/>
      <c r="I27" s="25"/>
      <c r="J27" s="25"/>
      <c r="K27" s="25"/>
    </row>
    <row r="28" spans="1:11" ht="21">
      <c r="A28" s="2"/>
      <c r="B28" s="1" t="s">
        <v>14</v>
      </c>
      <c r="C28" s="39">
        <f>0.06*C$10</f>
        <v>13800</v>
      </c>
      <c r="D28" s="39">
        <f t="shared" ref="D28:K28" si="7">0.06*D$10</f>
        <v>13800</v>
      </c>
      <c r="E28" s="39">
        <f t="shared" si="7"/>
        <v>13800</v>
      </c>
      <c r="F28" s="39">
        <f t="shared" si="7"/>
        <v>13800</v>
      </c>
      <c r="G28" s="39">
        <f t="shared" si="7"/>
        <v>13800</v>
      </c>
      <c r="H28" s="39">
        <f t="shared" si="7"/>
        <v>13800</v>
      </c>
      <c r="I28" s="39">
        <f t="shared" si="7"/>
        <v>13800</v>
      </c>
      <c r="J28" s="39">
        <f t="shared" si="7"/>
        <v>13800</v>
      </c>
      <c r="K28" s="39">
        <f t="shared" si="7"/>
        <v>13800</v>
      </c>
    </row>
    <row r="29" spans="1:11" ht="21">
      <c r="A29" s="2"/>
      <c r="B29" s="1"/>
      <c r="C29" s="25"/>
      <c r="D29" s="25"/>
      <c r="E29" s="25"/>
      <c r="F29" s="25"/>
      <c r="G29" s="25"/>
      <c r="H29" s="25"/>
      <c r="I29" s="25"/>
      <c r="J29" s="25"/>
      <c r="K29" s="25"/>
    </row>
    <row r="30" spans="1:11" ht="21">
      <c r="A30" s="3" t="s">
        <v>15</v>
      </c>
      <c r="B30" s="1"/>
      <c r="C30" s="25"/>
      <c r="D30" s="25"/>
      <c r="E30" s="25"/>
      <c r="F30" s="25"/>
      <c r="G30" s="25"/>
      <c r="H30" s="25"/>
      <c r="I30" s="25"/>
      <c r="J30" s="25"/>
      <c r="K30" s="25"/>
    </row>
    <row r="31" spans="1:11" ht="21">
      <c r="A31" s="2"/>
      <c r="B31" s="1" t="s">
        <v>16</v>
      </c>
      <c r="C31" s="22">
        <f>(C$10-(C9+C17+C19+C28))*0.15</f>
        <v>10059.449999999999</v>
      </c>
      <c r="D31" s="22">
        <f t="shared" ref="D31:K31" si="8">(D$10-(D9+D17+D19+D28))*0.15</f>
        <v>9889.9499999999989</v>
      </c>
      <c r="E31" s="22">
        <f t="shared" si="8"/>
        <v>9720.4499999999989</v>
      </c>
      <c r="F31" s="22">
        <f t="shared" si="8"/>
        <v>9550.9499999999989</v>
      </c>
      <c r="G31" s="22">
        <f t="shared" si="8"/>
        <v>9381.4499999999989</v>
      </c>
      <c r="H31" s="22">
        <f t="shared" si="8"/>
        <v>9211.9499999999989</v>
      </c>
      <c r="I31" s="22">
        <f t="shared" si="8"/>
        <v>9042.4499999999989</v>
      </c>
      <c r="J31" s="22">
        <f t="shared" si="8"/>
        <v>8872.9499999999989</v>
      </c>
      <c r="K31" s="22">
        <f t="shared" si="8"/>
        <v>6499.95</v>
      </c>
    </row>
    <row r="32" spans="1:11" ht="21">
      <c r="A32" s="2"/>
      <c r="B32" s="1"/>
      <c r="C32" s="25"/>
      <c r="D32" s="25"/>
      <c r="E32" s="25"/>
      <c r="F32" s="25"/>
      <c r="G32" s="25"/>
      <c r="H32" s="25"/>
      <c r="I32" s="25"/>
      <c r="J32" s="25"/>
      <c r="K32" s="25"/>
    </row>
    <row r="33" spans="1:11" ht="21">
      <c r="A33" s="3" t="s">
        <v>17</v>
      </c>
      <c r="B33" s="4"/>
      <c r="C33" s="24"/>
      <c r="D33" s="24"/>
      <c r="E33" s="25"/>
      <c r="F33" s="25"/>
      <c r="G33" s="25"/>
      <c r="H33" s="25"/>
      <c r="I33" s="25"/>
      <c r="J33" s="25"/>
      <c r="K33" s="25"/>
    </row>
    <row r="34" spans="1:11" ht="19">
      <c r="B34" s="13"/>
      <c r="C34" s="37"/>
      <c r="D34" s="37"/>
      <c r="E34" s="37"/>
      <c r="F34" s="37"/>
      <c r="G34" s="37"/>
      <c r="H34" s="37"/>
      <c r="I34" s="37"/>
      <c r="J34" s="37"/>
      <c r="K34" s="37"/>
    </row>
    <row r="35" spans="1:11" ht="19">
      <c r="B35" s="1"/>
      <c r="C35" s="44"/>
      <c r="D35" s="44"/>
      <c r="E35" s="44"/>
      <c r="F35" s="44"/>
      <c r="G35" s="44"/>
      <c r="H35" s="44"/>
      <c r="I35" s="44"/>
      <c r="J35" s="44"/>
      <c r="K35" s="44"/>
    </row>
    <row r="36" spans="1:11" ht="19">
      <c r="B36" s="38" t="s">
        <v>25</v>
      </c>
      <c r="C36" s="36">
        <f>C9+C17+C21+C26</f>
        <v>151297</v>
      </c>
      <c r="D36" s="36">
        <f t="shared" ref="D36:K36" si="9">D9+D17+D21+D26</f>
        <v>152427</v>
      </c>
      <c r="E36" s="36">
        <f t="shared" si="9"/>
        <v>153557</v>
      </c>
      <c r="F36" s="36">
        <f t="shared" si="9"/>
        <v>154687</v>
      </c>
      <c r="G36" s="36">
        <f t="shared" si="9"/>
        <v>155817</v>
      </c>
      <c r="H36" s="36">
        <f t="shared" si="9"/>
        <v>156947</v>
      </c>
      <c r="I36" s="36">
        <f t="shared" si="9"/>
        <v>158077</v>
      </c>
      <c r="J36" s="36">
        <f t="shared" si="9"/>
        <v>159207</v>
      </c>
      <c r="K36" s="36">
        <f t="shared" si="9"/>
        <v>175027</v>
      </c>
    </row>
    <row r="37" spans="1:11" ht="19">
      <c r="B37" s="43" t="s">
        <v>26</v>
      </c>
      <c r="C37" s="16">
        <f>C10-C28</f>
        <v>216200</v>
      </c>
      <c r="D37" s="16">
        <f t="shared" ref="D37:K37" si="10">D10-D28</f>
        <v>216200</v>
      </c>
      <c r="E37" s="16">
        <f t="shared" si="10"/>
        <v>216200</v>
      </c>
      <c r="F37" s="16">
        <f t="shared" si="10"/>
        <v>216200</v>
      </c>
      <c r="G37" s="16">
        <f t="shared" si="10"/>
        <v>216200</v>
      </c>
      <c r="H37" s="16">
        <f t="shared" si="10"/>
        <v>216200</v>
      </c>
      <c r="I37" s="16">
        <f t="shared" si="10"/>
        <v>216200</v>
      </c>
      <c r="J37" s="16">
        <f t="shared" si="10"/>
        <v>216200</v>
      </c>
      <c r="K37" s="16">
        <f t="shared" si="10"/>
        <v>216200</v>
      </c>
    </row>
    <row r="38" spans="1:11" ht="19">
      <c r="B38" s="43" t="s">
        <v>27</v>
      </c>
      <c r="C38" s="16">
        <f>C10-(C9+C17+C21+C26+C28)</f>
        <v>64903</v>
      </c>
      <c r="D38" s="16">
        <f t="shared" ref="D38:K38" si="11">D10-(D9+D17+D21+D26+D28)</f>
        <v>63773</v>
      </c>
      <c r="E38" s="16">
        <f t="shared" si="11"/>
        <v>62643</v>
      </c>
      <c r="F38" s="16">
        <f t="shared" si="11"/>
        <v>61513</v>
      </c>
      <c r="G38" s="16">
        <f t="shared" si="11"/>
        <v>60383</v>
      </c>
      <c r="H38" s="16">
        <f t="shared" si="11"/>
        <v>59253</v>
      </c>
      <c r="I38" s="16">
        <f t="shared" si="11"/>
        <v>58123</v>
      </c>
      <c r="J38" s="16">
        <f t="shared" si="11"/>
        <v>56993</v>
      </c>
      <c r="K38" s="16">
        <f t="shared" si="11"/>
        <v>41173</v>
      </c>
    </row>
    <row r="40" spans="1:11" ht="17" thickBot="1"/>
    <row r="41" spans="1:11" ht="21">
      <c r="B41" s="18" t="s">
        <v>28</v>
      </c>
      <c r="C41" s="19">
        <f>C38-C31</f>
        <v>54843.55</v>
      </c>
      <c r="D41" s="19">
        <f t="shared" ref="D41:K41" si="12">D38-D31</f>
        <v>53883.05</v>
      </c>
      <c r="E41" s="19">
        <f t="shared" si="12"/>
        <v>52922.55</v>
      </c>
      <c r="F41" s="19">
        <f t="shared" si="12"/>
        <v>51962.05</v>
      </c>
      <c r="G41" s="19">
        <f t="shared" si="12"/>
        <v>51001.55</v>
      </c>
      <c r="H41" s="19">
        <f t="shared" si="12"/>
        <v>50041.05</v>
      </c>
      <c r="I41" s="19">
        <f t="shared" si="12"/>
        <v>49080.55</v>
      </c>
      <c r="J41" s="19">
        <f t="shared" si="12"/>
        <v>48120.05</v>
      </c>
      <c r="K41" s="19">
        <f t="shared" si="12"/>
        <v>34673.050000000003</v>
      </c>
    </row>
    <row r="42" spans="1:11" ht="27" thickBot="1">
      <c r="B42" s="30" t="s">
        <v>29</v>
      </c>
      <c r="C42" s="31">
        <f>C41/C36</f>
        <v>0.36248934215483453</v>
      </c>
      <c r="D42" s="31">
        <f t="shared" ref="D42:K42" si="13">D41/D36</f>
        <v>0.35350069213459562</v>
      </c>
      <c r="E42" s="31">
        <f t="shared" si="13"/>
        <v>0.34464433402580152</v>
      </c>
      <c r="F42" s="31">
        <f t="shared" si="13"/>
        <v>0.33591736862179761</v>
      </c>
      <c r="G42" s="31">
        <f t="shared" si="13"/>
        <v>0.32731698081724075</v>
      </c>
      <c r="H42" s="31">
        <f t="shared" si="13"/>
        <v>0.31884043658050171</v>
      </c>
      <c r="I42" s="31">
        <f t="shared" si="13"/>
        <v>0.31048508005592212</v>
      </c>
      <c r="J42" s="31">
        <f t="shared" si="13"/>
        <v>0.30224833078947533</v>
      </c>
      <c r="K42" s="31">
        <f t="shared" si="13"/>
        <v>0.19810115010826904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B9BBB-B45F-8A4B-BB63-721D787A98E9}">
  <dimension ref="A2:L42"/>
  <sheetViews>
    <sheetView topLeftCell="A2" zoomScale="72" zoomScaleNormal="91" workbookViewId="0">
      <selection activeCell="B3" sqref="B3"/>
    </sheetView>
  </sheetViews>
  <sheetFormatPr baseColWidth="10" defaultRowHeight="16"/>
  <cols>
    <col min="1" max="1" width="32" customWidth="1"/>
    <col min="2" max="2" width="71.6640625" customWidth="1"/>
    <col min="3" max="3" width="23.1640625" customWidth="1"/>
    <col min="4" max="4" width="18.5" bestFit="1" customWidth="1"/>
    <col min="5" max="5" width="19.5" customWidth="1"/>
    <col min="6" max="6" width="19.1640625" customWidth="1"/>
    <col min="7" max="7" width="18.6640625" customWidth="1"/>
    <col min="8" max="8" width="18.33203125" customWidth="1"/>
    <col min="9" max="9" width="19.1640625" customWidth="1"/>
    <col min="10" max="10" width="19.33203125" customWidth="1"/>
    <col min="11" max="11" width="18.83203125" customWidth="1"/>
  </cols>
  <sheetData>
    <row r="2" spans="1:12" ht="31">
      <c r="B2" s="29" t="s">
        <v>24</v>
      </c>
      <c r="C2" s="47" t="s">
        <v>46</v>
      </c>
    </row>
    <row r="3" spans="1:12" ht="21">
      <c r="B3" s="28" t="s">
        <v>45</v>
      </c>
    </row>
    <row r="4" spans="1:12" ht="21">
      <c r="B4" s="28"/>
    </row>
    <row r="6" spans="1:12">
      <c r="D6" t="s">
        <v>23</v>
      </c>
      <c r="E6">
        <v>5000</v>
      </c>
    </row>
    <row r="7" spans="1:12" ht="22" thickBot="1">
      <c r="A7" s="5" t="s">
        <v>0</v>
      </c>
      <c r="B7" s="5" t="s">
        <v>1</v>
      </c>
      <c r="C7" s="6"/>
      <c r="D7" s="7"/>
    </row>
    <row r="8" spans="1:12" ht="21">
      <c r="A8" s="8" t="s">
        <v>18</v>
      </c>
      <c r="B8" s="14"/>
      <c r="C8" s="14"/>
      <c r="D8" s="15">
        <v>1</v>
      </c>
      <c r="E8">
        <v>2</v>
      </c>
      <c r="F8">
        <v>3</v>
      </c>
    </row>
    <row r="9" spans="1:12" ht="21">
      <c r="A9" s="2"/>
      <c r="B9" s="1" t="s">
        <v>2</v>
      </c>
      <c r="C9" s="35">
        <v>124914</v>
      </c>
      <c r="D9" s="36">
        <f>$C$9+(D$8*$E$6)</f>
        <v>129914</v>
      </c>
      <c r="E9" s="36">
        <f t="shared" ref="E9:F9" si="0">$C$9+(E$8*$E$6)</f>
        <v>134914</v>
      </c>
      <c r="F9" s="36">
        <f t="shared" si="0"/>
        <v>139914</v>
      </c>
      <c r="G9" s="151"/>
      <c r="H9" s="151"/>
      <c r="I9" s="151"/>
      <c r="J9" s="151"/>
      <c r="K9" s="151"/>
      <c r="L9" s="20"/>
    </row>
    <row r="10" spans="1:12" ht="21">
      <c r="A10" s="2"/>
      <c r="B10" s="9" t="s">
        <v>3</v>
      </c>
      <c r="C10" s="17">
        <v>200000</v>
      </c>
      <c r="D10" s="17">
        <v>200000</v>
      </c>
      <c r="E10" s="17">
        <v>200000</v>
      </c>
      <c r="F10" s="17">
        <v>200000</v>
      </c>
      <c r="G10" s="155"/>
      <c r="H10" s="155"/>
      <c r="I10" s="155"/>
      <c r="J10" s="155"/>
      <c r="K10" s="155"/>
    </row>
    <row r="11" spans="1:12" ht="19">
      <c r="D11" s="1"/>
    </row>
    <row r="12" spans="1:12" ht="21">
      <c r="A12" s="3" t="s">
        <v>4</v>
      </c>
      <c r="B12" s="1"/>
      <c r="D12" s="1"/>
    </row>
    <row r="13" spans="1:12" ht="21">
      <c r="A13" s="2"/>
      <c r="B13" s="12" t="s">
        <v>19</v>
      </c>
      <c r="C13" s="32">
        <f>C9*0.05</f>
        <v>6245.7000000000007</v>
      </c>
      <c r="D13" s="32">
        <f t="shared" ref="D13:F13" si="1">D9*0.05</f>
        <v>6495.7000000000007</v>
      </c>
      <c r="E13" s="32">
        <f t="shared" si="1"/>
        <v>6745.7000000000007</v>
      </c>
      <c r="F13" s="32">
        <f t="shared" si="1"/>
        <v>6995.7000000000007</v>
      </c>
      <c r="G13" s="39"/>
      <c r="H13" s="39"/>
      <c r="I13" s="39"/>
      <c r="J13" s="39"/>
      <c r="K13" s="39"/>
    </row>
    <row r="14" spans="1:12" ht="21">
      <c r="A14" s="2"/>
      <c r="B14" s="9" t="s">
        <v>43</v>
      </c>
      <c r="C14" s="32">
        <f>C9*0.03</f>
        <v>3747.42</v>
      </c>
      <c r="D14" s="32">
        <f t="shared" ref="D14:F14" si="2">D9*0.03</f>
        <v>3897.42</v>
      </c>
      <c r="E14" s="32">
        <f t="shared" si="2"/>
        <v>4047.42</v>
      </c>
      <c r="F14" s="32">
        <f t="shared" si="2"/>
        <v>4197.42</v>
      </c>
      <c r="G14" s="39"/>
      <c r="H14" s="39"/>
      <c r="I14" s="39"/>
      <c r="J14" s="39"/>
      <c r="K14" s="39"/>
    </row>
    <row r="15" spans="1:12" ht="21">
      <c r="A15" s="2"/>
      <c r="B15" s="9" t="s">
        <v>86</v>
      </c>
      <c r="C15" s="32">
        <v>3000</v>
      </c>
      <c r="D15" s="32">
        <v>3000</v>
      </c>
      <c r="E15" s="32">
        <v>3000</v>
      </c>
      <c r="F15" s="32">
        <v>3000</v>
      </c>
      <c r="G15" s="39"/>
      <c r="H15" s="39"/>
      <c r="I15" s="39"/>
      <c r="J15" s="39"/>
      <c r="K15" s="39"/>
    </row>
    <row r="16" spans="1:12" ht="21">
      <c r="A16" s="2"/>
      <c r="B16" s="10" t="s">
        <v>20</v>
      </c>
      <c r="C16" s="32">
        <f>0.05*C9</f>
        <v>6245.7000000000007</v>
      </c>
      <c r="D16" s="32">
        <f t="shared" ref="D16:F16" si="3">0.05*D9</f>
        <v>6495.7000000000007</v>
      </c>
      <c r="E16" s="32">
        <f t="shared" si="3"/>
        <v>6745.7000000000007</v>
      </c>
      <c r="F16" s="32">
        <f t="shared" si="3"/>
        <v>6995.7000000000007</v>
      </c>
      <c r="G16" s="22"/>
      <c r="H16" s="22"/>
      <c r="I16" s="22"/>
      <c r="J16" s="22"/>
      <c r="K16" s="22"/>
    </row>
    <row r="17" spans="1:11" ht="21">
      <c r="A17" s="2"/>
      <c r="B17" s="1" t="s">
        <v>12</v>
      </c>
      <c r="C17" s="22">
        <f>C13+C14+C15+C16</f>
        <v>19238.82</v>
      </c>
      <c r="D17" s="22">
        <f t="shared" ref="D17:F17" si="4">D13+D14+D15+D16</f>
        <v>19888.82</v>
      </c>
      <c r="E17" s="22">
        <f t="shared" si="4"/>
        <v>20538.82</v>
      </c>
      <c r="F17" s="22">
        <f t="shared" si="4"/>
        <v>21188.82</v>
      </c>
      <c r="G17" s="22"/>
      <c r="H17" s="22"/>
      <c r="I17" s="22"/>
      <c r="J17" s="22"/>
      <c r="K17" s="22"/>
    </row>
    <row r="18" spans="1:11" ht="21">
      <c r="A18" s="3" t="s">
        <v>6</v>
      </c>
      <c r="B18" s="1"/>
      <c r="C18" s="25"/>
      <c r="D18" s="25"/>
      <c r="E18" s="25"/>
      <c r="F18" s="25"/>
      <c r="G18" s="25"/>
      <c r="H18" s="25"/>
      <c r="I18" s="25"/>
      <c r="J18" s="25"/>
      <c r="K18" s="25"/>
    </row>
    <row r="19" spans="1:11" ht="21">
      <c r="A19" s="2"/>
      <c r="B19" s="41" t="s">
        <v>7</v>
      </c>
      <c r="C19" s="42">
        <v>4000</v>
      </c>
      <c r="D19" s="42">
        <v>4000</v>
      </c>
      <c r="E19" s="42">
        <v>4000</v>
      </c>
      <c r="F19" s="42">
        <v>4000</v>
      </c>
      <c r="G19" s="22"/>
      <c r="H19" s="22"/>
      <c r="I19" s="22"/>
      <c r="J19" s="22"/>
      <c r="K19" s="22"/>
    </row>
    <row r="20" spans="1:11" ht="21">
      <c r="A20" s="2"/>
      <c r="B20" s="13" t="s">
        <v>21</v>
      </c>
      <c r="C20" s="45"/>
      <c r="D20" s="45"/>
      <c r="E20" s="45"/>
      <c r="F20" s="45"/>
      <c r="G20" s="158"/>
      <c r="H20" s="158"/>
      <c r="I20" s="158"/>
      <c r="J20" s="158"/>
      <c r="K20" s="158"/>
    </row>
    <row r="21" spans="1:11" ht="21">
      <c r="A21" s="2"/>
      <c r="B21" s="1" t="s">
        <v>12</v>
      </c>
      <c r="C21" s="33">
        <f>C19+C20</f>
        <v>4000</v>
      </c>
      <c r="D21" s="33">
        <f t="shared" ref="D21:F21" si="5">D19+D20</f>
        <v>4000</v>
      </c>
      <c r="E21" s="33">
        <f t="shared" si="5"/>
        <v>4000</v>
      </c>
      <c r="F21" s="33">
        <f t="shared" si="5"/>
        <v>4000</v>
      </c>
      <c r="G21" s="39"/>
      <c r="H21" s="39"/>
      <c r="I21" s="39"/>
      <c r="J21" s="39"/>
      <c r="K21" s="39"/>
    </row>
    <row r="22" spans="1:11" ht="21">
      <c r="A22" s="3" t="s">
        <v>8</v>
      </c>
      <c r="B22" s="4"/>
      <c r="C22" s="24"/>
      <c r="D22" s="24"/>
      <c r="E22" s="25"/>
      <c r="F22" s="25"/>
      <c r="G22" s="25"/>
      <c r="H22" s="25"/>
      <c r="I22" s="25"/>
      <c r="J22" s="25"/>
      <c r="K22" s="25"/>
    </row>
    <row r="23" spans="1:11" ht="21">
      <c r="A23" s="2"/>
      <c r="B23" s="11" t="s">
        <v>10</v>
      </c>
      <c r="C23" s="27">
        <v>6</v>
      </c>
      <c r="D23" s="27">
        <v>6</v>
      </c>
      <c r="E23" s="27">
        <v>6</v>
      </c>
      <c r="F23" s="27">
        <v>6</v>
      </c>
      <c r="G23" s="25"/>
      <c r="H23" s="25"/>
      <c r="I23" s="25"/>
      <c r="J23" s="25"/>
      <c r="K23" s="25"/>
    </row>
    <row r="24" spans="1:11" ht="21">
      <c r="A24" s="2"/>
      <c r="B24" s="12" t="s">
        <v>9</v>
      </c>
      <c r="C24" s="34">
        <v>50</v>
      </c>
      <c r="D24" s="34">
        <v>50</v>
      </c>
      <c r="E24" s="34">
        <v>50</v>
      </c>
      <c r="F24" s="34">
        <v>50</v>
      </c>
      <c r="G24" s="22"/>
      <c r="H24" s="22"/>
      <c r="I24" s="22"/>
      <c r="J24" s="22"/>
      <c r="K24" s="22"/>
    </row>
    <row r="25" spans="1:11" ht="21">
      <c r="A25" s="2"/>
      <c r="B25" s="13" t="s">
        <v>11</v>
      </c>
      <c r="C25" s="45">
        <v>250</v>
      </c>
      <c r="D25" s="45">
        <v>250</v>
      </c>
      <c r="E25" s="45">
        <v>250</v>
      </c>
      <c r="F25" s="45">
        <v>250</v>
      </c>
      <c r="G25" s="158"/>
      <c r="H25" s="158"/>
      <c r="I25" s="158"/>
      <c r="J25" s="158"/>
      <c r="K25" s="158"/>
    </row>
    <row r="26" spans="1:11" ht="21">
      <c r="A26" s="2"/>
      <c r="B26" s="12" t="s">
        <v>12</v>
      </c>
      <c r="C26" s="34">
        <f>C23*(C24+C25)</f>
        <v>1800</v>
      </c>
      <c r="D26" s="34">
        <f t="shared" ref="D26:F26" si="6">D23*(D24+D25)</f>
        <v>1800</v>
      </c>
      <c r="E26" s="34">
        <f t="shared" si="6"/>
        <v>1800</v>
      </c>
      <c r="F26" s="34">
        <f t="shared" si="6"/>
        <v>1800</v>
      </c>
      <c r="G26" s="22"/>
      <c r="H26" s="22"/>
      <c r="I26" s="22"/>
      <c r="J26" s="22"/>
      <c r="K26" s="22"/>
    </row>
    <row r="27" spans="1:11" ht="21">
      <c r="A27" s="3" t="s">
        <v>13</v>
      </c>
      <c r="B27" s="1"/>
      <c r="C27" s="25"/>
      <c r="D27" s="25"/>
      <c r="E27" s="25"/>
      <c r="F27" s="25"/>
      <c r="G27" s="25"/>
      <c r="H27" s="25"/>
      <c r="I27" s="25"/>
      <c r="J27" s="25"/>
      <c r="K27" s="25"/>
    </row>
    <row r="28" spans="1:11" ht="21">
      <c r="A28" s="2"/>
      <c r="B28" s="1" t="s">
        <v>14</v>
      </c>
      <c r="C28" s="39">
        <f>0.06*C$10</f>
        <v>12000</v>
      </c>
      <c r="D28" s="39">
        <f t="shared" ref="D28:F28" si="7">0.06*D$10</f>
        <v>12000</v>
      </c>
      <c r="E28" s="39">
        <f t="shared" si="7"/>
        <v>12000</v>
      </c>
      <c r="F28" s="39">
        <f t="shared" si="7"/>
        <v>12000</v>
      </c>
      <c r="G28" s="39"/>
      <c r="H28" s="39"/>
      <c r="I28" s="39"/>
      <c r="J28" s="39"/>
      <c r="K28" s="39"/>
    </row>
    <row r="29" spans="1:11" ht="21">
      <c r="A29" s="2"/>
      <c r="B29" s="1"/>
      <c r="C29" s="25"/>
      <c r="D29" s="25"/>
      <c r="E29" s="25"/>
      <c r="F29" s="25"/>
      <c r="G29" s="25"/>
      <c r="H29" s="25"/>
      <c r="I29" s="25"/>
      <c r="J29" s="25"/>
      <c r="K29" s="25"/>
    </row>
    <row r="30" spans="1:11" ht="21">
      <c r="A30" s="3" t="s">
        <v>15</v>
      </c>
      <c r="B30" s="1"/>
      <c r="C30" s="25"/>
      <c r="D30" s="25"/>
      <c r="E30" s="25"/>
      <c r="F30" s="25"/>
      <c r="G30" s="25"/>
      <c r="H30" s="25"/>
      <c r="I30" s="25"/>
      <c r="J30" s="25"/>
      <c r="K30" s="25"/>
    </row>
    <row r="31" spans="1:11" ht="21">
      <c r="A31" s="2"/>
      <c r="B31" s="1" t="s">
        <v>16</v>
      </c>
      <c r="C31" s="22">
        <f>(C$10-(C9+C17+C19+C28))*0.15</f>
        <v>5977.0769999999984</v>
      </c>
      <c r="D31" s="22">
        <f t="shared" ref="D31:F31" si="8">(D$10-(D9+D17+D19+D28))*0.15</f>
        <v>5129.5769999999984</v>
      </c>
      <c r="E31" s="22">
        <f t="shared" si="8"/>
        <v>4282.0769999999984</v>
      </c>
      <c r="F31" s="22">
        <f t="shared" si="8"/>
        <v>3434.5769999999989</v>
      </c>
      <c r="G31" s="22"/>
      <c r="H31" s="22"/>
      <c r="I31" s="22"/>
      <c r="J31" s="22"/>
      <c r="K31" s="22"/>
    </row>
    <row r="32" spans="1:11" ht="21">
      <c r="A32" s="2"/>
      <c r="B32" s="1"/>
      <c r="C32" s="25"/>
      <c r="D32" s="25"/>
      <c r="E32" s="25"/>
      <c r="F32" s="25"/>
      <c r="G32" s="25"/>
      <c r="H32" s="25"/>
      <c r="I32" s="25"/>
      <c r="J32" s="25"/>
      <c r="K32" s="25"/>
    </row>
    <row r="33" spans="1:11" ht="21">
      <c r="A33" s="3" t="s">
        <v>17</v>
      </c>
      <c r="B33" s="4"/>
      <c r="C33" s="24"/>
      <c r="D33" s="24"/>
      <c r="E33" s="25"/>
      <c r="F33" s="25"/>
      <c r="G33" s="25"/>
      <c r="H33" s="25"/>
      <c r="I33" s="25"/>
      <c r="J33" s="25"/>
      <c r="K33" s="25"/>
    </row>
    <row r="34" spans="1:11" ht="19">
      <c r="B34" s="13"/>
      <c r="C34" s="37"/>
      <c r="D34" s="37"/>
      <c r="E34" s="37"/>
      <c r="F34" s="37"/>
      <c r="G34" s="39"/>
      <c r="H34" s="39"/>
      <c r="I34" s="39"/>
      <c r="J34" s="39"/>
      <c r="K34" s="39"/>
    </row>
    <row r="35" spans="1:11" ht="19">
      <c r="B35" s="1"/>
      <c r="C35" s="44"/>
      <c r="D35" s="44"/>
      <c r="E35" s="44"/>
      <c r="F35" s="44"/>
      <c r="G35" s="154"/>
      <c r="H35" s="154"/>
      <c r="I35" s="154"/>
      <c r="J35" s="154"/>
      <c r="K35" s="154"/>
    </row>
    <row r="36" spans="1:11" ht="19">
      <c r="B36" s="38" t="s">
        <v>25</v>
      </c>
      <c r="C36" s="36">
        <f>C9+C17+C21+C26</f>
        <v>149952.82</v>
      </c>
      <c r="D36" s="36">
        <f t="shared" ref="D36:F36" si="9">D9+D17+D21+D26</f>
        <v>155602.82</v>
      </c>
      <c r="E36" s="36">
        <f t="shared" si="9"/>
        <v>161252.82</v>
      </c>
      <c r="F36" s="36">
        <f t="shared" si="9"/>
        <v>166902.82</v>
      </c>
      <c r="G36" s="151"/>
      <c r="H36" s="151"/>
      <c r="I36" s="151"/>
      <c r="J36" s="151"/>
      <c r="K36" s="151"/>
    </row>
    <row r="37" spans="1:11" ht="19">
      <c r="B37" s="43" t="s">
        <v>26</v>
      </c>
      <c r="C37" s="16">
        <f>C10-C28</f>
        <v>188000</v>
      </c>
      <c r="D37" s="16">
        <f t="shared" ref="D37:F37" si="10">D10-D28</f>
        <v>188000</v>
      </c>
      <c r="E37" s="16">
        <f t="shared" si="10"/>
        <v>188000</v>
      </c>
      <c r="F37" s="16">
        <f t="shared" si="10"/>
        <v>188000</v>
      </c>
      <c r="G37" s="16"/>
      <c r="H37" s="16"/>
      <c r="I37" s="16"/>
      <c r="J37" s="16"/>
      <c r="K37" s="16"/>
    </row>
    <row r="38" spans="1:11" ht="19">
      <c r="B38" s="43" t="s">
        <v>27</v>
      </c>
      <c r="C38" s="16">
        <f>C10-(C9+C17+C21+C26+C28)</f>
        <v>38047.179999999993</v>
      </c>
      <c r="D38" s="16">
        <f t="shared" ref="D38:F38" si="11">D10-(D9+D17+D21+D26+D28)</f>
        <v>32397.179999999993</v>
      </c>
      <c r="E38" s="16">
        <f t="shared" si="11"/>
        <v>26747.179999999993</v>
      </c>
      <c r="F38" s="16">
        <f t="shared" si="11"/>
        <v>21097.179999999993</v>
      </c>
      <c r="G38" s="16"/>
      <c r="H38" s="16"/>
      <c r="I38" s="16"/>
      <c r="J38" s="16"/>
      <c r="K38" s="16"/>
    </row>
    <row r="40" spans="1:11" ht="17" thickBot="1"/>
    <row r="41" spans="1:11" ht="21">
      <c r="B41" s="18" t="s">
        <v>28</v>
      </c>
      <c r="C41" s="19">
        <f>C38-C31</f>
        <v>32070.102999999996</v>
      </c>
      <c r="D41" s="19">
        <f t="shared" ref="D41:F41" si="12">D38-D31</f>
        <v>27267.602999999996</v>
      </c>
      <c r="E41" s="19">
        <f t="shared" si="12"/>
        <v>22465.102999999996</v>
      </c>
      <c r="F41" s="149">
        <f t="shared" si="12"/>
        <v>17662.602999999996</v>
      </c>
      <c r="G41" s="156"/>
      <c r="H41" s="156"/>
      <c r="I41" s="156"/>
      <c r="J41" s="156"/>
      <c r="K41" s="156"/>
    </row>
    <row r="42" spans="1:11" ht="27" thickBot="1">
      <c r="B42" s="30" t="s">
        <v>29</v>
      </c>
      <c r="C42" s="31">
        <f>C41/C36</f>
        <v>0.21386795526753011</v>
      </c>
      <c r="D42" s="31">
        <f t="shared" ref="D42:F42" si="13">D41/D36</f>
        <v>0.17523848860836838</v>
      </c>
      <c r="E42" s="31">
        <f t="shared" si="13"/>
        <v>0.13931603180645147</v>
      </c>
      <c r="F42" s="150">
        <f t="shared" si="13"/>
        <v>0.10582567148955299</v>
      </c>
      <c r="G42" s="157"/>
      <c r="H42" s="157"/>
      <c r="I42" s="157"/>
      <c r="J42" s="157"/>
      <c r="K42" s="15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C27E-5E11-434C-96EA-2E3ED58260A2}">
  <dimension ref="A2:L42"/>
  <sheetViews>
    <sheetView topLeftCell="A11" zoomScale="75" zoomScaleNormal="91" workbookViewId="0">
      <selection activeCell="B3" sqref="B3"/>
    </sheetView>
  </sheetViews>
  <sheetFormatPr baseColWidth="10" defaultRowHeight="16"/>
  <cols>
    <col min="1" max="1" width="32" customWidth="1"/>
    <col min="2" max="2" width="71.6640625" customWidth="1"/>
    <col min="3" max="3" width="23.1640625" customWidth="1"/>
    <col min="4" max="4" width="18.5" bestFit="1" customWidth="1"/>
    <col min="5" max="5" width="19.5" customWidth="1"/>
    <col min="6" max="6" width="19.1640625" customWidth="1"/>
    <col min="7" max="7" width="18.6640625" customWidth="1"/>
    <col min="8" max="8" width="18.33203125" customWidth="1"/>
    <col min="9" max="9" width="19.1640625" customWidth="1"/>
    <col min="10" max="10" width="19.33203125" customWidth="1"/>
    <col min="11" max="11" width="18.83203125" customWidth="1"/>
  </cols>
  <sheetData>
    <row r="2" spans="1:12" ht="31">
      <c r="B2" s="29" t="s">
        <v>24</v>
      </c>
      <c r="C2" s="47" t="s">
        <v>49</v>
      </c>
    </row>
    <row r="3" spans="1:12" ht="21">
      <c r="B3" s="28" t="s">
        <v>41</v>
      </c>
    </row>
    <row r="4" spans="1:12" ht="21">
      <c r="B4" s="28"/>
    </row>
    <row r="5" spans="1:12">
      <c r="B5" s="56" t="s">
        <v>40</v>
      </c>
    </row>
    <row r="6" spans="1:12">
      <c r="D6" t="s">
        <v>23</v>
      </c>
      <c r="E6">
        <v>5000</v>
      </c>
    </row>
    <row r="7" spans="1:12" ht="22" thickBot="1">
      <c r="A7" s="5" t="s">
        <v>0</v>
      </c>
      <c r="B7" s="5" t="s">
        <v>1</v>
      </c>
      <c r="D7" s="1"/>
    </row>
    <row r="8" spans="1:12" ht="21">
      <c r="A8" s="8" t="s">
        <v>18</v>
      </c>
      <c r="B8" s="14"/>
      <c r="C8" s="159"/>
      <c r="D8" s="15">
        <v>1</v>
      </c>
      <c r="E8" s="160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</row>
    <row r="9" spans="1:12" ht="21">
      <c r="A9" s="2"/>
      <c r="B9" s="1" t="s">
        <v>2</v>
      </c>
      <c r="C9" s="161">
        <v>102365.14</v>
      </c>
      <c r="D9" s="35">
        <f>$C$9+(D$8*$E$6)</f>
        <v>107365.14</v>
      </c>
      <c r="E9" s="162">
        <f t="shared" ref="E9:F9" si="0">$C$9+(E$8*$E$6)</f>
        <v>112365.14</v>
      </c>
      <c r="F9" s="35">
        <f t="shared" si="0"/>
        <v>117365.14</v>
      </c>
      <c r="G9" s="35"/>
      <c r="H9" s="35"/>
      <c r="I9" s="35"/>
      <c r="J9" s="35"/>
      <c r="K9" s="35"/>
      <c r="L9" s="20"/>
    </row>
    <row r="10" spans="1:12" ht="21">
      <c r="A10" s="2"/>
      <c r="B10" s="9" t="s">
        <v>3</v>
      </c>
      <c r="C10" s="163">
        <v>180000</v>
      </c>
      <c r="D10" s="17">
        <v>180000</v>
      </c>
      <c r="E10" s="164">
        <v>180000</v>
      </c>
      <c r="F10" s="17">
        <v>180000</v>
      </c>
      <c r="G10" s="17"/>
      <c r="H10" s="17"/>
      <c r="I10" s="17"/>
      <c r="J10" s="17"/>
      <c r="K10" s="17"/>
    </row>
    <row r="11" spans="1:12" ht="19">
      <c r="C11" s="165"/>
      <c r="D11" s="1"/>
      <c r="E11" s="166"/>
    </row>
    <row r="12" spans="1:12" ht="21">
      <c r="A12" s="3" t="s">
        <v>4</v>
      </c>
      <c r="B12" s="1"/>
      <c r="C12" s="165"/>
      <c r="D12" s="1"/>
      <c r="E12" s="166"/>
    </row>
    <row r="13" spans="1:12" ht="21">
      <c r="A13" s="2"/>
      <c r="B13" s="12" t="s">
        <v>19</v>
      </c>
      <c r="C13" s="152">
        <f>C9*0.05</f>
        <v>5118.2570000000005</v>
      </c>
      <c r="D13" s="32">
        <f t="shared" ref="D13:F13" si="1">D9*0.05</f>
        <v>5368.2570000000005</v>
      </c>
      <c r="E13" s="167">
        <f t="shared" si="1"/>
        <v>5618.2570000000005</v>
      </c>
      <c r="F13" s="32">
        <f t="shared" si="1"/>
        <v>5868.2570000000005</v>
      </c>
      <c r="G13" s="32"/>
      <c r="H13" s="32"/>
      <c r="I13" s="32"/>
      <c r="J13" s="32"/>
      <c r="K13" s="32"/>
    </row>
    <row r="14" spans="1:12" ht="21">
      <c r="A14" s="2"/>
      <c r="B14" s="9" t="s">
        <v>43</v>
      </c>
      <c r="C14" s="152">
        <f>C9*0.02</f>
        <v>2047.3027999999999</v>
      </c>
      <c r="D14" s="32">
        <f t="shared" ref="D14:F14" si="2">D9*0.02</f>
        <v>2147.3027999999999</v>
      </c>
      <c r="E14" s="167">
        <f t="shared" si="2"/>
        <v>2247.3027999999999</v>
      </c>
      <c r="F14" s="32">
        <f t="shared" si="2"/>
        <v>2347.3027999999999</v>
      </c>
      <c r="G14" s="32"/>
      <c r="H14" s="32"/>
      <c r="I14" s="32"/>
      <c r="J14" s="32"/>
      <c r="K14" s="32"/>
    </row>
    <row r="15" spans="1:12" ht="21">
      <c r="A15" s="2"/>
      <c r="B15" s="9" t="s">
        <v>86</v>
      </c>
      <c r="C15" s="152">
        <v>3000</v>
      </c>
      <c r="D15" s="32">
        <v>3000</v>
      </c>
      <c r="E15" s="167">
        <v>3000</v>
      </c>
      <c r="F15" s="32">
        <v>3000</v>
      </c>
      <c r="G15" s="32"/>
      <c r="H15" s="32"/>
      <c r="I15" s="32"/>
      <c r="J15" s="32"/>
      <c r="K15" s="32"/>
    </row>
    <row r="16" spans="1:12" ht="21">
      <c r="A16" s="2"/>
      <c r="B16" s="10" t="s">
        <v>20</v>
      </c>
      <c r="C16" s="152">
        <f>0.05*C9</f>
        <v>5118.2570000000005</v>
      </c>
      <c r="D16" s="32">
        <f t="shared" ref="D16:F16" si="3">0.05*D9</f>
        <v>5368.2570000000005</v>
      </c>
      <c r="E16" s="167">
        <f t="shared" si="3"/>
        <v>5618.2570000000005</v>
      </c>
      <c r="F16" s="32">
        <f t="shared" si="3"/>
        <v>5868.2570000000005</v>
      </c>
      <c r="G16" s="32"/>
      <c r="H16" s="32"/>
      <c r="I16" s="32"/>
      <c r="J16" s="32"/>
      <c r="K16" s="32"/>
    </row>
    <row r="17" spans="1:11" ht="21">
      <c r="A17" s="2"/>
      <c r="B17" s="1" t="s">
        <v>12</v>
      </c>
      <c r="C17" s="168">
        <f>C13+C14+C15+C16</f>
        <v>15283.816800000001</v>
      </c>
      <c r="D17" s="22">
        <f t="shared" ref="D17:F17" si="4">D13+D14+D15+D16</f>
        <v>15883.816800000001</v>
      </c>
      <c r="E17" s="169">
        <f t="shared" si="4"/>
        <v>16483.816800000001</v>
      </c>
      <c r="F17" s="22">
        <f t="shared" si="4"/>
        <v>17083.816800000001</v>
      </c>
      <c r="G17" s="22"/>
      <c r="H17" s="22"/>
      <c r="I17" s="22"/>
      <c r="J17" s="22"/>
      <c r="K17" s="22"/>
    </row>
    <row r="18" spans="1:11" ht="21">
      <c r="A18" s="3" t="s">
        <v>6</v>
      </c>
      <c r="B18" s="1"/>
      <c r="C18" s="170"/>
      <c r="D18" s="25"/>
      <c r="E18" s="171"/>
      <c r="F18" s="25"/>
      <c r="G18" s="25"/>
      <c r="H18" s="25"/>
      <c r="I18" s="25"/>
      <c r="J18" s="25"/>
      <c r="K18" s="25"/>
    </row>
    <row r="19" spans="1:11" ht="21">
      <c r="A19" s="2"/>
      <c r="B19" s="41" t="s">
        <v>7</v>
      </c>
      <c r="C19" s="172">
        <v>3000</v>
      </c>
      <c r="D19" s="42">
        <v>3000</v>
      </c>
      <c r="E19" s="173">
        <v>3000</v>
      </c>
      <c r="F19" s="42">
        <v>3000</v>
      </c>
      <c r="G19" s="42"/>
      <c r="H19" s="42"/>
      <c r="I19" s="42"/>
      <c r="J19" s="42"/>
      <c r="K19" s="42"/>
    </row>
    <row r="20" spans="1:11" ht="21">
      <c r="A20" s="2"/>
      <c r="B20" s="13" t="s">
        <v>21</v>
      </c>
      <c r="C20" s="174">
        <v>2000</v>
      </c>
      <c r="D20" s="40">
        <v>2000</v>
      </c>
      <c r="E20" s="175">
        <v>2000</v>
      </c>
      <c r="F20" s="40">
        <v>2000</v>
      </c>
      <c r="G20" s="40"/>
      <c r="H20" s="40"/>
      <c r="I20" s="40"/>
      <c r="J20" s="40"/>
      <c r="K20" s="40"/>
    </row>
    <row r="21" spans="1:11" ht="21">
      <c r="A21" s="2"/>
      <c r="B21" s="1" t="s">
        <v>12</v>
      </c>
      <c r="C21" s="153">
        <f>C19+C20</f>
        <v>5000</v>
      </c>
      <c r="D21" s="39">
        <f t="shared" ref="D21:F21" si="5">D19+D20</f>
        <v>5000</v>
      </c>
      <c r="E21" s="176">
        <f t="shared" si="5"/>
        <v>5000</v>
      </c>
      <c r="F21" s="33">
        <f t="shared" si="5"/>
        <v>5000</v>
      </c>
      <c r="G21" s="33"/>
      <c r="H21" s="33"/>
      <c r="I21" s="33"/>
      <c r="J21" s="33"/>
      <c r="K21" s="33"/>
    </row>
    <row r="22" spans="1:11" ht="21">
      <c r="A22" s="3" t="s">
        <v>8</v>
      </c>
      <c r="B22" s="4"/>
      <c r="C22" s="177"/>
      <c r="D22" s="24"/>
      <c r="E22" s="171"/>
      <c r="F22" s="25"/>
      <c r="G22" s="25"/>
      <c r="H22" s="25"/>
      <c r="I22" s="25"/>
      <c r="J22" s="25"/>
      <c r="K22" s="25"/>
    </row>
    <row r="23" spans="1:11" ht="21">
      <c r="A23" s="2"/>
      <c r="B23" s="11" t="s">
        <v>10</v>
      </c>
      <c r="C23" s="178">
        <v>6</v>
      </c>
      <c r="D23" s="27">
        <v>6</v>
      </c>
      <c r="E23" s="179">
        <v>6</v>
      </c>
      <c r="F23" s="27">
        <v>6</v>
      </c>
      <c r="G23" s="27"/>
      <c r="H23" s="27"/>
      <c r="I23" s="27"/>
      <c r="J23" s="27"/>
      <c r="K23" s="27"/>
    </row>
    <row r="24" spans="1:11" ht="21">
      <c r="A24" s="2"/>
      <c r="B24" s="12" t="s">
        <v>9</v>
      </c>
      <c r="C24" s="180">
        <v>350</v>
      </c>
      <c r="D24" s="34">
        <v>350</v>
      </c>
      <c r="E24" s="181">
        <v>350</v>
      </c>
      <c r="F24" s="34">
        <v>350</v>
      </c>
      <c r="G24" s="34"/>
      <c r="H24" s="34"/>
      <c r="I24" s="34"/>
      <c r="J24" s="34"/>
      <c r="K24" s="34"/>
    </row>
    <row r="25" spans="1:11" ht="21">
      <c r="A25" s="2"/>
      <c r="B25" s="13" t="s">
        <v>11</v>
      </c>
      <c r="C25" s="182">
        <v>63</v>
      </c>
      <c r="D25" s="45">
        <v>63</v>
      </c>
      <c r="E25" s="183">
        <v>63</v>
      </c>
      <c r="F25" s="45">
        <v>63</v>
      </c>
      <c r="G25" s="45"/>
      <c r="H25" s="45"/>
      <c r="I25" s="45"/>
      <c r="J25" s="45"/>
      <c r="K25" s="45"/>
    </row>
    <row r="26" spans="1:11" ht="21">
      <c r="A26" s="2"/>
      <c r="B26" s="12" t="s">
        <v>12</v>
      </c>
      <c r="C26" s="180">
        <f>C23*(C24+C25)</f>
        <v>2478</v>
      </c>
      <c r="D26" s="34">
        <f t="shared" ref="D26:F26" si="6">D23*(D24+D25)</f>
        <v>2478</v>
      </c>
      <c r="E26" s="181">
        <f t="shared" si="6"/>
        <v>2478</v>
      </c>
      <c r="F26" s="34">
        <f t="shared" si="6"/>
        <v>2478</v>
      </c>
      <c r="G26" s="34"/>
      <c r="H26" s="34"/>
      <c r="I26" s="34"/>
      <c r="J26" s="34"/>
      <c r="K26" s="34"/>
    </row>
    <row r="27" spans="1:11" ht="21">
      <c r="A27" s="3" t="s">
        <v>13</v>
      </c>
      <c r="B27" s="1"/>
      <c r="C27" s="170"/>
      <c r="D27" s="25"/>
      <c r="E27" s="171"/>
      <c r="F27" s="25"/>
      <c r="G27" s="25"/>
      <c r="H27" s="25"/>
      <c r="I27" s="25"/>
      <c r="J27" s="25"/>
      <c r="K27" s="25"/>
    </row>
    <row r="28" spans="1:11" ht="21">
      <c r="A28" s="2"/>
      <c r="B28" s="1" t="s">
        <v>14</v>
      </c>
      <c r="C28" s="153">
        <f>0.06*C$10</f>
        <v>10800</v>
      </c>
      <c r="D28" s="39">
        <f t="shared" ref="D28:F28" si="7">0.06*D$10</f>
        <v>10800</v>
      </c>
      <c r="E28" s="176">
        <f t="shared" si="7"/>
        <v>10800</v>
      </c>
      <c r="F28" s="39">
        <f t="shared" si="7"/>
        <v>10800</v>
      </c>
      <c r="G28" s="39"/>
      <c r="H28" s="39"/>
      <c r="I28" s="39"/>
      <c r="J28" s="39"/>
      <c r="K28" s="39"/>
    </row>
    <row r="29" spans="1:11" ht="21">
      <c r="A29" s="2"/>
      <c r="B29" s="1"/>
      <c r="C29" s="170"/>
      <c r="D29" s="25"/>
      <c r="E29" s="171"/>
      <c r="F29" s="25"/>
      <c r="G29" s="25"/>
      <c r="H29" s="25"/>
      <c r="I29" s="25"/>
      <c r="J29" s="25"/>
      <c r="K29" s="25"/>
    </row>
    <row r="30" spans="1:11" ht="21">
      <c r="A30" s="3" t="s">
        <v>15</v>
      </c>
      <c r="B30" s="1"/>
      <c r="C30" s="170"/>
      <c r="D30" s="25"/>
      <c r="E30" s="171"/>
      <c r="F30" s="25"/>
      <c r="G30" s="25"/>
      <c r="H30" s="25"/>
      <c r="I30" s="25"/>
      <c r="J30" s="25"/>
      <c r="K30" s="25"/>
    </row>
    <row r="31" spans="1:11" ht="21">
      <c r="A31" s="2"/>
      <c r="B31" s="1" t="s">
        <v>16</v>
      </c>
      <c r="C31" s="168">
        <f>(C$10-(C9+C17+C19+C28))*0.15</f>
        <v>7282.6564800000024</v>
      </c>
      <c r="D31" s="22">
        <f t="shared" ref="D31:F31" si="8">(D$10-(D9+D17+D19+D28))*0.15</f>
        <v>6442.6564800000024</v>
      </c>
      <c r="E31" s="169">
        <f t="shared" si="8"/>
        <v>5602.6564800000024</v>
      </c>
      <c r="F31" s="22">
        <f t="shared" si="8"/>
        <v>4762.6564800000024</v>
      </c>
      <c r="G31" s="22"/>
      <c r="H31" s="22"/>
      <c r="I31" s="22"/>
      <c r="J31" s="22"/>
      <c r="K31" s="22"/>
    </row>
    <row r="32" spans="1:11" ht="21">
      <c r="A32" s="2"/>
      <c r="B32" s="1"/>
      <c r="C32" s="170"/>
      <c r="D32" s="25"/>
      <c r="E32" s="171"/>
      <c r="F32" s="25"/>
      <c r="G32" s="25"/>
      <c r="H32" s="25"/>
      <c r="I32" s="25"/>
      <c r="J32" s="25"/>
      <c r="K32" s="25"/>
    </row>
    <row r="33" spans="1:11" ht="21">
      <c r="A33" s="3" t="s">
        <v>17</v>
      </c>
      <c r="B33" s="4"/>
      <c r="C33" s="177"/>
      <c r="D33" s="24"/>
      <c r="E33" s="171"/>
      <c r="F33" s="25"/>
      <c r="G33" s="25"/>
      <c r="H33" s="25"/>
      <c r="I33" s="25"/>
      <c r="J33" s="25"/>
      <c r="K33" s="25"/>
    </row>
    <row r="34" spans="1:11" ht="19">
      <c r="B34" s="13"/>
      <c r="C34" s="184"/>
      <c r="D34" s="37"/>
      <c r="E34" s="185"/>
      <c r="F34" s="37"/>
      <c r="G34" s="37"/>
      <c r="H34" s="37"/>
      <c r="I34" s="37"/>
      <c r="J34" s="37"/>
      <c r="K34" s="37"/>
    </row>
    <row r="35" spans="1:11" ht="19">
      <c r="B35" s="1"/>
      <c r="C35" s="186"/>
      <c r="D35" s="46"/>
      <c r="E35" s="187"/>
      <c r="F35" s="44"/>
      <c r="G35" s="44"/>
      <c r="H35" s="44"/>
      <c r="I35" s="44"/>
      <c r="J35" s="44"/>
      <c r="K35" s="44"/>
    </row>
    <row r="36" spans="1:11" ht="19">
      <c r="B36" s="38" t="s">
        <v>25</v>
      </c>
      <c r="C36" s="188">
        <f>C9+C17+C21+C26</f>
        <v>125126.9568</v>
      </c>
      <c r="D36" s="36">
        <f t="shared" ref="D36:F36" si="9">D9+D17+D21+D26</f>
        <v>130726.9568</v>
      </c>
      <c r="E36" s="189">
        <f t="shared" si="9"/>
        <v>136326.95679999999</v>
      </c>
      <c r="F36" s="36">
        <f t="shared" si="9"/>
        <v>141926.95679999999</v>
      </c>
      <c r="G36" s="36"/>
      <c r="H36" s="36"/>
      <c r="I36" s="36"/>
      <c r="J36" s="36"/>
      <c r="K36" s="36"/>
    </row>
    <row r="37" spans="1:11" ht="19">
      <c r="B37" s="43" t="s">
        <v>26</v>
      </c>
      <c r="C37" s="190">
        <f>C10-C28</f>
        <v>169200</v>
      </c>
      <c r="D37" s="16">
        <f t="shared" ref="D37:F37" si="10">D10-D28</f>
        <v>169200</v>
      </c>
      <c r="E37" s="191">
        <f t="shared" si="10"/>
        <v>169200</v>
      </c>
      <c r="F37" s="16">
        <f t="shared" si="10"/>
        <v>169200</v>
      </c>
      <c r="G37" s="16"/>
      <c r="H37" s="16"/>
      <c r="I37" s="16"/>
      <c r="J37" s="16"/>
      <c r="K37" s="16"/>
    </row>
    <row r="38" spans="1:11" ht="19">
      <c r="B38" s="43" t="s">
        <v>27</v>
      </c>
      <c r="C38" s="190">
        <f>C10-(C9+C17+C21+C26+C28)</f>
        <v>44073.043200000015</v>
      </c>
      <c r="D38" s="16">
        <f t="shared" ref="D38:F38" si="11">D10-(D9+D17+D21+D26+D28)</f>
        <v>38473.043200000015</v>
      </c>
      <c r="E38" s="191">
        <f t="shared" si="11"/>
        <v>32873.043200000015</v>
      </c>
      <c r="F38" s="16">
        <f t="shared" si="11"/>
        <v>27273.043200000015</v>
      </c>
      <c r="G38" s="16"/>
      <c r="H38" s="16"/>
      <c r="I38" s="16"/>
      <c r="J38" s="16"/>
      <c r="K38" s="16"/>
    </row>
    <row r="39" spans="1:11">
      <c r="C39" s="165"/>
      <c r="E39" s="166"/>
    </row>
    <row r="40" spans="1:11" ht="17" thickBot="1">
      <c r="C40" s="165"/>
      <c r="E40" s="166"/>
    </row>
    <row r="41" spans="1:11" ht="21">
      <c r="B41" s="18" t="s">
        <v>28</v>
      </c>
      <c r="C41" s="149">
        <f>C38-C31</f>
        <v>36790.38672000001</v>
      </c>
      <c r="D41" s="19">
        <f t="shared" ref="D41:F41" si="12">D38-D31</f>
        <v>32030.386720000013</v>
      </c>
      <c r="E41" s="19">
        <f t="shared" si="12"/>
        <v>27270.386720000013</v>
      </c>
      <c r="F41" s="19">
        <f t="shared" si="12"/>
        <v>22510.386720000013</v>
      </c>
      <c r="G41" s="19"/>
      <c r="H41" s="19"/>
      <c r="I41" s="19"/>
      <c r="J41" s="19"/>
      <c r="K41" s="19"/>
    </row>
    <row r="42" spans="1:11" ht="27" thickBot="1">
      <c r="B42" s="30" t="s">
        <v>29</v>
      </c>
      <c r="C42" s="150">
        <f>C41/C36</f>
        <v>0.29402446651687458</v>
      </c>
      <c r="D42" s="31">
        <f t="shared" ref="D42:F42" si="13">D41/D36</f>
        <v>0.24501745855679563</v>
      </c>
      <c r="E42" s="31">
        <f t="shared" si="13"/>
        <v>0.20003664249622577</v>
      </c>
      <c r="F42" s="31">
        <f t="shared" si="13"/>
        <v>0.15860543498950028</v>
      </c>
      <c r="G42" s="31"/>
      <c r="H42" s="31"/>
      <c r="I42" s="31"/>
      <c r="J42" s="31"/>
      <c r="K42" s="3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38133-8DAA-6546-8BAE-A77400E16F15}">
  <dimension ref="A2:L42"/>
  <sheetViews>
    <sheetView zoomScale="63" zoomScaleNormal="91" workbookViewId="0">
      <selection activeCell="C10" sqref="C10:K10"/>
    </sheetView>
  </sheetViews>
  <sheetFormatPr baseColWidth="10" defaultRowHeight="16"/>
  <cols>
    <col min="1" max="1" width="32" customWidth="1"/>
    <col min="2" max="2" width="71.6640625" customWidth="1"/>
    <col min="3" max="3" width="23.1640625" customWidth="1"/>
    <col min="4" max="4" width="18.5" bestFit="1" customWidth="1"/>
    <col min="5" max="5" width="19.5" customWidth="1"/>
    <col min="6" max="6" width="19.1640625" customWidth="1"/>
    <col min="7" max="7" width="18.6640625" customWidth="1"/>
    <col min="8" max="8" width="18.33203125" customWidth="1"/>
    <col min="9" max="9" width="19.1640625" customWidth="1"/>
    <col min="10" max="10" width="19.33203125" customWidth="1"/>
    <col min="11" max="11" width="18.83203125" customWidth="1"/>
  </cols>
  <sheetData>
    <row r="2" spans="1:12" ht="31">
      <c r="B2" s="29" t="s">
        <v>24</v>
      </c>
      <c r="C2" s="47" t="s">
        <v>42</v>
      </c>
    </row>
    <row r="3" spans="1:12" ht="20">
      <c r="B3" s="58" t="s">
        <v>44</v>
      </c>
    </row>
    <row r="4" spans="1:12" ht="21">
      <c r="B4" s="28"/>
    </row>
    <row r="6" spans="1:12">
      <c r="D6" t="s">
        <v>23</v>
      </c>
      <c r="E6">
        <v>2000</v>
      </c>
    </row>
    <row r="7" spans="1:12" ht="22" thickBot="1">
      <c r="A7" s="5" t="s">
        <v>0</v>
      </c>
      <c r="B7" s="5" t="s">
        <v>1</v>
      </c>
      <c r="C7" s="6"/>
      <c r="D7" s="7"/>
    </row>
    <row r="8" spans="1:12" ht="21">
      <c r="A8" s="8" t="s">
        <v>18</v>
      </c>
      <c r="B8" s="14"/>
      <c r="C8" s="14"/>
      <c r="D8" s="15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</row>
    <row r="9" spans="1:12" ht="21">
      <c r="A9" s="2"/>
      <c r="B9" s="1" t="s">
        <v>2</v>
      </c>
      <c r="C9" s="35">
        <v>127185</v>
      </c>
      <c r="D9" s="36">
        <f>$C$9+(D$8*$E$6)</f>
        <v>129185</v>
      </c>
      <c r="E9" s="36">
        <f t="shared" ref="E9:K9" si="0">$C$9+(E$8*$E$6)</f>
        <v>131185</v>
      </c>
      <c r="F9" s="36">
        <f t="shared" si="0"/>
        <v>133185</v>
      </c>
      <c r="G9" s="36">
        <f t="shared" si="0"/>
        <v>135185</v>
      </c>
      <c r="H9" s="36">
        <f t="shared" si="0"/>
        <v>137185</v>
      </c>
      <c r="I9" s="36">
        <f t="shared" si="0"/>
        <v>139185</v>
      </c>
      <c r="J9" s="36">
        <f t="shared" si="0"/>
        <v>141185</v>
      </c>
      <c r="K9" s="36">
        <f t="shared" si="0"/>
        <v>143185</v>
      </c>
      <c r="L9" s="20"/>
    </row>
    <row r="10" spans="1:12" ht="21">
      <c r="A10" s="2"/>
      <c r="B10" s="9" t="s">
        <v>3</v>
      </c>
      <c r="C10" s="17">
        <v>195000</v>
      </c>
      <c r="D10" s="17">
        <v>195000</v>
      </c>
      <c r="E10" s="17">
        <v>195000</v>
      </c>
      <c r="F10" s="17">
        <v>195000</v>
      </c>
      <c r="G10" s="17">
        <v>195000</v>
      </c>
      <c r="H10" s="17">
        <v>195000</v>
      </c>
      <c r="I10" s="17">
        <v>195000</v>
      </c>
      <c r="J10" s="17">
        <v>195000</v>
      </c>
      <c r="K10" s="17">
        <v>195000</v>
      </c>
    </row>
    <row r="11" spans="1:12" ht="19">
      <c r="D11" s="1"/>
    </row>
    <row r="12" spans="1:12" ht="21">
      <c r="A12" s="3" t="s">
        <v>4</v>
      </c>
      <c r="B12" s="1"/>
      <c r="D12" s="1"/>
    </row>
    <row r="13" spans="1:12" ht="21">
      <c r="A13" s="2"/>
      <c r="B13" s="12" t="s">
        <v>19</v>
      </c>
      <c r="C13" s="32">
        <f>C9*0.05</f>
        <v>6359.25</v>
      </c>
      <c r="D13" s="32">
        <f t="shared" ref="D13:K13" si="1">D9*0.05</f>
        <v>6459.25</v>
      </c>
      <c r="E13" s="32">
        <f t="shared" si="1"/>
        <v>6559.25</v>
      </c>
      <c r="F13" s="32">
        <f t="shared" si="1"/>
        <v>6659.25</v>
      </c>
      <c r="G13" s="32">
        <f t="shared" si="1"/>
        <v>6759.25</v>
      </c>
      <c r="H13" s="32">
        <f t="shared" si="1"/>
        <v>6859.25</v>
      </c>
      <c r="I13" s="32">
        <f t="shared" si="1"/>
        <v>6959.25</v>
      </c>
      <c r="J13" s="32">
        <f t="shared" si="1"/>
        <v>7059.25</v>
      </c>
      <c r="K13" s="32">
        <f t="shared" si="1"/>
        <v>7159.25</v>
      </c>
    </row>
    <row r="14" spans="1:12" ht="21">
      <c r="A14" s="2"/>
      <c r="B14" s="9" t="s">
        <v>43</v>
      </c>
      <c r="C14" s="32">
        <f>C9*0.03</f>
        <v>3815.5499999999997</v>
      </c>
      <c r="D14" s="32">
        <f t="shared" ref="D14:K14" si="2">D9*0.03</f>
        <v>3875.5499999999997</v>
      </c>
      <c r="E14" s="32">
        <f t="shared" si="2"/>
        <v>3935.5499999999997</v>
      </c>
      <c r="F14" s="32">
        <f t="shared" si="2"/>
        <v>3995.5499999999997</v>
      </c>
      <c r="G14" s="32">
        <f t="shared" si="2"/>
        <v>4055.5499999999997</v>
      </c>
      <c r="H14" s="32">
        <f t="shared" si="2"/>
        <v>4115.55</v>
      </c>
      <c r="I14" s="32">
        <f t="shared" si="2"/>
        <v>4175.55</v>
      </c>
      <c r="J14" s="32">
        <f t="shared" si="2"/>
        <v>4235.55</v>
      </c>
      <c r="K14" s="32">
        <f t="shared" si="2"/>
        <v>4295.55</v>
      </c>
    </row>
    <row r="15" spans="1:12" ht="21">
      <c r="A15" s="2"/>
      <c r="B15" s="9" t="s">
        <v>22</v>
      </c>
      <c r="C15" s="32">
        <v>3000</v>
      </c>
      <c r="D15" s="32">
        <v>3000</v>
      </c>
      <c r="E15" s="32">
        <v>3000</v>
      </c>
      <c r="F15" s="32">
        <v>3000</v>
      </c>
      <c r="G15" s="32">
        <v>3000</v>
      </c>
      <c r="H15" s="32">
        <v>3000</v>
      </c>
      <c r="I15" s="32">
        <v>3000</v>
      </c>
      <c r="J15" s="32">
        <v>3000</v>
      </c>
      <c r="K15" s="32">
        <v>3000</v>
      </c>
    </row>
    <row r="16" spans="1:12" ht="21">
      <c r="A16" s="2"/>
      <c r="B16" s="10" t="s">
        <v>20</v>
      </c>
      <c r="C16" s="32">
        <f>0.05*C9</f>
        <v>6359.25</v>
      </c>
      <c r="D16" s="32">
        <f t="shared" ref="D16:K16" si="3">0.05*D9</f>
        <v>6459.25</v>
      </c>
      <c r="E16" s="32">
        <f t="shared" si="3"/>
        <v>6559.25</v>
      </c>
      <c r="F16" s="32">
        <f t="shared" si="3"/>
        <v>6659.25</v>
      </c>
      <c r="G16" s="32">
        <f t="shared" si="3"/>
        <v>6759.25</v>
      </c>
      <c r="H16" s="32">
        <f t="shared" si="3"/>
        <v>6859.25</v>
      </c>
      <c r="I16" s="32">
        <f t="shared" si="3"/>
        <v>6959.25</v>
      </c>
      <c r="J16" s="32">
        <f t="shared" si="3"/>
        <v>7059.25</v>
      </c>
      <c r="K16" s="32">
        <f t="shared" si="3"/>
        <v>7159.25</v>
      </c>
    </row>
    <row r="17" spans="1:12" ht="21">
      <c r="A17" s="2"/>
      <c r="B17" s="1" t="s">
        <v>12</v>
      </c>
      <c r="C17" s="22">
        <f>C13+C14+C15+C16</f>
        <v>19534.05</v>
      </c>
      <c r="D17" s="22">
        <f t="shared" ref="D17:K17" si="4">D13+D14+D15+D16</f>
        <v>19794.05</v>
      </c>
      <c r="E17" s="22">
        <f t="shared" si="4"/>
        <v>20054.05</v>
      </c>
      <c r="F17" s="22">
        <f t="shared" si="4"/>
        <v>20314.05</v>
      </c>
      <c r="G17" s="22">
        <f t="shared" si="4"/>
        <v>20574.05</v>
      </c>
      <c r="H17" s="22">
        <f t="shared" si="4"/>
        <v>20834.05</v>
      </c>
      <c r="I17" s="22">
        <f t="shared" si="4"/>
        <v>21094.05</v>
      </c>
      <c r="J17" s="22">
        <f t="shared" si="4"/>
        <v>21354.05</v>
      </c>
      <c r="K17" s="22">
        <f t="shared" si="4"/>
        <v>21614.05</v>
      </c>
    </row>
    <row r="18" spans="1:12" ht="21">
      <c r="A18" s="3" t="s">
        <v>6</v>
      </c>
      <c r="B18" s="1"/>
      <c r="C18" s="25"/>
      <c r="D18" s="25"/>
      <c r="E18" s="25"/>
      <c r="F18" s="25"/>
      <c r="G18" s="25"/>
      <c r="H18" s="25"/>
      <c r="I18" s="25"/>
      <c r="J18" s="25"/>
      <c r="K18" s="25"/>
    </row>
    <row r="19" spans="1:12" ht="21">
      <c r="A19" s="2"/>
      <c r="B19" s="41" t="s">
        <v>7</v>
      </c>
      <c r="C19" s="42">
        <v>4000</v>
      </c>
      <c r="D19" s="42">
        <v>4000</v>
      </c>
      <c r="E19" s="42">
        <v>4000</v>
      </c>
      <c r="F19" s="42">
        <v>4000</v>
      </c>
      <c r="G19" s="42">
        <v>4000</v>
      </c>
      <c r="H19" s="42">
        <v>4000</v>
      </c>
      <c r="I19" s="42">
        <v>4000</v>
      </c>
      <c r="J19" s="42">
        <v>4000</v>
      </c>
      <c r="K19" s="42">
        <v>4000</v>
      </c>
    </row>
    <row r="20" spans="1:12" ht="21">
      <c r="A20" s="2"/>
      <c r="B20" s="13" t="s">
        <v>21</v>
      </c>
      <c r="C20" s="40">
        <v>2000</v>
      </c>
      <c r="D20" s="40">
        <v>2000</v>
      </c>
      <c r="E20" s="40">
        <v>2000</v>
      </c>
      <c r="F20" s="40">
        <v>2000</v>
      </c>
      <c r="G20" s="40">
        <v>2000</v>
      </c>
      <c r="H20" s="40">
        <v>2000</v>
      </c>
      <c r="I20" s="40">
        <v>2000</v>
      </c>
      <c r="J20" s="40">
        <v>2000</v>
      </c>
      <c r="K20" s="40">
        <v>2000</v>
      </c>
    </row>
    <row r="21" spans="1:12" ht="21">
      <c r="A21" s="2"/>
      <c r="B21" s="1" t="s">
        <v>12</v>
      </c>
      <c r="C21" s="33">
        <f>C19+C20</f>
        <v>6000</v>
      </c>
      <c r="D21" s="33">
        <f t="shared" ref="D21:K21" si="5">D19+D20</f>
        <v>6000</v>
      </c>
      <c r="E21" s="33">
        <f t="shared" si="5"/>
        <v>6000</v>
      </c>
      <c r="F21" s="33">
        <f t="shared" si="5"/>
        <v>6000</v>
      </c>
      <c r="G21" s="33">
        <f t="shared" si="5"/>
        <v>6000</v>
      </c>
      <c r="H21" s="33">
        <f t="shared" si="5"/>
        <v>6000</v>
      </c>
      <c r="I21" s="33">
        <f t="shared" si="5"/>
        <v>6000</v>
      </c>
      <c r="J21" s="33">
        <f t="shared" si="5"/>
        <v>6000</v>
      </c>
      <c r="K21" s="33">
        <f t="shared" si="5"/>
        <v>6000</v>
      </c>
      <c r="L21" s="33"/>
    </row>
    <row r="22" spans="1:12" ht="21">
      <c r="A22" s="3" t="s">
        <v>8</v>
      </c>
      <c r="B22" s="4"/>
      <c r="C22" s="24"/>
      <c r="D22" s="24"/>
      <c r="E22" s="25"/>
      <c r="F22" s="25"/>
      <c r="G22" s="25"/>
      <c r="H22" s="25"/>
      <c r="I22" s="25"/>
      <c r="J22" s="25"/>
      <c r="K22" s="25"/>
    </row>
    <row r="23" spans="1:12" ht="21">
      <c r="A23" s="2"/>
      <c r="B23" s="11" t="s">
        <v>10</v>
      </c>
      <c r="C23" s="27">
        <v>8</v>
      </c>
      <c r="D23" s="27">
        <v>8</v>
      </c>
      <c r="E23" s="27">
        <v>8</v>
      </c>
      <c r="F23" s="27">
        <v>8</v>
      </c>
      <c r="G23" s="27">
        <v>8</v>
      </c>
      <c r="H23" s="27">
        <v>8</v>
      </c>
      <c r="I23" s="27">
        <v>8</v>
      </c>
      <c r="J23" s="27">
        <v>8</v>
      </c>
      <c r="K23" s="27">
        <v>8</v>
      </c>
    </row>
    <row r="24" spans="1:12" ht="21">
      <c r="A24" s="2"/>
      <c r="B24" s="12" t="s">
        <v>9</v>
      </c>
      <c r="C24" s="34">
        <v>50</v>
      </c>
      <c r="D24" s="34">
        <v>50</v>
      </c>
      <c r="E24" s="34">
        <v>50</v>
      </c>
      <c r="F24" s="34">
        <v>50</v>
      </c>
      <c r="G24" s="34">
        <v>50</v>
      </c>
      <c r="H24" s="34">
        <v>50</v>
      </c>
      <c r="I24" s="34">
        <v>50</v>
      </c>
      <c r="J24" s="34">
        <v>50</v>
      </c>
      <c r="K24" s="34">
        <v>50</v>
      </c>
    </row>
    <row r="25" spans="1:12" ht="21">
      <c r="A25" s="2"/>
      <c r="B25" s="13" t="s">
        <v>11</v>
      </c>
      <c r="C25" s="45">
        <v>300</v>
      </c>
      <c r="D25" s="45">
        <v>300</v>
      </c>
      <c r="E25" s="45">
        <v>300</v>
      </c>
      <c r="F25" s="45">
        <v>300</v>
      </c>
      <c r="G25" s="45">
        <v>300</v>
      </c>
      <c r="H25" s="45">
        <v>300</v>
      </c>
      <c r="I25" s="45">
        <v>300</v>
      </c>
      <c r="J25" s="45">
        <v>300</v>
      </c>
      <c r="K25" s="45">
        <v>300</v>
      </c>
    </row>
    <row r="26" spans="1:12" ht="21">
      <c r="A26" s="2"/>
      <c r="B26" s="12" t="s">
        <v>12</v>
      </c>
      <c r="C26" s="34">
        <f>C23*(C24+C25)</f>
        <v>2800</v>
      </c>
      <c r="D26" s="34">
        <f t="shared" ref="D26:K26" si="6">D23*(D24+D25)</f>
        <v>2800</v>
      </c>
      <c r="E26" s="34">
        <f t="shared" si="6"/>
        <v>2800</v>
      </c>
      <c r="F26" s="34">
        <f t="shared" si="6"/>
        <v>2800</v>
      </c>
      <c r="G26" s="34">
        <f t="shared" si="6"/>
        <v>2800</v>
      </c>
      <c r="H26" s="34">
        <f t="shared" si="6"/>
        <v>2800</v>
      </c>
      <c r="I26" s="34">
        <f t="shared" si="6"/>
        <v>2800</v>
      </c>
      <c r="J26" s="34">
        <f t="shared" si="6"/>
        <v>2800</v>
      </c>
      <c r="K26" s="34">
        <f t="shared" si="6"/>
        <v>2800</v>
      </c>
    </row>
    <row r="27" spans="1:12" ht="21">
      <c r="A27" s="3" t="s">
        <v>13</v>
      </c>
      <c r="B27" s="1"/>
      <c r="C27" s="25"/>
      <c r="D27" s="25"/>
      <c r="E27" s="25"/>
      <c r="F27" s="25"/>
      <c r="G27" s="25"/>
      <c r="H27" s="25"/>
      <c r="I27" s="25"/>
      <c r="J27" s="25"/>
      <c r="K27" s="25"/>
    </row>
    <row r="28" spans="1:12" ht="21">
      <c r="A28" s="2"/>
      <c r="B28" s="1" t="s">
        <v>14</v>
      </c>
      <c r="C28" s="39">
        <f>0.06*C$10</f>
        <v>11700</v>
      </c>
      <c r="D28" s="39">
        <f t="shared" ref="D28:K28" si="7">0.06*D$10</f>
        <v>11700</v>
      </c>
      <c r="E28" s="39">
        <f t="shared" si="7"/>
        <v>11700</v>
      </c>
      <c r="F28" s="39">
        <f t="shared" si="7"/>
        <v>11700</v>
      </c>
      <c r="G28" s="39">
        <f t="shared" si="7"/>
        <v>11700</v>
      </c>
      <c r="H28" s="39">
        <f t="shared" si="7"/>
        <v>11700</v>
      </c>
      <c r="I28" s="39">
        <f t="shared" si="7"/>
        <v>11700</v>
      </c>
      <c r="J28" s="39">
        <f t="shared" si="7"/>
        <v>11700</v>
      </c>
      <c r="K28" s="39">
        <f t="shared" si="7"/>
        <v>11700</v>
      </c>
    </row>
    <row r="29" spans="1:12" ht="21">
      <c r="A29" s="2"/>
      <c r="B29" s="1"/>
      <c r="C29" s="25"/>
      <c r="D29" s="25"/>
      <c r="E29" s="25"/>
      <c r="F29" s="25"/>
      <c r="G29" s="25"/>
      <c r="H29" s="25"/>
      <c r="I29" s="25"/>
      <c r="J29" s="25"/>
      <c r="K29" s="25"/>
    </row>
    <row r="30" spans="1:12" ht="21">
      <c r="A30" s="3" t="s">
        <v>15</v>
      </c>
      <c r="B30" s="1"/>
      <c r="C30" s="25"/>
      <c r="D30" s="25"/>
      <c r="E30" s="25"/>
      <c r="F30" s="25"/>
      <c r="G30" s="25"/>
      <c r="H30" s="25"/>
      <c r="I30" s="25"/>
      <c r="J30" s="25"/>
      <c r="K30" s="25"/>
    </row>
    <row r="31" spans="1:12" ht="21">
      <c r="A31" s="2"/>
      <c r="B31" s="1" t="s">
        <v>16</v>
      </c>
      <c r="C31" s="22">
        <f>(C$10-(C9+C17+C19+C28))*0.15</f>
        <v>4887.1425000000017</v>
      </c>
      <c r="D31" s="22">
        <f t="shared" ref="D31:K31" si="8">(D$10-(D9+D17+D19+D28))*0.15</f>
        <v>4548.1425000000017</v>
      </c>
      <c r="E31" s="22">
        <f t="shared" si="8"/>
        <v>4209.1425000000017</v>
      </c>
      <c r="F31" s="22">
        <f t="shared" si="8"/>
        <v>3870.1425000000017</v>
      </c>
      <c r="G31" s="22">
        <f t="shared" si="8"/>
        <v>3531.1425000000017</v>
      </c>
      <c r="H31" s="22">
        <f t="shared" si="8"/>
        <v>3192.1425000000017</v>
      </c>
      <c r="I31" s="22">
        <f t="shared" si="8"/>
        <v>2853.1425000000017</v>
      </c>
      <c r="J31" s="22">
        <f t="shared" si="8"/>
        <v>2514.1425000000017</v>
      </c>
      <c r="K31" s="22">
        <f t="shared" si="8"/>
        <v>2175.1425000000017</v>
      </c>
    </row>
    <row r="32" spans="1:12" ht="21">
      <c r="A32" s="2"/>
      <c r="B32" s="1"/>
      <c r="C32" s="25"/>
      <c r="D32" s="25"/>
      <c r="E32" s="25"/>
      <c r="F32" s="25"/>
      <c r="G32" s="25"/>
      <c r="H32" s="25"/>
      <c r="I32" s="25"/>
      <c r="J32" s="25"/>
      <c r="K32" s="25"/>
    </row>
    <row r="33" spans="1:11" ht="21">
      <c r="A33" s="3" t="s">
        <v>17</v>
      </c>
      <c r="B33" s="4"/>
      <c r="C33" s="24"/>
      <c r="D33" s="24"/>
      <c r="E33" s="25"/>
      <c r="F33" s="25"/>
      <c r="G33" s="25"/>
      <c r="H33" s="25"/>
      <c r="I33" s="25"/>
      <c r="J33" s="25"/>
      <c r="K33" s="25"/>
    </row>
    <row r="34" spans="1:11" ht="19">
      <c r="B34" s="13"/>
      <c r="C34" s="37"/>
      <c r="D34" s="37"/>
      <c r="E34" s="37"/>
      <c r="F34" s="37"/>
      <c r="G34" s="37"/>
      <c r="H34" s="37"/>
      <c r="I34" s="37"/>
      <c r="J34" s="37"/>
      <c r="K34" s="37"/>
    </row>
    <row r="35" spans="1:11" ht="19">
      <c r="B35" s="1"/>
      <c r="C35" s="44"/>
      <c r="D35" s="44"/>
      <c r="E35" s="44"/>
      <c r="F35" s="44"/>
      <c r="G35" s="44"/>
      <c r="H35" s="44"/>
      <c r="I35" s="44"/>
      <c r="J35" s="44"/>
      <c r="K35" s="44"/>
    </row>
    <row r="36" spans="1:11" ht="19">
      <c r="B36" s="38" t="s">
        <v>25</v>
      </c>
      <c r="C36" s="36">
        <f>C9+C17+C21+C26</f>
        <v>155519.04999999999</v>
      </c>
      <c r="D36" s="36">
        <f t="shared" ref="D36:K36" si="9">D9+D17+D21+D26</f>
        <v>157779.04999999999</v>
      </c>
      <c r="E36" s="36">
        <f t="shared" si="9"/>
        <v>160039.04999999999</v>
      </c>
      <c r="F36" s="36">
        <f t="shared" si="9"/>
        <v>162299.04999999999</v>
      </c>
      <c r="G36" s="36">
        <f t="shared" si="9"/>
        <v>164559.04999999999</v>
      </c>
      <c r="H36" s="36">
        <f t="shared" si="9"/>
        <v>166819.04999999999</v>
      </c>
      <c r="I36" s="36">
        <f t="shared" si="9"/>
        <v>169079.05</v>
      </c>
      <c r="J36" s="36">
        <f t="shared" si="9"/>
        <v>171339.05</v>
      </c>
      <c r="K36" s="36">
        <f t="shared" si="9"/>
        <v>173599.05</v>
      </c>
    </row>
    <row r="37" spans="1:11" ht="19">
      <c r="B37" s="43" t="s">
        <v>26</v>
      </c>
      <c r="C37" s="16">
        <f>C10-C28</f>
        <v>183300</v>
      </c>
      <c r="D37" s="16">
        <f t="shared" ref="D37:K37" si="10">D10-D28</f>
        <v>183300</v>
      </c>
      <c r="E37" s="16">
        <f t="shared" si="10"/>
        <v>183300</v>
      </c>
      <c r="F37" s="16">
        <f t="shared" si="10"/>
        <v>183300</v>
      </c>
      <c r="G37" s="16">
        <f t="shared" si="10"/>
        <v>183300</v>
      </c>
      <c r="H37" s="16">
        <f t="shared" si="10"/>
        <v>183300</v>
      </c>
      <c r="I37" s="16">
        <f t="shared" si="10"/>
        <v>183300</v>
      </c>
      <c r="J37" s="16">
        <f t="shared" si="10"/>
        <v>183300</v>
      </c>
      <c r="K37" s="16">
        <f t="shared" si="10"/>
        <v>183300</v>
      </c>
    </row>
    <row r="38" spans="1:11" ht="19">
      <c r="B38" s="43" t="s">
        <v>27</v>
      </c>
      <c r="C38" s="16">
        <f>C10-(C9+C17+C21+C26+C28)</f>
        <v>27780.950000000012</v>
      </c>
      <c r="D38" s="16">
        <f t="shared" ref="D38:K38" si="11">D10-(D9+D17+D21+D26+D28)</f>
        <v>25520.950000000012</v>
      </c>
      <c r="E38" s="16">
        <f t="shared" si="11"/>
        <v>23260.950000000012</v>
      </c>
      <c r="F38" s="16">
        <f t="shared" si="11"/>
        <v>21000.950000000012</v>
      </c>
      <c r="G38" s="16">
        <f t="shared" si="11"/>
        <v>18740.950000000012</v>
      </c>
      <c r="H38" s="16">
        <f t="shared" si="11"/>
        <v>16480.950000000012</v>
      </c>
      <c r="I38" s="16">
        <f t="shared" si="11"/>
        <v>14220.950000000012</v>
      </c>
      <c r="J38" s="16">
        <f t="shared" si="11"/>
        <v>11960.950000000012</v>
      </c>
      <c r="K38" s="16">
        <f t="shared" si="11"/>
        <v>9700.9500000000116</v>
      </c>
    </row>
    <row r="40" spans="1:11" ht="17" thickBot="1"/>
    <row r="41" spans="1:11" ht="21">
      <c r="B41" s="18" t="s">
        <v>28</v>
      </c>
      <c r="C41" s="19">
        <f>C38-C31</f>
        <v>22893.80750000001</v>
      </c>
      <c r="D41" s="19">
        <f t="shared" ref="D41:K41" si="12">D38-D31</f>
        <v>20972.80750000001</v>
      </c>
      <c r="E41" s="19">
        <f t="shared" si="12"/>
        <v>19051.80750000001</v>
      </c>
      <c r="F41" s="19">
        <f t="shared" si="12"/>
        <v>17130.80750000001</v>
      </c>
      <c r="G41" s="19">
        <f t="shared" si="12"/>
        <v>15209.80750000001</v>
      </c>
      <c r="H41" s="19">
        <f t="shared" si="12"/>
        <v>13288.80750000001</v>
      </c>
      <c r="I41" s="19">
        <f t="shared" si="12"/>
        <v>11367.80750000001</v>
      </c>
      <c r="J41" s="19">
        <f t="shared" si="12"/>
        <v>9446.8075000000099</v>
      </c>
      <c r="K41" s="19">
        <f t="shared" si="12"/>
        <v>7525.8075000000099</v>
      </c>
    </row>
    <row r="42" spans="1:11" ht="27" thickBot="1">
      <c r="B42" s="30" t="s">
        <v>29</v>
      </c>
      <c r="C42" s="31">
        <f>C41/C36</f>
        <v>0.14720902358907165</v>
      </c>
      <c r="D42" s="31">
        <f t="shared" ref="D42:K42" si="13">D41/D36</f>
        <v>0.13292517289209188</v>
      </c>
      <c r="E42" s="31">
        <f t="shared" si="13"/>
        <v>0.11904474251752939</v>
      </c>
      <c r="F42" s="31">
        <f t="shared" si="13"/>
        <v>0.10555087968783558</v>
      </c>
      <c r="G42" s="31">
        <f t="shared" si="13"/>
        <v>9.2427657427531396E-2</v>
      </c>
      <c r="H42" s="31">
        <f t="shared" si="13"/>
        <v>7.9660011851164544E-2</v>
      </c>
      <c r="I42" s="31">
        <f t="shared" si="13"/>
        <v>6.7233684480720771E-2</v>
      </c>
      <c r="J42" s="31">
        <f t="shared" si="13"/>
        <v>5.5135169128111838E-2</v>
      </c>
      <c r="K42" s="31">
        <f t="shared" si="13"/>
        <v>4.3351662926726903E-2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B59D-E7C7-E744-A2EB-EEFB88D756DA}">
  <dimension ref="A2:L42"/>
  <sheetViews>
    <sheetView zoomScale="68" zoomScaleNormal="91" workbookViewId="0">
      <selection activeCell="K8" sqref="K8:K42"/>
    </sheetView>
  </sheetViews>
  <sheetFormatPr baseColWidth="10" defaultRowHeight="16"/>
  <cols>
    <col min="1" max="1" width="32" customWidth="1"/>
    <col min="2" max="2" width="71.6640625" customWidth="1"/>
    <col min="3" max="3" width="23.1640625" customWidth="1"/>
    <col min="4" max="4" width="18.5" bestFit="1" customWidth="1"/>
    <col min="5" max="5" width="19.5" customWidth="1"/>
    <col min="6" max="6" width="19.1640625" customWidth="1"/>
    <col min="7" max="7" width="18.6640625" customWidth="1"/>
    <col min="8" max="8" width="18.33203125" customWidth="1"/>
    <col min="9" max="9" width="19.1640625" customWidth="1"/>
    <col min="10" max="10" width="19.33203125" customWidth="1"/>
    <col min="11" max="11" width="18.83203125" customWidth="1"/>
  </cols>
  <sheetData>
    <row r="2" spans="1:12" ht="31">
      <c r="B2" s="29" t="s">
        <v>24</v>
      </c>
      <c r="C2" s="59" t="s">
        <v>57</v>
      </c>
    </row>
    <row r="3" spans="1:12" ht="21">
      <c r="B3" s="28" t="s">
        <v>56</v>
      </c>
    </row>
    <row r="4" spans="1:12" ht="21">
      <c r="B4" s="28" t="s">
        <v>39</v>
      </c>
    </row>
    <row r="5" spans="1:12">
      <c r="B5" t="s">
        <v>58</v>
      </c>
    </row>
    <row r="6" spans="1:12">
      <c r="B6" t="s">
        <v>59</v>
      </c>
      <c r="D6" t="s">
        <v>23</v>
      </c>
      <c r="E6">
        <v>5000</v>
      </c>
    </row>
    <row r="7" spans="1:12" ht="22" thickBot="1">
      <c r="A7" s="5" t="s">
        <v>0</v>
      </c>
      <c r="B7" s="5" t="s">
        <v>1</v>
      </c>
      <c r="C7" s="6"/>
      <c r="D7" s="7"/>
    </row>
    <row r="8" spans="1:12" ht="21">
      <c r="A8" s="8" t="s">
        <v>18</v>
      </c>
      <c r="B8" s="14"/>
      <c r="C8" s="14"/>
      <c r="D8" s="15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 s="133">
        <v>8</v>
      </c>
    </row>
    <row r="9" spans="1:12" ht="21">
      <c r="A9" s="2"/>
      <c r="B9" s="1" t="s">
        <v>2</v>
      </c>
      <c r="C9" s="60">
        <v>216922.8</v>
      </c>
      <c r="D9" s="36">
        <f>$C$9+(D$8*$E$6)</f>
        <v>221922.8</v>
      </c>
      <c r="E9" s="36">
        <f t="shared" ref="E9:K9" si="0">$C$9+(E$8*$E$6)</f>
        <v>226922.8</v>
      </c>
      <c r="F9" s="36">
        <f t="shared" si="0"/>
        <v>231922.8</v>
      </c>
      <c r="G9" s="36">
        <f t="shared" si="0"/>
        <v>236922.8</v>
      </c>
      <c r="H9" s="36">
        <f t="shared" si="0"/>
        <v>241922.8</v>
      </c>
      <c r="I9" s="36">
        <f t="shared" si="0"/>
        <v>246922.8</v>
      </c>
      <c r="J9" s="36">
        <f t="shared" si="0"/>
        <v>251922.8</v>
      </c>
      <c r="K9" s="134">
        <f t="shared" si="0"/>
        <v>256922.8</v>
      </c>
      <c r="L9" s="20"/>
    </row>
    <row r="10" spans="1:12" ht="21">
      <c r="A10" s="2"/>
      <c r="B10" s="9" t="s">
        <v>3</v>
      </c>
      <c r="C10" s="17">
        <v>400000</v>
      </c>
      <c r="D10" s="17">
        <v>400000</v>
      </c>
      <c r="E10" s="17">
        <v>400000</v>
      </c>
      <c r="F10" s="17">
        <v>400000</v>
      </c>
      <c r="G10" s="17">
        <v>400000</v>
      </c>
      <c r="H10" s="17">
        <v>400000</v>
      </c>
      <c r="I10" s="17">
        <v>400000</v>
      </c>
      <c r="J10" s="17">
        <v>400000</v>
      </c>
      <c r="K10" s="135">
        <v>400000</v>
      </c>
    </row>
    <row r="11" spans="1:12" ht="19">
      <c r="D11" s="1"/>
      <c r="K11" s="136"/>
    </row>
    <row r="12" spans="1:12" ht="21">
      <c r="A12" s="3" t="s">
        <v>4</v>
      </c>
      <c r="B12" s="1"/>
      <c r="D12" s="1"/>
      <c r="K12" s="136"/>
    </row>
    <row r="13" spans="1:12" ht="21">
      <c r="A13" s="2"/>
      <c r="B13" s="12" t="s">
        <v>19</v>
      </c>
      <c r="C13" s="32">
        <f>C9*0.05</f>
        <v>10846.14</v>
      </c>
      <c r="D13" s="32">
        <f t="shared" ref="D13:K13" si="1">D9*0.05</f>
        <v>11096.14</v>
      </c>
      <c r="E13" s="32">
        <f t="shared" si="1"/>
        <v>11346.14</v>
      </c>
      <c r="F13" s="32">
        <f t="shared" si="1"/>
        <v>11596.14</v>
      </c>
      <c r="G13" s="32">
        <f t="shared" si="1"/>
        <v>11846.14</v>
      </c>
      <c r="H13" s="32">
        <f t="shared" si="1"/>
        <v>12096.14</v>
      </c>
      <c r="I13" s="32">
        <f t="shared" si="1"/>
        <v>12346.14</v>
      </c>
      <c r="J13" s="32">
        <f t="shared" si="1"/>
        <v>12596.14</v>
      </c>
      <c r="K13" s="137">
        <f t="shared" si="1"/>
        <v>12846.14</v>
      </c>
    </row>
    <row r="14" spans="1:12" ht="21">
      <c r="A14" s="2"/>
      <c r="B14" s="9" t="s">
        <v>43</v>
      </c>
      <c r="C14" s="32">
        <f>C9*0.03</f>
        <v>6507.6839999999993</v>
      </c>
      <c r="D14" s="32">
        <f t="shared" ref="D14:K14" si="2">D9*0.03</f>
        <v>6657.6839999999993</v>
      </c>
      <c r="E14" s="32">
        <f t="shared" si="2"/>
        <v>6807.6839999999993</v>
      </c>
      <c r="F14" s="32">
        <f t="shared" si="2"/>
        <v>6957.6839999999993</v>
      </c>
      <c r="G14" s="32">
        <f t="shared" si="2"/>
        <v>7107.6839999999993</v>
      </c>
      <c r="H14" s="32">
        <f t="shared" si="2"/>
        <v>7257.6839999999993</v>
      </c>
      <c r="I14" s="32">
        <f t="shared" si="2"/>
        <v>7407.6839999999993</v>
      </c>
      <c r="J14" s="32">
        <f t="shared" si="2"/>
        <v>7557.6839999999993</v>
      </c>
      <c r="K14" s="137">
        <f t="shared" si="2"/>
        <v>7707.6839999999993</v>
      </c>
    </row>
    <row r="15" spans="1:12" ht="21">
      <c r="A15" s="2"/>
      <c r="B15" s="9" t="s">
        <v>22</v>
      </c>
      <c r="C15" s="32">
        <v>3000</v>
      </c>
      <c r="D15" s="32">
        <v>3000</v>
      </c>
      <c r="E15" s="32">
        <v>3000</v>
      </c>
      <c r="F15" s="32">
        <v>3000</v>
      </c>
      <c r="G15" s="32">
        <v>3000</v>
      </c>
      <c r="H15" s="32">
        <v>3000</v>
      </c>
      <c r="I15" s="32">
        <v>3000</v>
      </c>
      <c r="J15" s="32">
        <v>3000</v>
      </c>
      <c r="K15" s="137">
        <v>3000</v>
      </c>
    </row>
    <row r="16" spans="1:12" ht="21">
      <c r="A16" s="2"/>
      <c r="B16" s="10" t="s">
        <v>20</v>
      </c>
      <c r="C16" s="32">
        <f>0.05*C9</f>
        <v>10846.14</v>
      </c>
      <c r="D16" s="32">
        <f t="shared" ref="D16:K16" si="3">0.05*D9</f>
        <v>11096.14</v>
      </c>
      <c r="E16" s="32">
        <f t="shared" si="3"/>
        <v>11346.14</v>
      </c>
      <c r="F16" s="32">
        <f t="shared" si="3"/>
        <v>11596.14</v>
      </c>
      <c r="G16" s="32">
        <f t="shared" si="3"/>
        <v>11846.14</v>
      </c>
      <c r="H16" s="32">
        <f t="shared" si="3"/>
        <v>12096.14</v>
      </c>
      <c r="I16" s="32">
        <f t="shared" si="3"/>
        <v>12346.14</v>
      </c>
      <c r="J16" s="32">
        <f t="shared" si="3"/>
        <v>12596.14</v>
      </c>
      <c r="K16" s="137">
        <f t="shared" si="3"/>
        <v>12846.14</v>
      </c>
    </row>
    <row r="17" spans="1:11" ht="21">
      <c r="A17" s="2"/>
      <c r="B17" s="1" t="s">
        <v>12</v>
      </c>
      <c r="C17" s="22">
        <f>SUM(C13:C16)</f>
        <v>31199.964</v>
      </c>
      <c r="D17" s="22">
        <f t="shared" ref="D17:K17" si="4">SUM(D13:D16)</f>
        <v>31849.964</v>
      </c>
      <c r="E17" s="22">
        <f t="shared" si="4"/>
        <v>32499.964</v>
      </c>
      <c r="F17" s="22">
        <f t="shared" si="4"/>
        <v>33149.964</v>
      </c>
      <c r="G17" s="22">
        <f t="shared" si="4"/>
        <v>33799.964</v>
      </c>
      <c r="H17" s="22">
        <f t="shared" si="4"/>
        <v>34449.964</v>
      </c>
      <c r="I17" s="22">
        <f t="shared" si="4"/>
        <v>35099.964</v>
      </c>
      <c r="J17" s="22">
        <f t="shared" si="4"/>
        <v>35749.964</v>
      </c>
      <c r="K17" s="138">
        <f t="shared" si="4"/>
        <v>36399.964</v>
      </c>
    </row>
    <row r="18" spans="1:11" ht="21">
      <c r="A18" s="3" t="s">
        <v>6</v>
      </c>
      <c r="B18" s="1"/>
      <c r="C18" s="25"/>
      <c r="D18" s="25"/>
      <c r="E18" s="25"/>
      <c r="F18" s="25"/>
      <c r="G18" s="25"/>
      <c r="H18" s="25"/>
      <c r="I18" s="25"/>
      <c r="J18" s="25"/>
      <c r="K18" s="139"/>
    </row>
    <row r="19" spans="1:11" ht="21">
      <c r="A19" s="2"/>
      <c r="B19" s="41" t="s">
        <v>7</v>
      </c>
      <c r="C19" s="42">
        <v>4000</v>
      </c>
      <c r="D19" s="42">
        <v>4000</v>
      </c>
      <c r="E19" s="42">
        <v>4000</v>
      </c>
      <c r="F19" s="42">
        <v>4000</v>
      </c>
      <c r="G19" s="42">
        <v>4000</v>
      </c>
      <c r="H19" s="42">
        <v>4000</v>
      </c>
      <c r="I19" s="42">
        <v>4000</v>
      </c>
      <c r="J19" s="42">
        <v>4000</v>
      </c>
      <c r="K19" s="140">
        <v>4000</v>
      </c>
    </row>
    <row r="20" spans="1:11" ht="21">
      <c r="A20" s="2"/>
      <c r="B20" s="13" t="s">
        <v>21</v>
      </c>
      <c r="C20" s="40">
        <v>2000</v>
      </c>
      <c r="D20" s="40">
        <v>2000</v>
      </c>
      <c r="E20" s="40">
        <v>2000</v>
      </c>
      <c r="F20" s="40">
        <v>2000</v>
      </c>
      <c r="G20" s="40">
        <v>2000</v>
      </c>
      <c r="H20" s="40">
        <v>2000</v>
      </c>
      <c r="I20" s="40">
        <v>2000</v>
      </c>
      <c r="J20" s="40">
        <v>2000</v>
      </c>
      <c r="K20" s="141">
        <v>2000</v>
      </c>
    </row>
    <row r="21" spans="1:11" ht="21">
      <c r="A21" s="2"/>
      <c r="B21" s="1" t="s">
        <v>12</v>
      </c>
      <c r="C21" s="33">
        <f>C19+C20</f>
        <v>6000</v>
      </c>
      <c r="D21" s="33">
        <f t="shared" ref="D21:K21" si="5">D19+D20</f>
        <v>6000</v>
      </c>
      <c r="E21" s="33">
        <f t="shared" si="5"/>
        <v>6000</v>
      </c>
      <c r="F21" s="33">
        <f t="shared" si="5"/>
        <v>6000</v>
      </c>
      <c r="G21" s="33">
        <f t="shared" si="5"/>
        <v>6000</v>
      </c>
      <c r="H21" s="33">
        <f t="shared" si="5"/>
        <v>6000</v>
      </c>
      <c r="I21" s="33">
        <f t="shared" si="5"/>
        <v>6000</v>
      </c>
      <c r="J21" s="33">
        <f t="shared" si="5"/>
        <v>6000</v>
      </c>
      <c r="K21" s="142">
        <f t="shared" si="5"/>
        <v>6000</v>
      </c>
    </row>
    <row r="22" spans="1:11" ht="21">
      <c r="A22" s="3" t="s">
        <v>8</v>
      </c>
      <c r="B22" s="4"/>
      <c r="C22" s="24"/>
      <c r="D22" s="24"/>
      <c r="E22" s="25"/>
      <c r="F22" s="25"/>
      <c r="G22" s="25"/>
      <c r="H22" s="25"/>
      <c r="I22" s="25"/>
      <c r="J22" s="25"/>
      <c r="K22" s="139"/>
    </row>
    <row r="23" spans="1:11" ht="21">
      <c r="A23" s="2"/>
      <c r="B23" s="11" t="s">
        <v>10</v>
      </c>
      <c r="C23" s="27">
        <v>6</v>
      </c>
      <c r="D23" s="27">
        <v>6</v>
      </c>
      <c r="E23" s="27">
        <v>6</v>
      </c>
      <c r="F23" s="27">
        <v>6</v>
      </c>
      <c r="G23" s="27">
        <v>6</v>
      </c>
      <c r="H23" s="27">
        <v>6</v>
      </c>
      <c r="I23" s="27">
        <v>6</v>
      </c>
      <c r="J23" s="27">
        <v>6</v>
      </c>
      <c r="K23" s="143">
        <v>6</v>
      </c>
    </row>
    <row r="24" spans="1:11" ht="21">
      <c r="A24" s="2"/>
      <c r="B24" s="12" t="s">
        <v>9</v>
      </c>
      <c r="C24" s="34">
        <v>60</v>
      </c>
      <c r="D24" s="34">
        <v>60</v>
      </c>
      <c r="E24" s="34">
        <v>60</v>
      </c>
      <c r="F24" s="34">
        <v>60</v>
      </c>
      <c r="G24" s="34">
        <v>60</v>
      </c>
      <c r="H24" s="34">
        <v>60</v>
      </c>
      <c r="I24" s="34">
        <v>60</v>
      </c>
      <c r="J24" s="34">
        <v>60</v>
      </c>
      <c r="K24" s="144">
        <v>60</v>
      </c>
    </row>
    <row r="25" spans="1:11" ht="21">
      <c r="A25" s="2"/>
      <c r="B25" s="13" t="s">
        <v>11</v>
      </c>
      <c r="C25" s="45">
        <v>260</v>
      </c>
      <c r="D25" s="45">
        <v>260</v>
      </c>
      <c r="E25" s="45">
        <v>260</v>
      </c>
      <c r="F25" s="45">
        <v>260</v>
      </c>
      <c r="G25" s="45">
        <v>260</v>
      </c>
      <c r="H25" s="45">
        <v>260</v>
      </c>
      <c r="I25" s="45">
        <v>260</v>
      </c>
      <c r="J25" s="45">
        <v>260</v>
      </c>
      <c r="K25" s="145">
        <v>260</v>
      </c>
    </row>
    <row r="26" spans="1:11" ht="21">
      <c r="A26" s="2"/>
      <c r="B26" s="12" t="s">
        <v>12</v>
      </c>
      <c r="C26" s="34">
        <f>C23*(C24+C25)</f>
        <v>1920</v>
      </c>
      <c r="D26" s="34">
        <f t="shared" ref="D26:K26" si="6">D23*(D24+D25)</f>
        <v>1920</v>
      </c>
      <c r="E26" s="34">
        <f t="shared" si="6"/>
        <v>1920</v>
      </c>
      <c r="F26" s="34">
        <f t="shared" si="6"/>
        <v>1920</v>
      </c>
      <c r="G26" s="34">
        <f t="shared" si="6"/>
        <v>1920</v>
      </c>
      <c r="H26" s="34">
        <f t="shared" si="6"/>
        <v>1920</v>
      </c>
      <c r="I26" s="34">
        <f t="shared" si="6"/>
        <v>1920</v>
      </c>
      <c r="J26" s="34">
        <f t="shared" si="6"/>
        <v>1920</v>
      </c>
      <c r="K26" s="144">
        <f t="shared" si="6"/>
        <v>1920</v>
      </c>
    </row>
    <row r="27" spans="1:11" ht="21">
      <c r="A27" s="3" t="s">
        <v>13</v>
      </c>
      <c r="B27" s="1"/>
      <c r="C27" s="25"/>
      <c r="D27" s="25"/>
      <c r="E27" s="25"/>
      <c r="F27" s="25"/>
      <c r="G27" s="25"/>
      <c r="H27" s="25"/>
      <c r="I27" s="25"/>
      <c r="J27" s="25"/>
      <c r="K27" s="139"/>
    </row>
    <row r="28" spans="1:11" ht="21">
      <c r="A28" s="2"/>
      <c r="B28" s="1" t="s">
        <v>14</v>
      </c>
      <c r="C28" s="39">
        <f>0.06*C$10</f>
        <v>24000</v>
      </c>
      <c r="D28" s="39">
        <f t="shared" ref="D28:K28" si="7">0.06*D$10</f>
        <v>24000</v>
      </c>
      <c r="E28" s="39">
        <f t="shared" si="7"/>
        <v>24000</v>
      </c>
      <c r="F28" s="39">
        <f t="shared" si="7"/>
        <v>24000</v>
      </c>
      <c r="G28" s="39">
        <f t="shared" si="7"/>
        <v>24000</v>
      </c>
      <c r="H28" s="39">
        <f t="shared" si="7"/>
        <v>24000</v>
      </c>
      <c r="I28" s="39">
        <f t="shared" si="7"/>
        <v>24000</v>
      </c>
      <c r="J28" s="39">
        <f t="shared" si="7"/>
        <v>24000</v>
      </c>
      <c r="K28" s="142">
        <f t="shared" si="7"/>
        <v>24000</v>
      </c>
    </row>
    <row r="29" spans="1:11" ht="21">
      <c r="A29" s="2"/>
      <c r="B29" s="1"/>
      <c r="C29" s="25"/>
      <c r="D29" s="25"/>
      <c r="E29" s="25"/>
      <c r="F29" s="25"/>
      <c r="G29" s="25"/>
      <c r="H29" s="25"/>
      <c r="I29" s="25"/>
      <c r="J29" s="25"/>
      <c r="K29" s="139"/>
    </row>
    <row r="30" spans="1:11" ht="21">
      <c r="A30" s="3" t="s">
        <v>15</v>
      </c>
      <c r="B30" s="1"/>
      <c r="C30" s="25"/>
      <c r="D30" s="25"/>
      <c r="E30" s="25"/>
      <c r="F30" s="25"/>
      <c r="G30" s="25"/>
      <c r="H30" s="25"/>
      <c r="I30" s="25"/>
      <c r="J30" s="25"/>
      <c r="K30" s="139"/>
    </row>
    <row r="31" spans="1:11" ht="21">
      <c r="A31" s="2"/>
      <c r="B31" s="1" t="s">
        <v>16</v>
      </c>
      <c r="C31" s="22">
        <f>(C$10-(C9+C17+C19+C28))*0.15</f>
        <v>18581.585400000004</v>
      </c>
      <c r="D31" s="22">
        <f t="shared" ref="D31:K31" si="8">(D$10-(D9+D17+D19+D28))*0.15</f>
        <v>17734.085400000004</v>
      </c>
      <c r="E31" s="22">
        <f t="shared" si="8"/>
        <v>16886.585400000004</v>
      </c>
      <c r="F31" s="22">
        <f t="shared" si="8"/>
        <v>16039.085400000004</v>
      </c>
      <c r="G31" s="22">
        <f t="shared" si="8"/>
        <v>15191.585400000004</v>
      </c>
      <c r="H31" s="22">
        <f t="shared" si="8"/>
        <v>14344.085400000005</v>
      </c>
      <c r="I31" s="22">
        <f t="shared" si="8"/>
        <v>13496.585400000005</v>
      </c>
      <c r="J31" s="22">
        <f t="shared" si="8"/>
        <v>12649.085400000005</v>
      </c>
      <c r="K31" s="138">
        <f t="shared" si="8"/>
        <v>11801.585400000005</v>
      </c>
    </row>
    <row r="32" spans="1:11" ht="21">
      <c r="A32" s="2"/>
      <c r="B32" s="1"/>
      <c r="C32" s="25"/>
      <c r="D32" s="25"/>
      <c r="E32" s="25"/>
      <c r="F32" s="25"/>
      <c r="G32" s="25"/>
      <c r="H32" s="25"/>
      <c r="I32" s="25"/>
      <c r="J32" s="25"/>
      <c r="K32" s="139"/>
    </row>
    <row r="33" spans="1:11" ht="21">
      <c r="A33" s="3" t="s">
        <v>17</v>
      </c>
      <c r="B33" s="4"/>
      <c r="C33" s="24"/>
      <c r="D33" s="24"/>
      <c r="E33" s="25"/>
      <c r="F33" s="25"/>
      <c r="G33" s="25"/>
      <c r="H33" s="25"/>
      <c r="I33" s="25"/>
      <c r="J33" s="25"/>
      <c r="K33" s="139"/>
    </row>
    <row r="34" spans="1:11" ht="19">
      <c r="B34" s="13"/>
      <c r="C34" s="37"/>
      <c r="D34" s="37"/>
      <c r="E34" s="37"/>
      <c r="F34" s="37"/>
      <c r="G34" s="37"/>
      <c r="H34" s="37"/>
      <c r="I34" s="37"/>
      <c r="J34" s="37"/>
      <c r="K34" s="146"/>
    </row>
    <row r="35" spans="1:11" ht="19">
      <c r="B35" s="1"/>
      <c r="C35" s="44"/>
      <c r="D35" s="44"/>
      <c r="E35" s="44"/>
      <c r="F35" s="44"/>
      <c r="G35" s="44"/>
      <c r="H35" s="44"/>
      <c r="I35" s="44"/>
      <c r="J35" s="44"/>
      <c r="K35" s="147"/>
    </row>
    <row r="36" spans="1:11" ht="19">
      <c r="B36" s="38" t="s">
        <v>25</v>
      </c>
      <c r="C36" s="36">
        <f>C9+C17+C21+C26</f>
        <v>256042.764</v>
      </c>
      <c r="D36" s="36">
        <f t="shared" ref="D36:K36" si="9">D9+D17+D21+D26</f>
        <v>261692.764</v>
      </c>
      <c r="E36" s="36">
        <f t="shared" si="9"/>
        <v>267342.76399999997</v>
      </c>
      <c r="F36" s="36">
        <f t="shared" si="9"/>
        <v>272992.76399999997</v>
      </c>
      <c r="G36" s="36">
        <f t="shared" si="9"/>
        <v>278642.76399999997</v>
      </c>
      <c r="H36" s="36">
        <f t="shared" si="9"/>
        <v>284292.76399999997</v>
      </c>
      <c r="I36" s="36">
        <f t="shared" si="9"/>
        <v>289942.76399999997</v>
      </c>
      <c r="J36" s="36">
        <f t="shared" si="9"/>
        <v>295592.76399999997</v>
      </c>
      <c r="K36" s="134">
        <f t="shared" si="9"/>
        <v>301242.76399999997</v>
      </c>
    </row>
    <row r="37" spans="1:11" ht="19">
      <c r="B37" s="43" t="s">
        <v>26</v>
      </c>
      <c r="C37" s="16">
        <f>C10-C28</f>
        <v>376000</v>
      </c>
      <c r="D37" s="16">
        <f t="shared" ref="D37:K37" si="10">D10-D28</f>
        <v>376000</v>
      </c>
      <c r="E37" s="16">
        <f t="shared" si="10"/>
        <v>376000</v>
      </c>
      <c r="F37" s="16">
        <f t="shared" si="10"/>
        <v>376000</v>
      </c>
      <c r="G37" s="16">
        <f t="shared" si="10"/>
        <v>376000</v>
      </c>
      <c r="H37" s="16">
        <f t="shared" si="10"/>
        <v>376000</v>
      </c>
      <c r="I37" s="16">
        <f t="shared" si="10"/>
        <v>376000</v>
      </c>
      <c r="J37" s="16">
        <f t="shared" si="10"/>
        <v>376000</v>
      </c>
      <c r="K37" s="148">
        <f t="shared" si="10"/>
        <v>376000</v>
      </c>
    </row>
    <row r="38" spans="1:11" ht="19">
      <c r="B38" s="43" t="s">
        <v>27</v>
      </c>
      <c r="C38" s="16">
        <f>C10-(C9+C17+C21+C26+C28)</f>
        <v>119957.23600000003</v>
      </c>
      <c r="D38" s="16">
        <f t="shared" ref="D38:K38" si="11">D10-(D9+D17+D21+D26+D28)</f>
        <v>114307.23600000003</v>
      </c>
      <c r="E38" s="16">
        <f t="shared" si="11"/>
        <v>108657.23600000003</v>
      </c>
      <c r="F38" s="16">
        <f t="shared" si="11"/>
        <v>103007.23600000003</v>
      </c>
      <c r="G38" s="16">
        <f t="shared" si="11"/>
        <v>97357.236000000034</v>
      </c>
      <c r="H38" s="16">
        <f t="shared" si="11"/>
        <v>91707.236000000034</v>
      </c>
      <c r="I38" s="16">
        <f t="shared" si="11"/>
        <v>86057.236000000034</v>
      </c>
      <c r="J38" s="16">
        <f t="shared" si="11"/>
        <v>80407.236000000034</v>
      </c>
      <c r="K38" s="148">
        <f t="shared" si="11"/>
        <v>74757.236000000034</v>
      </c>
    </row>
    <row r="39" spans="1:11">
      <c r="K39" s="136"/>
    </row>
    <row r="40" spans="1:11" ht="17" thickBot="1">
      <c r="K40" s="136"/>
    </row>
    <row r="41" spans="1:11" ht="21">
      <c r="B41" s="18" t="s">
        <v>28</v>
      </c>
      <c r="C41" s="19">
        <f>C38-C31</f>
        <v>101375.65060000002</v>
      </c>
      <c r="D41" s="19">
        <f t="shared" ref="D41:K41" si="12">D38-D31</f>
        <v>96573.150600000023</v>
      </c>
      <c r="E41" s="19">
        <f t="shared" si="12"/>
        <v>91770.650600000023</v>
      </c>
      <c r="F41" s="19">
        <f t="shared" si="12"/>
        <v>86968.150600000023</v>
      </c>
      <c r="G41" s="19">
        <f t="shared" si="12"/>
        <v>82165.650600000023</v>
      </c>
      <c r="H41" s="19">
        <f t="shared" si="12"/>
        <v>77363.150600000023</v>
      </c>
      <c r="I41" s="19">
        <f t="shared" si="12"/>
        <v>72560.650600000023</v>
      </c>
      <c r="J41" s="131">
        <f t="shared" si="12"/>
        <v>67758.150600000023</v>
      </c>
      <c r="K41" s="149">
        <f t="shared" si="12"/>
        <v>62955.65060000003</v>
      </c>
    </row>
    <row r="42" spans="1:11" ht="27" thickBot="1">
      <c r="B42" s="30" t="s">
        <v>29</v>
      </c>
      <c r="C42" s="31">
        <f>C41/C36</f>
        <v>0.39593249587010404</v>
      </c>
      <c r="D42" s="31">
        <f t="shared" ref="D42:K42" si="13">D41/D36</f>
        <v>0.3690325598762067</v>
      </c>
      <c r="E42" s="31">
        <f t="shared" si="13"/>
        <v>0.34326962595479127</v>
      </c>
      <c r="F42" s="31">
        <f t="shared" si="13"/>
        <v>0.31857309814995693</v>
      </c>
      <c r="G42" s="31">
        <f t="shared" si="13"/>
        <v>0.29487810636274064</v>
      </c>
      <c r="H42" s="31">
        <f t="shared" si="13"/>
        <v>0.27212493737617616</v>
      </c>
      <c r="I42" s="31">
        <f t="shared" si="13"/>
        <v>0.2502585324046922</v>
      </c>
      <c r="J42" s="132">
        <f t="shared" si="13"/>
        <v>0.2292280422669617</v>
      </c>
      <c r="K42" s="150">
        <f t="shared" si="13"/>
        <v>0.20898643261685129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42F4B-B50E-5646-B1DE-E4C5F1A88939}">
  <dimension ref="A2:L42"/>
  <sheetViews>
    <sheetView zoomScale="69" zoomScaleNormal="91" workbookViewId="0">
      <selection activeCell="C25" sqref="C25:K25"/>
    </sheetView>
  </sheetViews>
  <sheetFormatPr baseColWidth="10" defaultRowHeight="16"/>
  <cols>
    <col min="1" max="1" width="32" customWidth="1"/>
    <col min="2" max="2" width="71.6640625" customWidth="1"/>
    <col min="3" max="3" width="23.1640625" customWidth="1"/>
    <col min="4" max="4" width="18.5" bestFit="1" customWidth="1"/>
    <col min="5" max="5" width="19.5" customWidth="1"/>
    <col min="6" max="6" width="19.1640625" customWidth="1"/>
    <col min="7" max="7" width="18.6640625" customWidth="1"/>
    <col min="8" max="8" width="18.33203125" customWidth="1"/>
    <col min="9" max="9" width="19.1640625" customWidth="1"/>
    <col min="10" max="10" width="19.33203125" customWidth="1"/>
    <col min="11" max="11" width="18.83203125" customWidth="1"/>
  </cols>
  <sheetData>
    <row r="2" spans="1:12" ht="31">
      <c r="B2" s="29" t="s">
        <v>24</v>
      </c>
      <c r="C2" s="47" t="s">
        <v>108</v>
      </c>
    </row>
    <row r="3" spans="1:12" ht="21">
      <c r="B3" s="28" t="s">
        <v>105</v>
      </c>
    </row>
    <row r="4" spans="1:12" ht="21">
      <c r="B4" s="28" t="s">
        <v>107</v>
      </c>
    </row>
    <row r="5" spans="1:12">
      <c r="B5" t="s">
        <v>106</v>
      </c>
    </row>
    <row r="6" spans="1:12">
      <c r="D6" t="s">
        <v>23</v>
      </c>
      <c r="E6">
        <v>2000</v>
      </c>
    </row>
    <row r="7" spans="1:12" ht="22" thickBot="1">
      <c r="A7" s="5" t="s">
        <v>0</v>
      </c>
      <c r="B7" s="5" t="s">
        <v>1</v>
      </c>
      <c r="C7" s="6"/>
      <c r="D7" s="7"/>
    </row>
    <row r="8" spans="1:12" ht="21">
      <c r="A8" s="8" t="s">
        <v>18</v>
      </c>
      <c r="B8" s="14"/>
      <c r="C8" s="14"/>
      <c r="D8" s="15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</row>
    <row r="9" spans="1:12" ht="21">
      <c r="A9" s="2"/>
      <c r="B9" s="1" t="s">
        <v>2</v>
      </c>
      <c r="C9" s="35">
        <v>126600</v>
      </c>
      <c r="D9" s="35">
        <v>126600</v>
      </c>
      <c r="E9" s="35">
        <v>126600</v>
      </c>
      <c r="F9" s="35">
        <v>126600</v>
      </c>
      <c r="G9" s="35">
        <v>126600</v>
      </c>
      <c r="H9" s="35">
        <v>126600</v>
      </c>
      <c r="I9" s="35">
        <v>126600</v>
      </c>
      <c r="J9" s="35">
        <v>126600</v>
      </c>
      <c r="K9" s="35">
        <v>126600</v>
      </c>
      <c r="L9" s="20"/>
    </row>
    <row r="10" spans="1:12" ht="21">
      <c r="A10" s="2"/>
      <c r="B10" s="9" t="s">
        <v>3</v>
      </c>
      <c r="C10" s="17">
        <v>237000</v>
      </c>
      <c r="D10" s="17">
        <v>237000</v>
      </c>
      <c r="E10" s="17">
        <v>237000</v>
      </c>
      <c r="F10" s="17">
        <v>237000</v>
      </c>
      <c r="G10" s="17">
        <v>237000</v>
      </c>
      <c r="H10" s="17">
        <v>237000</v>
      </c>
      <c r="I10" s="17">
        <v>237000</v>
      </c>
      <c r="J10" s="17">
        <v>237000</v>
      </c>
      <c r="K10" s="17">
        <v>237000</v>
      </c>
    </row>
    <row r="11" spans="1:12" ht="19">
      <c r="D11" s="1"/>
    </row>
    <row r="12" spans="1:12" ht="21">
      <c r="A12" s="3" t="s">
        <v>4</v>
      </c>
      <c r="B12" s="1"/>
      <c r="D12" s="1"/>
    </row>
    <row r="13" spans="1:12" ht="21">
      <c r="A13" s="2"/>
      <c r="B13" s="12" t="s">
        <v>19</v>
      </c>
      <c r="C13" s="32">
        <f>C9*0.05</f>
        <v>6330</v>
      </c>
      <c r="D13" s="32">
        <f t="shared" ref="D13:K13" si="0">D9*0.05</f>
        <v>6330</v>
      </c>
      <c r="E13" s="32">
        <f t="shared" si="0"/>
        <v>6330</v>
      </c>
      <c r="F13" s="32">
        <f t="shared" si="0"/>
        <v>6330</v>
      </c>
      <c r="G13" s="32">
        <f t="shared" si="0"/>
        <v>6330</v>
      </c>
      <c r="H13" s="32">
        <f t="shared" si="0"/>
        <v>6330</v>
      </c>
      <c r="I13" s="32">
        <f t="shared" si="0"/>
        <v>6330</v>
      </c>
      <c r="J13" s="32">
        <f t="shared" si="0"/>
        <v>6330</v>
      </c>
      <c r="K13" s="32">
        <f t="shared" si="0"/>
        <v>6330</v>
      </c>
    </row>
    <row r="14" spans="1:12" ht="21">
      <c r="A14" s="2"/>
      <c r="B14" s="9" t="s">
        <v>43</v>
      </c>
      <c r="C14" s="32">
        <f>C9*0.03</f>
        <v>3798</v>
      </c>
      <c r="D14" s="32">
        <f t="shared" ref="D14:K14" si="1">D9*0.03</f>
        <v>3798</v>
      </c>
      <c r="E14" s="32">
        <f t="shared" si="1"/>
        <v>3798</v>
      </c>
      <c r="F14" s="32">
        <f t="shared" si="1"/>
        <v>3798</v>
      </c>
      <c r="G14" s="32">
        <f t="shared" si="1"/>
        <v>3798</v>
      </c>
      <c r="H14" s="32">
        <f t="shared" si="1"/>
        <v>3798</v>
      </c>
      <c r="I14" s="32">
        <f t="shared" si="1"/>
        <v>3798</v>
      </c>
      <c r="J14" s="32">
        <f t="shared" si="1"/>
        <v>3798</v>
      </c>
      <c r="K14" s="32">
        <f t="shared" si="1"/>
        <v>3798</v>
      </c>
    </row>
    <row r="15" spans="1:12" ht="21">
      <c r="A15" s="2"/>
      <c r="B15" s="9" t="s">
        <v>86</v>
      </c>
      <c r="C15" s="32">
        <v>3000</v>
      </c>
      <c r="D15" s="32">
        <v>3000</v>
      </c>
      <c r="E15" s="32">
        <v>3000</v>
      </c>
      <c r="F15" s="32">
        <v>3000</v>
      </c>
      <c r="G15" s="32">
        <v>3000</v>
      </c>
      <c r="H15" s="32">
        <v>3000</v>
      </c>
      <c r="I15" s="32">
        <v>3000</v>
      </c>
      <c r="J15" s="32">
        <v>3000</v>
      </c>
      <c r="K15" s="32">
        <v>3000</v>
      </c>
    </row>
    <row r="16" spans="1:12" ht="21">
      <c r="A16" s="2"/>
      <c r="B16" s="10" t="s">
        <v>87</v>
      </c>
      <c r="C16" s="32">
        <f>0.05*C9</f>
        <v>6330</v>
      </c>
      <c r="D16" s="32">
        <f t="shared" ref="D16:K16" si="2">0.05*D9</f>
        <v>6330</v>
      </c>
      <c r="E16" s="32">
        <f t="shared" si="2"/>
        <v>6330</v>
      </c>
      <c r="F16" s="32">
        <f t="shared" si="2"/>
        <v>6330</v>
      </c>
      <c r="G16" s="32">
        <f t="shared" si="2"/>
        <v>6330</v>
      </c>
      <c r="H16" s="32">
        <f t="shared" si="2"/>
        <v>6330</v>
      </c>
      <c r="I16" s="32">
        <f t="shared" si="2"/>
        <v>6330</v>
      </c>
      <c r="J16" s="32">
        <f t="shared" si="2"/>
        <v>6330</v>
      </c>
      <c r="K16" s="32">
        <f t="shared" si="2"/>
        <v>6330</v>
      </c>
    </row>
    <row r="17" spans="1:11" ht="21">
      <c r="A17" s="2"/>
      <c r="B17" s="1" t="s">
        <v>12</v>
      </c>
      <c r="C17" s="22">
        <f>C13+C14+C15+C16</f>
        <v>19458</v>
      </c>
      <c r="D17" s="22">
        <f t="shared" ref="D17:K17" si="3">D13+D14+D15+D16</f>
        <v>19458</v>
      </c>
      <c r="E17" s="22">
        <f t="shared" si="3"/>
        <v>19458</v>
      </c>
      <c r="F17" s="22">
        <f t="shared" si="3"/>
        <v>19458</v>
      </c>
      <c r="G17" s="22">
        <f t="shared" si="3"/>
        <v>19458</v>
      </c>
      <c r="H17" s="22">
        <f t="shared" si="3"/>
        <v>19458</v>
      </c>
      <c r="I17" s="22">
        <f t="shared" si="3"/>
        <v>19458</v>
      </c>
      <c r="J17" s="22">
        <f t="shared" si="3"/>
        <v>19458</v>
      </c>
      <c r="K17" s="22">
        <f t="shared" si="3"/>
        <v>19458</v>
      </c>
    </row>
    <row r="18" spans="1:11" ht="21">
      <c r="A18" s="3" t="s">
        <v>6</v>
      </c>
      <c r="B18" s="1"/>
      <c r="C18" s="25"/>
      <c r="D18" s="25"/>
      <c r="E18" s="25"/>
      <c r="F18" s="25"/>
      <c r="G18" s="25"/>
      <c r="H18" s="25"/>
      <c r="I18" s="25"/>
      <c r="J18" s="25"/>
      <c r="K18" s="25"/>
    </row>
    <row r="19" spans="1:11" ht="21">
      <c r="A19" s="2"/>
      <c r="B19" s="41" t="s">
        <v>7</v>
      </c>
      <c r="C19" s="42">
        <v>3000</v>
      </c>
      <c r="D19" s="42">
        <v>3000</v>
      </c>
      <c r="E19" s="42">
        <v>3000</v>
      </c>
      <c r="F19" s="42">
        <v>3000</v>
      </c>
      <c r="G19" s="42">
        <v>3000</v>
      </c>
      <c r="H19" s="42">
        <v>3000</v>
      </c>
      <c r="I19" s="42">
        <v>3000</v>
      </c>
      <c r="J19" s="42">
        <v>3000</v>
      </c>
      <c r="K19" s="42">
        <v>3000</v>
      </c>
    </row>
    <row r="20" spans="1:11" ht="21">
      <c r="A20" s="2"/>
      <c r="B20" s="13" t="s">
        <v>21</v>
      </c>
      <c r="C20" s="40"/>
      <c r="D20" s="40"/>
      <c r="E20" s="40"/>
      <c r="F20" s="40"/>
      <c r="G20" s="40"/>
      <c r="H20" s="40"/>
      <c r="I20" s="40"/>
      <c r="J20" s="40"/>
      <c r="K20" s="40"/>
    </row>
    <row r="21" spans="1:11" ht="21">
      <c r="A21" s="2"/>
      <c r="B21" s="1" t="s">
        <v>12</v>
      </c>
      <c r="C21" s="33">
        <f>C19+C20</f>
        <v>3000</v>
      </c>
      <c r="D21" s="33">
        <f t="shared" ref="D21:K21" si="4">D19+D20</f>
        <v>3000</v>
      </c>
      <c r="E21" s="33">
        <f t="shared" si="4"/>
        <v>3000</v>
      </c>
      <c r="F21" s="33">
        <f t="shared" si="4"/>
        <v>3000</v>
      </c>
      <c r="G21" s="33">
        <f t="shared" si="4"/>
        <v>3000</v>
      </c>
      <c r="H21" s="33">
        <f t="shared" si="4"/>
        <v>3000</v>
      </c>
      <c r="I21" s="33">
        <f t="shared" si="4"/>
        <v>3000</v>
      </c>
      <c r="J21" s="33">
        <f t="shared" si="4"/>
        <v>3000</v>
      </c>
      <c r="K21" s="33">
        <f t="shared" si="4"/>
        <v>3000</v>
      </c>
    </row>
    <row r="22" spans="1:11" ht="21">
      <c r="A22" s="3" t="s">
        <v>8</v>
      </c>
      <c r="B22" s="4"/>
      <c r="C22" s="24"/>
      <c r="D22" s="24"/>
      <c r="E22" s="25"/>
      <c r="F22" s="25"/>
      <c r="G22" s="25"/>
      <c r="H22" s="25"/>
      <c r="I22" s="25"/>
      <c r="J22" s="25"/>
      <c r="K22" s="25"/>
    </row>
    <row r="23" spans="1:11" ht="21">
      <c r="A23" s="2"/>
      <c r="B23" s="11" t="s">
        <v>10</v>
      </c>
      <c r="C23" s="27">
        <v>6</v>
      </c>
      <c r="D23" s="27">
        <v>6</v>
      </c>
      <c r="E23" s="27">
        <v>6</v>
      </c>
      <c r="F23" s="27">
        <v>6</v>
      </c>
      <c r="G23" s="27">
        <v>6</v>
      </c>
      <c r="H23" s="27">
        <v>6</v>
      </c>
      <c r="I23" s="27">
        <v>6</v>
      </c>
      <c r="J23" s="27">
        <v>6</v>
      </c>
      <c r="K23" s="27">
        <v>6</v>
      </c>
    </row>
    <row r="24" spans="1:11" ht="21">
      <c r="A24" s="2"/>
      <c r="B24" s="12" t="s">
        <v>9</v>
      </c>
      <c r="C24" s="34">
        <v>60</v>
      </c>
      <c r="D24" s="34">
        <v>60</v>
      </c>
      <c r="E24" s="34">
        <v>60</v>
      </c>
      <c r="F24" s="34">
        <v>60</v>
      </c>
      <c r="G24" s="34">
        <v>60</v>
      </c>
      <c r="H24" s="34">
        <v>60</v>
      </c>
      <c r="I24" s="34">
        <v>60</v>
      </c>
      <c r="J24" s="34">
        <v>60</v>
      </c>
      <c r="K24" s="34">
        <v>60</v>
      </c>
    </row>
    <row r="25" spans="1:11" ht="21">
      <c r="A25" s="2"/>
      <c r="B25" s="13" t="s">
        <v>11</v>
      </c>
      <c r="C25" s="45">
        <v>350</v>
      </c>
      <c r="D25" s="45">
        <v>350</v>
      </c>
      <c r="E25" s="45">
        <v>350</v>
      </c>
      <c r="F25" s="45">
        <v>350</v>
      </c>
      <c r="G25" s="45">
        <v>350</v>
      </c>
      <c r="H25" s="45">
        <v>350</v>
      </c>
      <c r="I25" s="45">
        <v>350</v>
      </c>
      <c r="J25" s="45">
        <v>350</v>
      </c>
      <c r="K25" s="45">
        <v>350</v>
      </c>
    </row>
    <row r="26" spans="1:11" ht="21">
      <c r="A26" s="2"/>
      <c r="B26" s="12" t="s">
        <v>12</v>
      </c>
      <c r="C26" s="34">
        <f>C23*(C24+C25)</f>
        <v>2460</v>
      </c>
      <c r="D26" s="34">
        <f t="shared" ref="D26:K26" si="5">D23*(D24+D25)</f>
        <v>2460</v>
      </c>
      <c r="E26" s="34">
        <f t="shared" si="5"/>
        <v>2460</v>
      </c>
      <c r="F26" s="34">
        <f t="shared" si="5"/>
        <v>2460</v>
      </c>
      <c r="G26" s="34">
        <f t="shared" si="5"/>
        <v>2460</v>
      </c>
      <c r="H26" s="34">
        <f t="shared" si="5"/>
        <v>2460</v>
      </c>
      <c r="I26" s="34">
        <f t="shared" si="5"/>
        <v>2460</v>
      </c>
      <c r="J26" s="34">
        <f t="shared" si="5"/>
        <v>2460</v>
      </c>
      <c r="K26" s="34">
        <f t="shared" si="5"/>
        <v>2460</v>
      </c>
    </row>
    <row r="27" spans="1:11" ht="21">
      <c r="A27" s="3" t="s">
        <v>13</v>
      </c>
      <c r="B27" s="1"/>
      <c r="C27" s="25"/>
      <c r="D27" s="25"/>
      <c r="E27" s="25"/>
      <c r="F27" s="25"/>
      <c r="G27" s="25"/>
      <c r="H27" s="25"/>
      <c r="I27" s="25"/>
      <c r="J27" s="25"/>
      <c r="K27" s="25"/>
    </row>
    <row r="28" spans="1:11" ht="21">
      <c r="A28" s="2"/>
      <c r="B28" s="1" t="s">
        <v>14</v>
      </c>
      <c r="C28" s="39">
        <f>0.06*C$10</f>
        <v>14220</v>
      </c>
      <c r="D28" s="39">
        <f t="shared" ref="D28:K28" si="6">0.06*D$10</f>
        <v>14220</v>
      </c>
      <c r="E28" s="39">
        <f t="shared" si="6"/>
        <v>14220</v>
      </c>
      <c r="F28" s="39">
        <f t="shared" si="6"/>
        <v>14220</v>
      </c>
      <c r="G28" s="39">
        <f t="shared" si="6"/>
        <v>14220</v>
      </c>
      <c r="H28" s="39">
        <f t="shared" si="6"/>
        <v>14220</v>
      </c>
      <c r="I28" s="39">
        <f t="shared" si="6"/>
        <v>14220</v>
      </c>
      <c r="J28" s="39">
        <f t="shared" si="6"/>
        <v>14220</v>
      </c>
      <c r="K28" s="39">
        <f t="shared" si="6"/>
        <v>14220</v>
      </c>
    </row>
    <row r="29" spans="1:11" ht="21">
      <c r="A29" s="2"/>
      <c r="B29" s="1"/>
      <c r="C29" s="25"/>
      <c r="D29" s="25"/>
      <c r="E29" s="25"/>
      <c r="F29" s="25"/>
      <c r="G29" s="25"/>
      <c r="H29" s="25"/>
      <c r="I29" s="25"/>
      <c r="J29" s="25"/>
      <c r="K29" s="25"/>
    </row>
    <row r="30" spans="1:11" ht="21">
      <c r="A30" s="3" t="s">
        <v>15</v>
      </c>
      <c r="B30" s="1"/>
      <c r="C30" s="25"/>
      <c r="D30" s="25"/>
      <c r="E30" s="25"/>
      <c r="F30" s="25"/>
      <c r="G30" s="25"/>
      <c r="H30" s="25"/>
      <c r="I30" s="25"/>
      <c r="J30" s="25"/>
      <c r="K30" s="25"/>
    </row>
    <row r="31" spans="1:11" ht="21">
      <c r="A31" s="2"/>
      <c r="B31" s="1" t="s">
        <v>16</v>
      </c>
      <c r="C31" s="22">
        <f>(C$10-(C9+C17+C19+C28))*0.15</f>
        <v>11058.3</v>
      </c>
      <c r="D31" s="22">
        <f t="shared" ref="D31:K31" si="7">(D$10-(D9+D17+D19+D28))*0.15</f>
        <v>11058.3</v>
      </c>
      <c r="E31" s="22">
        <f t="shared" si="7"/>
        <v>11058.3</v>
      </c>
      <c r="F31" s="22">
        <f t="shared" si="7"/>
        <v>11058.3</v>
      </c>
      <c r="G31" s="22">
        <f t="shared" si="7"/>
        <v>11058.3</v>
      </c>
      <c r="H31" s="22">
        <f t="shared" si="7"/>
        <v>11058.3</v>
      </c>
      <c r="I31" s="22">
        <f t="shared" si="7"/>
        <v>11058.3</v>
      </c>
      <c r="J31" s="22">
        <f t="shared" si="7"/>
        <v>11058.3</v>
      </c>
      <c r="K31" s="22">
        <f t="shared" si="7"/>
        <v>11058.3</v>
      </c>
    </row>
    <row r="32" spans="1:11" ht="21">
      <c r="A32" s="2"/>
      <c r="B32" s="1"/>
      <c r="C32" s="25"/>
      <c r="D32" s="25"/>
      <c r="E32" s="25"/>
      <c r="F32" s="25"/>
      <c r="G32" s="25"/>
      <c r="H32" s="25"/>
      <c r="I32" s="25"/>
      <c r="J32" s="25"/>
      <c r="K32" s="25"/>
    </row>
    <row r="33" spans="1:11" ht="21">
      <c r="A33" s="3" t="s">
        <v>17</v>
      </c>
      <c r="B33" s="4"/>
      <c r="C33" s="24"/>
      <c r="D33" s="24"/>
      <c r="E33" s="25"/>
      <c r="F33" s="25"/>
      <c r="G33" s="25"/>
      <c r="H33" s="25"/>
      <c r="I33" s="25"/>
      <c r="J33" s="25"/>
      <c r="K33" s="25"/>
    </row>
    <row r="34" spans="1:11" ht="19">
      <c r="B34" s="13"/>
      <c r="C34" s="37"/>
      <c r="D34" s="37"/>
      <c r="E34" s="37"/>
      <c r="F34" s="37"/>
      <c r="G34" s="37"/>
      <c r="H34" s="37"/>
      <c r="I34" s="37"/>
      <c r="J34" s="37"/>
      <c r="K34" s="37"/>
    </row>
    <row r="35" spans="1:11" ht="19">
      <c r="B35" s="1"/>
      <c r="C35" s="44"/>
      <c r="D35" s="44"/>
      <c r="E35" s="44"/>
      <c r="F35" s="44"/>
      <c r="G35" s="44"/>
      <c r="H35" s="44"/>
      <c r="I35" s="44"/>
      <c r="J35" s="44"/>
      <c r="K35" s="44"/>
    </row>
    <row r="36" spans="1:11" ht="19">
      <c r="B36" s="38" t="s">
        <v>25</v>
      </c>
      <c r="C36" s="36">
        <f>C9+C17+C21+C26</f>
        <v>151518</v>
      </c>
      <c r="D36" s="36">
        <f t="shared" ref="D36:K36" si="8">D9+D17+D21+D26</f>
        <v>151518</v>
      </c>
      <c r="E36" s="36">
        <f t="shared" si="8"/>
        <v>151518</v>
      </c>
      <c r="F36" s="36">
        <f t="shared" si="8"/>
        <v>151518</v>
      </c>
      <c r="G36" s="36">
        <f t="shared" si="8"/>
        <v>151518</v>
      </c>
      <c r="H36" s="36">
        <f t="shared" si="8"/>
        <v>151518</v>
      </c>
      <c r="I36" s="36">
        <f t="shared" si="8"/>
        <v>151518</v>
      </c>
      <c r="J36" s="36">
        <f t="shared" si="8"/>
        <v>151518</v>
      </c>
      <c r="K36" s="36">
        <f t="shared" si="8"/>
        <v>151518</v>
      </c>
    </row>
    <row r="37" spans="1:11" ht="19">
      <c r="B37" s="43" t="s">
        <v>26</v>
      </c>
      <c r="C37" s="16">
        <f>C10-C28</f>
        <v>222780</v>
      </c>
      <c r="D37" s="16">
        <f t="shared" ref="D37:K37" si="9">D10-D28</f>
        <v>222780</v>
      </c>
      <c r="E37" s="16">
        <f t="shared" si="9"/>
        <v>222780</v>
      </c>
      <c r="F37" s="16">
        <f t="shared" si="9"/>
        <v>222780</v>
      </c>
      <c r="G37" s="16">
        <f t="shared" si="9"/>
        <v>222780</v>
      </c>
      <c r="H37" s="16">
        <f t="shared" si="9"/>
        <v>222780</v>
      </c>
      <c r="I37" s="16">
        <f t="shared" si="9"/>
        <v>222780</v>
      </c>
      <c r="J37" s="16">
        <f t="shared" si="9"/>
        <v>222780</v>
      </c>
      <c r="K37" s="16">
        <f t="shared" si="9"/>
        <v>222780</v>
      </c>
    </row>
    <row r="38" spans="1:11" ht="19">
      <c r="B38" s="43" t="s">
        <v>27</v>
      </c>
      <c r="C38" s="16">
        <f>C10-(C9+C17+C21+C26+C28)</f>
        <v>71262</v>
      </c>
      <c r="D38" s="16">
        <f t="shared" ref="D38:K38" si="10">D10-(D9+D17+D21+D26+D28)</f>
        <v>71262</v>
      </c>
      <c r="E38" s="16">
        <f t="shared" si="10"/>
        <v>71262</v>
      </c>
      <c r="F38" s="16">
        <f t="shared" si="10"/>
        <v>71262</v>
      </c>
      <c r="G38" s="16">
        <f t="shared" si="10"/>
        <v>71262</v>
      </c>
      <c r="H38" s="16">
        <f t="shared" si="10"/>
        <v>71262</v>
      </c>
      <c r="I38" s="16">
        <f t="shared" si="10"/>
        <v>71262</v>
      </c>
      <c r="J38" s="16">
        <f t="shared" si="10"/>
        <v>71262</v>
      </c>
      <c r="K38" s="16">
        <f t="shared" si="10"/>
        <v>71262</v>
      </c>
    </row>
    <row r="40" spans="1:11" ht="17" thickBot="1"/>
    <row r="41" spans="1:11" ht="21">
      <c r="B41" s="18" t="s">
        <v>28</v>
      </c>
      <c r="C41" s="19">
        <f>C38-C31</f>
        <v>60203.7</v>
      </c>
      <c r="D41" s="19">
        <f t="shared" ref="D41:K41" si="11">D38-D31</f>
        <v>60203.7</v>
      </c>
      <c r="E41" s="19">
        <f t="shared" si="11"/>
        <v>60203.7</v>
      </c>
      <c r="F41" s="19">
        <f t="shared" si="11"/>
        <v>60203.7</v>
      </c>
      <c r="G41" s="19">
        <f t="shared" si="11"/>
        <v>60203.7</v>
      </c>
      <c r="H41" s="19">
        <f t="shared" si="11"/>
        <v>60203.7</v>
      </c>
      <c r="I41" s="19">
        <f t="shared" si="11"/>
        <v>60203.7</v>
      </c>
      <c r="J41" s="19">
        <f t="shared" si="11"/>
        <v>60203.7</v>
      </c>
      <c r="K41" s="19">
        <f t="shared" si="11"/>
        <v>60203.7</v>
      </c>
    </row>
    <row r="42" spans="1:11" ht="27" thickBot="1">
      <c r="B42" s="30" t="s">
        <v>29</v>
      </c>
      <c r="C42" s="31">
        <f>C41/C36</f>
        <v>0.39733695006533876</v>
      </c>
      <c r="D42" s="31">
        <f t="shared" ref="D42:K42" si="12">D41/D36</f>
        <v>0.39733695006533876</v>
      </c>
      <c r="E42" s="31">
        <f t="shared" si="12"/>
        <v>0.39733695006533876</v>
      </c>
      <c r="F42" s="31">
        <f t="shared" si="12"/>
        <v>0.39733695006533876</v>
      </c>
      <c r="G42" s="31">
        <f t="shared" si="12"/>
        <v>0.39733695006533876</v>
      </c>
      <c r="H42" s="31">
        <f t="shared" si="12"/>
        <v>0.39733695006533876</v>
      </c>
      <c r="I42" s="31">
        <f t="shared" si="12"/>
        <v>0.39733695006533876</v>
      </c>
      <c r="J42" s="31">
        <f t="shared" si="12"/>
        <v>0.39733695006533876</v>
      </c>
      <c r="K42" s="31">
        <f t="shared" si="12"/>
        <v>0.39733695006533876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95006-6933-DE4C-8300-C44EFB1B0F5D}">
  <dimension ref="A2:L42"/>
  <sheetViews>
    <sheetView tabSelected="1" topLeftCell="A2" zoomScale="70" zoomScaleNormal="91" workbookViewId="0">
      <selection activeCell="B3" sqref="B3"/>
    </sheetView>
  </sheetViews>
  <sheetFormatPr baseColWidth="10" defaultRowHeight="16"/>
  <cols>
    <col min="1" max="1" width="32" customWidth="1"/>
    <col min="2" max="2" width="71.6640625" customWidth="1"/>
    <col min="3" max="3" width="23.1640625" customWidth="1"/>
    <col min="4" max="4" width="20.83203125" customWidth="1"/>
    <col min="5" max="5" width="19.5" customWidth="1"/>
    <col min="6" max="6" width="19.1640625" customWidth="1"/>
    <col min="7" max="7" width="23" customWidth="1"/>
    <col min="8" max="8" width="21" customWidth="1"/>
    <col min="9" max="9" width="19.1640625" customWidth="1"/>
    <col min="10" max="10" width="19.33203125" customWidth="1"/>
    <col min="11" max="11" width="24.33203125" customWidth="1"/>
  </cols>
  <sheetData>
    <row r="2" spans="1:12" ht="31">
      <c r="B2" s="29" t="s">
        <v>24</v>
      </c>
      <c r="C2" s="59" t="s">
        <v>57</v>
      </c>
    </row>
    <row r="3" spans="1:12" ht="21">
      <c r="B3" s="28" t="s">
        <v>62</v>
      </c>
    </row>
    <row r="4" spans="1:12" ht="21">
      <c r="B4" s="28" t="s">
        <v>39</v>
      </c>
    </row>
    <row r="5" spans="1:12">
      <c r="B5" t="s">
        <v>63</v>
      </c>
    </row>
    <row r="6" spans="1:12" ht="24">
      <c r="B6" t="s">
        <v>74</v>
      </c>
      <c r="D6" t="s">
        <v>23</v>
      </c>
      <c r="E6">
        <v>5000</v>
      </c>
    </row>
    <row r="7" spans="1:12" ht="22" thickBot="1">
      <c r="A7" s="5" t="s">
        <v>0</v>
      </c>
      <c r="B7" s="5" t="s">
        <v>1</v>
      </c>
      <c r="C7" s="6"/>
      <c r="D7" s="7"/>
    </row>
    <row r="8" spans="1:12" ht="21">
      <c r="A8" s="8" t="s">
        <v>18</v>
      </c>
      <c r="B8" s="14"/>
      <c r="C8" s="159"/>
      <c r="D8" s="266">
        <v>1</v>
      </c>
      <c r="E8">
        <v>2</v>
      </c>
      <c r="F8">
        <v>3</v>
      </c>
      <c r="G8">
        <v>4</v>
      </c>
      <c r="H8">
        <v>5</v>
      </c>
      <c r="I8" s="133">
        <v>6</v>
      </c>
      <c r="J8" s="133">
        <v>7</v>
      </c>
      <c r="K8">
        <v>10</v>
      </c>
    </row>
    <row r="9" spans="1:12" ht="21">
      <c r="A9" s="2"/>
      <c r="B9" s="1" t="s">
        <v>2</v>
      </c>
      <c r="C9" s="267">
        <v>224100</v>
      </c>
      <c r="D9" s="189">
        <f>$C$9+(D$8*$E$6)</f>
        <v>229100</v>
      </c>
      <c r="E9" s="36">
        <f t="shared" ref="E9:K9" si="0">$C$9+(E$8*$E$6)</f>
        <v>234100</v>
      </c>
      <c r="F9" s="36">
        <f t="shared" si="0"/>
        <v>239100</v>
      </c>
      <c r="G9" s="36">
        <f t="shared" si="0"/>
        <v>244100</v>
      </c>
      <c r="H9" s="36">
        <f t="shared" si="0"/>
        <v>249100</v>
      </c>
      <c r="I9" s="134">
        <f t="shared" si="0"/>
        <v>254100</v>
      </c>
      <c r="J9" s="134">
        <f t="shared" si="0"/>
        <v>259100</v>
      </c>
      <c r="K9" s="36">
        <f t="shared" si="0"/>
        <v>274100</v>
      </c>
      <c r="L9" s="20"/>
    </row>
    <row r="10" spans="1:12" ht="21">
      <c r="A10" s="2"/>
      <c r="B10" s="9" t="s">
        <v>3</v>
      </c>
      <c r="C10" s="163">
        <v>350000</v>
      </c>
      <c r="D10" s="164">
        <v>350000</v>
      </c>
      <c r="E10" s="17">
        <v>350000</v>
      </c>
      <c r="F10" s="17">
        <v>350000</v>
      </c>
      <c r="G10" s="17">
        <v>350000</v>
      </c>
      <c r="H10" s="17">
        <v>350000</v>
      </c>
      <c r="I10" s="17">
        <v>350000</v>
      </c>
      <c r="J10" s="17">
        <v>350000</v>
      </c>
      <c r="K10" s="17">
        <v>350000</v>
      </c>
    </row>
    <row r="11" spans="1:12" ht="19">
      <c r="C11" s="165"/>
      <c r="D11" s="268"/>
      <c r="I11" s="136"/>
      <c r="J11" s="136"/>
    </row>
    <row r="12" spans="1:12" ht="21">
      <c r="A12" s="3" t="s">
        <v>4</v>
      </c>
      <c r="B12" s="1"/>
      <c r="C12" s="165"/>
      <c r="D12" s="268"/>
      <c r="I12" s="136"/>
      <c r="J12" s="136"/>
    </row>
    <row r="13" spans="1:12" ht="21">
      <c r="A13" s="2"/>
      <c r="B13" s="12" t="s">
        <v>19</v>
      </c>
      <c r="C13" s="152">
        <f>C9*0.05</f>
        <v>11205</v>
      </c>
      <c r="D13" s="167">
        <f t="shared" ref="D13:K13" si="1">D9*0.05</f>
        <v>11455</v>
      </c>
      <c r="E13" s="32">
        <f t="shared" si="1"/>
        <v>11705</v>
      </c>
      <c r="F13" s="32">
        <f t="shared" si="1"/>
        <v>11955</v>
      </c>
      <c r="G13" s="32">
        <f t="shared" si="1"/>
        <v>12205</v>
      </c>
      <c r="H13" s="32">
        <f t="shared" si="1"/>
        <v>12455</v>
      </c>
      <c r="I13" s="137">
        <f t="shared" si="1"/>
        <v>12705</v>
      </c>
      <c r="J13" s="137">
        <f t="shared" si="1"/>
        <v>12955</v>
      </c>
      <c r="K13" s="32">
        <f t="shared" si="1"/>
        <v>13705</v>
      </c>
    </row>
    <row r="14" spans="1:12" ht="21">
      <c r="A14" s="2"/>
      <c r="B14" s="9" t="s">
        <v>43</v>
      </c>
      <c r="C14" s="152">
        <f>C9*0.03</f>
        <v>6723</v>
      </c>
      <c r="D14" s="167">
        <f t="shared" ref="D14:K14" si="2">D9*0.03</f>
        <v>6873</v>
      </c>
      <c r="E14" s="32">
        <f t="shared" si="2"/>
        <v>7023</v>
      </c>
      <c r="F14" s="32">
        <f t="shared" si="2"/>
        <v>7173</v>
      </c>
      <c r="G14" s="32">
        <f t="shared" si="2"/>
        <v>7323</v>
      </c>
      <c r="H14" s="32">
        <f t="shared" si="2"/>
        <v>7473</v>
      </c>
      <c r="I14" s="137">
        <f t="shared" si="2"/>
        <v>7623</v>
      </c>
      <c r="J14" s="137">
        <f t="shared" si="2"/>
        <v>7773</v>
      </c>
      <c r="K14" s="32">
        <f t="shared" si="2"/>
        <v>8223</v>
      </c>
    </row>
    <row r="15" spans="1:12" ht="21">
      <c r="A15" s="2"/>
      <c r="B15" s="9" t="s">
        <v>22</v>
      </c>
      <c r="C15" s="152">
        <v>3000</v>
      </c>
      <c r="D15" s="167">
        <v>3000</v>
      </c>
      <c r="E15" s="32">
        <v>3000</v>
      </c>
      <c r="F15" s="32">
        <v>3000</v>
      </c>
      <c r="G15" s="32">
        <v>3000</v>
      </c>
      <c r="H15" s="32">
        <v>3000</v>
      </c>
      <c r="I15" s="137">
        <v>3000</v>
      </c>
      <c r="J15" s="137">
        <v>3000</v>
      </c>
      <c r="K15" s="32">
        <v>3000</v>
      </c>
    </row>
    <row r="16" spans="1:12" ht="21">
      <c r="A16" s="2"/>
      <c r="B16" s="10" t="s">
        <v>65</v>
      </c>
      <c r="C16" s="152">
        <f>0.05*C9</f>
        <v>11205</v>
      </c>
      <c r="D16" s="167">
        <f t="shared" ref="D16:K16" si="3">0.05*D9</f>
        <v>11455</v>
      </c>
      <c r="E16" s="32">
        <f t="shared" si="3"/>
        <v>11705</v>
      </c>
      <c r="F16" s="32">
        <f t="shared" si="3"/>
        <v>11955</v>
      </c>
      <c r="G16" s="32">
        <f t="shared" si="3"/>
        <v>12205</v>
      </c>
      <c r="H16" s="32">
        <f t="shared" si="3"/>
        <v>12455</v>
      </c>
      <c r="I16" s="137">
        <f t="shared" si="3"/>
        <v>12705</v>
      </c>
      <c r="J16" s="137">
        <f t="shared" si="3"/>
        <v>12955</v>
      </c>
      <c r="K16" s="32">
        <f t="shared" si="3"/>
        <v>13705</v>
      </c>
    </row>
    <row r="17" spans="1:11" ht="21">
      <c r="A17" s="2"/>
      <c r="B17" s="1" t="s">
        <v>12</v>
      </c>
      <c r="C17" s="168">
        <f>C13+C14+C15+C16</f>
        <v>32133</v>
      </c>
      <c r="D17" s="169">
        <f t="shared" ref="D17:K17" si="4">D13+D14+D15+D16</f>
        <v>32783</v>
      </c>
      <c r="E17" s="22">
        <f t="shared" si="4"/>
        <v>33433</v>
      </c>
      <c r="F17" s="22">
        <f t="shared" si="4"/>
        <v>34083</v>
      </c>
      <c r="G17" s="22">
        <f t="shared" si="4"/>
        <v>34733</v>
      </c>
      <c r="H17" s="22">
        <f t="shared" si="4"/>
        <v>35383</v>
      </c>
      <c r="I17" s="138">
        <f t="shared" si="4"/>
        <v>36033</v>
      </c>
      <c r="J17" s="138">
        <f t="shared" si="4"/>
        <v>36683</v>
      </c>
      <c r="K17" s="22">
        <f t="shared" si="4"/>
        <v>38633</v>
      </c>
    </row>
    <row r="18" spans="1:11" ht="21">
      <c r="A18" s="3" t="s">
        <v>6</v>
      </c>
      <c r="B18" s="1"/>
      <c r="C18" s="170"/>
      <c r="D18" s="171"/>
      <c r="E18" s="25"/>
      <c r="F18" s="25"/>
      <c r="G18" s="25"/>
      <c r="H18" s="25"/>
      <c r="I18" s="139"/>
      <c r="J18" s="139"/>
      <c r="K18" s="25"/>
    </row>
    <row r="19" spans="1:11" ht="21">
      <c r="A19" s="2"/>
      <c r="B19" s="41" t="s">
        <v>7</v>
      </c>
      <c r="C19" s="172">
        <v>3000</v>
      </c>
      <c r="D19" s="173">
        <v>3000</v>
      </c>
      <c r="E19" s="42">
        <v>3000</v>
      </c>
      <c r="F19" s="42">
        <v>3000</v>
      </c>
      <c r="G19" s="42">
        <v>3000</v>
      </c>
      <c r="H19" s="42">
        <v>3000</v>
      </c>
      <c r="I19" s="42">
        <v>3000</v>
      </c>
      <c r="J19" s="42">
        <v>3000</v>
      </c>
      <c r="K19" s="42">
        <v>3000</v>
      </c>
    </row>
    <row r="20" spans="1:11" ht="21">
      <c r="A20" s="2"/>
      <c r="B20" s="13" t="s">
        <v>21</v>
      </c>
      <c r="C20" s="174"/>
      <c r="D20" s="175"/>
      <c r="E20" s="40"/>
      <c r="F20" s="40"/>
      <c r="G20" s="40"/>
      <c r="H20" s="40"/>
      <c r="I20" s="40"/>
      <c r="J20" s="40"/>
      <c r="K20" s="40"/>
    </row>
    <row r="21" spans="1:11" ht="21">
      <c r="A21" s="2"/>
      <c r="B21" s="1" t="s">
        <v>12</v>
      </c>
      <c r="C21" s="153">
        <f>C19+C20</f>
        <v>3000</v>
      </c>
      <c r="D21" s="176">
        <f t="shared" ref="D21:K21" si="5">D19+D20</f>
        <v>3000</v>
      </c>
      <c r="E21" s="33">
        <f t="shared" si="5"/>
        <v>3000</v>
      </c>
      <c r="F21" s="33">
        <f t="shared" si="5"/>
        <v>3000</v>
      </c>
      <c r="G21" s="33">
        <f t="shared" si="5"/>
        <v>3000</v>
      </c>
      <c r="H21" s="33">
        <f t="shared" si="5"/>
        <v>3000</v>
      </c>
      <c r="I21" s="142">
        <f t="shared" si="5"/>
        <v>3000</v>
      </c>
      <c r="J21" s="142">
        <f t="shared" si="5"/>
        <v>3000</v>
      </c>
      <c r="K21" s="33">
        <f t="shared" si="5"/>
        <v>3000</v>
      </c>
    </row>
    <row r="22" spans="1:11" ht="21">
      <c r="A22" s="3" t="s">
        <v>8</v>
      </c>
      <c r="B22" s="4"/>
      <c r="C22" s="177"/>
      <c r="D22" s="269"/>
      <c r="E22" s="25"/>
      <c r="F22" s="25"/>
      <c r="G22" s="25"/>
      <c r="H22" s="25"/>
      <c r="I22" s="139"/>
      <c r="J22" s="139"/>
      <c r="K22" s="25"/>
    </row>
    <row r="23" spans="1:11" ht="21">
      <c r="A23" s="2"/>
      <c r="B23" s="11" t="s">
        <v>10</v>
      </c>
      <c r="C23" s="178">
        <v>6</v>
      </c>
      <c r="D23" s="179">
        <v>6</v>
      </c>
      <c r="E23" s="27">
        <v>6</v>
      </c>
      <c r="F23" s="27">
        <v>6</v>
      </c>
      <c r="G23" s="27">
        <v>6</v>
      </c>
      <c r="H23" s="27">
        <v>6</v>
      </c>
      <c r="I23" s="143">
        <v>6</v>
      </c>
      <c r="J23" s="143">
        <v>6</v>
      </c>
      <c r="K23" s="27">
        <v>6</v>
      </c>
    </row>
    <row r="24" spans="1:11" ht="21">
      <c r="A24" s="2"/>
      <c r="B24" s="12" t="s">
        <v>9</v>
      </c>
      <c r="C24" s="180">
        <v>60</v>
      </c>
      <c r="D24" s="181">
        <v>60</v>
      </c>
      <c r="E24" s="34">
        <v>60</v>
      </c>
      <c r="F24" s="34">
        <v>60</v>
      </c>
      <c r="G24" s="34">
        <v>60</v>
      </c>
      <c r="H24" s="34">
        <v>60</v>
      </c>
      <c r="I24" s="144">
        <v>60</v>
      </c>
      <c r="J24" s="144">
        <v>60</v>
      </c>
      <c r="K24" s="34">
        <v>60</v>
      </c>
    </row>
    <row r="25" spans="1:11" ht="21">
      <c r="A25" s="2"/>
      <c r="B25" s="13" t="s">
        <v>11</v>
      </c>
      <c r="C25" s="182">
        <v>400</v>
      </c>
      <c r="D25" s="183">
        <v>400</v>
      </c>
      <c r="E25" s="45">
        <v>400</v>
      </c>
      <c r="F25" s="45">
        <v>400</v>
      </c>
      <c r="G25" s="45">
        <v>400</v>
      </c>
      <c r="H25" s="45">
        <v>400</v>
      </c>
      <c r="I25" s="145">
        <v>400</v>
      </c>
      <c r="J25" s="145">
        <v>400</v>
      </c>
      <c r="K25" s="45">
        <v>400</v>
      </c>
    </row>
    <row r="26" spans="1:11" ht="21">
      <c r="A26" s="2"/>
      <c r="B26" s="12" t="s">
        <v>12</v>
      </c>
      <c r="C26" s="180">
        <f>C23*(C24+C25)</f>
        <v>2760</v>
      </c>
      <c r="D26" s="181">
        <f t="shared" ref="D26:K26" si="6">D23*(D24+D25)</f>
        <v>2760</v>
      </c>
      <c r="E26" s="34">
        <f t="shared" si="6"/>
        <v>2760</v>
      </c>
      <c r="F26" s="34">
        <f t="shared" si="6"/>
        <v>2760</v>
      </c>
      <c r="G26" s="34">
        <f t="shared" si="6"/>
        <v>2760</v>
      </c>
      <c r="H26" s="34">
        <f t="shared" si="6"/>
        <v>2760</v>
      </c>
      <c r="I26" s="144">
        <f t="shared" si="6"/>
        <v>2760</v>
      </c>
      <c r="J26" s="144">
        <f t="shared" si="6"/>
        <v>2760</v>
      </c>
      <c r="K26" s="34">
        <f t="shared" si="6"/>
        <v>2760</v>
      </c>
    </row>
    <row r="27" spans="1:11" ht="21">
      <c r="A27" s="3" t="s">
        <v>13</v>
      </c>
      <c r="B27" s="1"/>
      <c r="C27" s="170"/>
      <c r="D27" s="171"/>
      <c r="E27" s="25"/>
      <c r="F27" s="25"/>
      <c r="G27" s="25"/>
      <c r="H27" s="25"/>
      <c r="I27" s="139"/>
      <c r="J27" s="139"/>
      <c r="K27" s="25"/>
    </row>
    <row r="28" spans="1:11" ht="21">
      <c r="A28" s="2"/>
      <c r="B28" s="1" t="s">
        <v>14</v>
      </c>
      <c r="C28" s="153">
        <f>0.06*C$10</f>
        <v>21000</v>
      </c>
      <c r="D28" s="176">
        <f t="shared" ref="D28:K28" si="7">0.06*D$10</f>
        <v>21000</v>
      </c>
      <c r="E28" s="39">
        <f t="shared" si="7"/>
        <v>21000</v>
      </c>
      <c r="F28" s="39">
        <f t="shared" si="7"/>
        <v>21000</v>
      </c>
      <c r="G28" s="39">
        <f t="shared" si="7"/>
        <v>21000</v>
      </c>
      <c r="H28" s="39">
        <f t="shared" si="7"/>
        <v>21000</v>
      </c>
      <c r="I28" s="142">
        <f t="shared" si="7"/>
        <v>21000</v>
      </c>
      <c r="J28" s="142">
        <f t="shared" si="7"/>
        <v>21000</v>
      </c>
      <c r="K28" s="39">
        <f t="shared" si="7"/>
        <v>21000</v>
      </c>
    </row>
    <row r="29" spans="1:11" ht="21">
      <c r="A29" s="2"/>
      <c r="B29" s="1"/>
      <c r="C29" s="170"/>
      <c r="D29" s="171"/>
      <c r="E29" s="25"/>
      <c r="F29" s="25"/>
      <c r="G29" s="25"/>
      <c r="H29" s="25"/>
      <c r="I29" s="139"/>
      <c r="J29" s="139"/>
      <c r="K29" s="25"/>
    </row>
    <row r="30" spans="1:11" ht="21">
      <c r="A30" s="3" t="s">
        <v>15</v>
      </c>
      <c r="B30" s="1"/>
      <c r="C30" s="170"/>
      <c r="D30" s="171"/>
      <c r="E30" s="25"/>
      <c r="F30" s="25"/>
      <c r="G30" s="25"/>
      <c r="H30" s="25"/>
      <c r="I30" s="139"/>
      <c r="J30" s="139"/>
      <c r="K30" s="25"/>
    </row>
    <row r="31" spans="1:11" ht="21">
      <c r="A31" s="2"/>
      <c r="B31" s="1" t="s">
        <v>16</v>
      </c>
      <c r="C31" s="168">
        <f>(C$10-(C9+C17+C19+C28))*0.15</f>
        <v>10465.049999999999</v>
      </c>
      <c r="D31" s="169">
        <f t="shared" ref="D31:K31" si="8">(D$10-(D9+D17+D19+D28))*0.15</f>
        <v>9617.5499999999993</v>
      </c>
      <c r="E31" s="22">
        <f t="shared" si="8"/>
        <v>8770.0499999999993</v>
      </c>
      <c r="F31" s="22">
        <f t="shared" si="8"/>
        <v>7922.5499999999993</v>
      </c>
      <c r="G31" s="22">
        <f t="shared" si="8"/>
        <v>7075.05</v>
      </c>
      <c r="H31" s="22">
        <f t="shared" si="8"/>
        <v>6227.55</v>
      </c>
      <c r="I31" s="138">
        <f t="shared" si="8"/>
        <v>5380.05</v>
      </c>
      <c r="J31" s="138">
        <f t="shared" si="8"/>
        <v>4532.55</v>
      </c>
      <c r="K31" s="22">
        <f t="shared" si="8"/>
        <v>1990.05</v>
      </c>
    </row>
    <row r="32" spans="1:11" ht="21">
      <c r="A32" s="2"/>
      <c r="B32" s="1"/>
      <c r="C32" s="170"/>
      <c r="D32" s="171"/>
      <c r="E32" s="25"/>
      <c r="F32" s="25"/>
      <c r="G32" s="25"/>
      <c r="H32" s="25"/>
      <c r="I32" s="139"/>
      <c r="J32" s="139"/>
      <c r="K32" s="25"/>
    </row>
    <row r="33" spans="1:11" ht="21">
      <c r="A33" s="3" t="s">
        <v>17</v>
      </c>
      <c r="B33" s="4"/>
      <c r="C33" s="177"/>
      <c r="D33" s="269"/>
      <c r="E33" s="25"/>
      <c r="F33" s="25"/>
      <c r="G33" s="25"/>
      <c r="H33" s="25"/>
      <c r="I33" s="139"/>
      <c r="J33" s="139"/>
      <c r="K33" s="25"/>
    </row>
    <row r="34" spans="1:11" ht="19">
      <c r="B34" s="13"/>
      <c r="C34" s="184"/>
      <c r="D34" s="185"/>
      <c r="E34" s="37"/>
      <c r="F34" s="37"/>
      <c r="G34" s="37"/>
      <c r="H34" s="37"/>
      <c r="I34" s="146"/>
      <c r="J34" s="146"/>
      <c r="K34" s="37"/>
    </row>
    <row r="35" spans="1:11" ht="19">
      <c r="B35" s="1"/>
      <c r="C35" s="186"/>
      <c r="D35" s="187"/>
      <c r="E35" s="44"/>
      <c r="F35" s="44"/>
      <c r="G35" s="44"/>
      <c r="H35" s="44"/>
      <c r="I35" s="147"/>
      <c r="J35" s="147"/>
      <c r="K35" s="44"/>
    </row>
    <row r="36" spans="1:11" ht="19">
      <c r="B36" s="38" t="s">
        <v>25</v>
      </c>
      <c r="C36" s="188">
        <f>C9+C17+C21+C26</f>
        <v>261993</v>
      </c>
      <c r="D36" s="189">
        <f t="shared" ref="D36:K36" si="9">D9+D17+D21+D26</f>
        <v>267643</v>
      </c>
      <c r="E36" s="36">
        <f t="shared" si="9"/>
        <v>273293</v>
      </c>
      <c r="F36" s="36">
        <f t="shared" si="9"/>
        <v>278943</v>
      </c>
      <c r="G36" s="36">
        <f t="shared" si="9"/>
        <v>284593</v>
      </c>
      <c r="H36" s="36">
        <f t="shared" si="9"/>
        <v>290243</v>
      </c>
      <c r="I36" s="134">
        <f t="shared" si="9"/>
        <v>295893</v>
      </c>
      <c r="J36" s="134">
        <f t="shared" si="9"/>
        <v>301543</v>
      </c>
      <c r="K36" s="36">
        <f t="shared" si="9"/>
        <v>318493</v>
      </c>
    </row>
    <row r="37" spans="1:11" ht="19">
      <c r="B37" s="43" t="s">
        <v>26</v>
      </c>
      <c r="C37" s="190">
        <f>C10-C28</f>
        <v>329000</v>
      </c>
      <c r="D37" s="191">
        <f t="shared" ref="D37:K37" si="10">D10-D28</f>
        <v>329000</v>
      </c>
      <c r="E37" s="16">
        <f t="shared" si="10"/>
        <v>329000</v>
      </c>
      <c r="F37" s="16">
        <f t="shared" si="10"/>
        <v>329000</v>
      </c>
      <c r="G37" s="16">
        <f t="shared" si="10"/>
        <v>329000</v>
      </c>
      <c r="H37" s="16">
        <f t="shared" si="10"/>
        <v>329000</v>
      </c>
      <c r="I37" s="148">
        <f t="shared" si="10"/>
        <v>329000</v>
      </c>
      <c r="J37" s="148">
        <f t="shared" si="10"/>
        <v>329000</v>
      </c>
      <c r="K37" s="16">
        <f t="shared" si="10"/>
        <v>329000</v>
      </c>
    </row>
    <row r="38" spans="1:11" ht="19">
      <c r="B38" s="43" t="s">
        <v>27</v>
      </c>
      <c r="C38" s="190">
        <f>C10-(C9+C17+C21+C26+C28)</f>
        <v>67007</v>
      </c>
      <c r="D38" s="191">
        <f t="shared" ref="D38:K38" si="11">D10-(D9+D17+D21+D26+D28)</f>
        <v>61357</v>
      </c>
      <c r="E38" s="16">
        <f t="shared" si="11"/>
        <v>55707</v>
      </c>
      <c r="F38" s="16">
        <f t="shared" si="11"/>
        <v>50057</v>
      </c>
      <c r="G38" s="16">
        <f t="shared" si="11"/>
        <v>44407</v>
      </c>
      <c r="H38" s="16">
        <f t="shared" si="11"/>
        <v>38757</v>
      </c>
      <c r="I38" s="148">
        <f t="shared" si="11"/>
        <v>33107</v>
      </c>
      <c r="J38" s="148">
        <f t="shared" si="11"/>
        <v>27457</v>
      </c>
      <c r="K38" s="16">
        <f t="shared" si="11"/>
        <v>10507</v>
      </c>
    </row>
    <row r="39" spans="1:11">
      <c r="C39" s="165"/>
      <c r="D39" s="166"/>
      <c r="I39" s="136"/>
      <c r="J39" s="136"/>
    </row>
    <row r="40" spans="1:11" ht="17" thickBot="1">
      <c r="C40" s="165"/>
      <c r="D40" s="166"/>
      <c r="I40" s="136"/>
      <c r="J40" s="136"/>
    </row>
    <row r="41" spans="1:11" ht="21">
      <c r="B41" s="18" t="s">
        <v>28</v>
      </c>
      <c r="C41" s="149">
        <f>C38-C31</f>
        <v>56541.95</v>
      </c>
      <c r="D41" s="19">
        <f t="shared" ref="D41:K41" si="12">D38-D31</f>
        <v>51739.45</v>
      </c>
      <c r="E41" s="19">
        <f t="shared" si="12"/>
        <v>46936.95</v>
      </c>
      <c r="F41" s="19">
        <f t="shared" si="12"/>
        <v>42134.45</v>
      </c>
      <c r="G41" s="19">
        <f t="shared" si="12"/>
        <v>37331.949999999997</v>
      </c>
      <c r="H41" s="131">
        <f t="shared" si="12"/>
        <v>32529.45</v>
      </c>
      <c r="I41" s="149">
        <f t="shared" si="12"/>
        <v>27726.95</v>
      </c>
      <c r="J41" s="149">
        <f t="shared" si="12"/>
        <v>22924.45</v>
      </c>
      <c r="K41" s="19">
        <f t="shared" si="12"/>
        <v>8516.9500000000007</v>
      </c>
    </row>
    <row r="42" spans="1:11" ht="27" thickBot="1">
      <c r="B42" s="30" t="s">
        <v>29</v>
      </c>
      <c r="C42" s="150">
        <f>C41/C36</f>
        <v>0.2158147355082006</v>
      </c>
      <c r="D42" s="31">
        <f t="shared" ref="D42:K42" si="13">D41/D36</f>
        <v>0.19331516236180285</v>
      </c>
      <c r="E42" s="31">
        <f t="shared" si="13"/>
        <v>0.17174589177183461</v>
      </c>
      <c r="F42" s="31">
        <f t="shared" si="13"/>
        <v>0.15105039380805396</v>
      </c>
      <c r="G42" s="31">
        <f t="shared" si="13"/>
        <v>0.13117662767531174</v>
      </c>
      <c r="H42" s="132">
        <f t="shared" si="13"/>
        <v>0.11207660477599804</v>
      </c>
      <c r="I42" s="150">
        <f t="shared" si="13"/>
        <v>9.3706001831743241E-2</v>
      </c>
      <c r="J42" s="150">
        <f t="shared" si="13"/>
        <v>7.60238174986652E-2</v>
      </c>
      <c r="K42" s="31">
        <f t="shared" si="13"/>
        <v>2.6741404049696542E-2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A323A-206A-6D46-AAFA-9B479C5BEC35}">
  <dimension ref="A2:L64"/>
  <sheetViews>
    <sheetView zoomScale="58" zoomScaleNormal="100" workbookViewId="0">
      <selection activeCell="O9" sqref="O9"/>
    </sheetView>
  </sheetViews>
  <sheetFormatPr baseColWidth="10" defaultRowHeight="16"/>
  <cols>
    <col min="1" max="1" width="32" customWidth="1"/>
    <col min="2" max="2" width="71.6640625" customWidth="1"/>
    <col min="3" max="3" width="24.5" customWidth="1"/>
    <col min="4" max="4" width="24.1640625" customWidth="1"/>
    <col min="5" max="5" width="25.1640625" customWidth="1"/>
    <col min="6" max="6" width="24.6640625" customWidth="1"/>
    <col min="7" max="7" width="25.1640625" customWidth="1"/>
    <col min="8" max="8" width="25.6640625" customWidth="1"/>
    <col min="9" max="9" width="26.1640625" customWidth="1"/>
    <col min="10" max="10" width="24.83203125" customWidth="1"/>
    <col min="11" max="11" width="25.83203125" customWidth="1"/>
    <col min="12" max="13" width="10.83203125" customWidth="1"/>
  </cols>
  <sheetData>
    <row r="2" spans="1:12" ht="31">
      <c r="B2" s="29" t="s">
        <v>24</v>
      </c>
      <c r="C2" s="47" t="s">
        <v>34</v>
      </c>
    </row>
    <row r="3" spans="1:12" ht="21">
      <c r="B3" s="28" t="s">
        <v>33</v>
      </c>
    </row>
    <row r="4" spans="1:12" ht="24">
      <c r="B4" s="55" t="s">
        <v>37</v>
      </c>
    </row>
    <row r="6" spans="1:12">
      <c r="D6" t="s">
        <v>23</v>
      </c>
      <c r="E6">
        <v>5000</v>
      </c>
    </row>
    <row r="7" spans="1:12" ht="22" thickBot="1">
      <c r="A7" s="5" t="s">
        <v>0</v>
      </c>
      <c r="B7" s="5" t="s">
        <v>1</v>
      </c>
      <c r="C7" s="6"/>
      <c r="D7" s="7"/>
      <c r="K7" s="62" t="s">
        <v>72</v>
      </c>
    </row>
    <row r="8" spans="1:12" ht="21">
      <c r="A8" s="8" t="s">
        <v>18</v>
      </c>
      <c r="B8" s="14"/>
      <c r="C8" s="14"/>
      <c r="D8" s="15">
        <v>1</v>
      </c>
      <c r="E8">
        <v>2</v>
      </c>
      <c r="F8">
        <v>3</v>
      </c>
      <c r="G8">
        <v>4</v>
      </c>
      <c r="H8">
        <v>5</v>
      </c>
      <c r="I8">
        <v>10</v>
      </c>
      <c r="J8">
        <v>15</v>
      </c>
      <c r="K8" s="62">
        <v>64</v>
      </c>
    </row>
    <row r="9" spans="1:12" ht="21">
      <c r="A9" s="2"/>
      <c r="B9" s="1" t="s">
        <v>2</v>
      </c>
      <c r="C9" s="48">
        <v>344000</v>
      </c>
      <c r="D9" s="49">
        <f>$C$9+(D$8*$E$6)</f>
        <v>349000</v>
      </c>
      <c r="E9" s="49">
        <f t="shared" ref="E9:K9" si="0">$C$9+(E$8*$E$6)</f>
        <v>354000</v>
      </c>
      <c r="F9" s="49">
        <f t="shared" si="0"/>
        <v>359000</v>
      </c>
      <c r="G9" s="49">
        <f t="shared" si="0"/>
        <v>364000</v>
      </c>
      <c r="H9" s="49">
        <f t="shared" si="0"/>
        <v>369000</v>
      </c>
      <c r="I9" s="49">
        <f t="shared" si="0"/>
        <v>394000</v>
      </c>
      <c r="J9" s="49">
        <f t="shared" si="0"/>
        <v>419000</v>
      </c>
      <c r="K9" s="77">
        <f t="shared" si="0"/>
        <v>664000</v>
      </c>
      <c r="L9" s="20"/>
    </row>
    <row r="10" spans="1:12" ht="21">
      <c r="A10" s="2"/>
      <c r="B10" s="9" t="s">
        <v>3</v>
      </c>
      <c r="C10" s="50">
        <v>800000</v>
      </c>
      <c r="D10" s="50">
        <v>800000</v>
      </c>
      <c r="E10" s="50">
        <v>800000</v>
      </c>
      <c r="F10" s="50">
        <v>800000</v>
      </c>
      <c r="G10" s="50">
        <v>800000</v>
      </c>
      <c r="H10" s="50">
        <v>800000</v>
      </c>
      <c r="I10" s="50">
        <v>800000</v>
      </c>
      <c r="J10" s="50">
        <v>800000</v>
      </c>
      <c r="K10" s="78">
        <v>800000</v>
      </c>
    </row>
    <row r="11" spans="1:12" ht="19">
      <c r="D11" s="1"/>
      <c r="K11" s="62"/>
    </row>
    <row r="12" spans="1:12" ht="21">
      <c r="A12" s="3" t="s">
        <v>4</v>
      </c>
      <c r="B12" s="1"/>
      <c r="D12" s="1"/>
      <c r="K12" s="62"/>
    </row>
    <row r="13" spans="1:12" ht="21">
      <c r="A13" s="2"/>
      <c r="B13" s="12" t="s">
        <v>19</v>
      </c>
      <c r="C13" s="32">
        <f>C9*0.05</f>
        <v>17200</v>
      </c>
      <c r="D13" s="32">
        <f t="shared" ref="D13:K13" si="1">D9*0.05</f>
        <v>17450</v>
      </c>
      <c r="E13" s="32">
        <f t="shared" si="1"/>
        <v>17700</v>
      </c>
      <c r="F13" s="32">
        <f t="shared" si="1"/>
        <v>17950</v>
      </c>
      <c r="G13" s="32">
        <f t="shared" si="1"/>
        <v>18200</v>
      </c>
      <c r="H13" s="32">
        <f t="shared" si="1"/>
        <v>18450</v>
      </c>
      <c r="I13" s="32">
        <f t="shared" si="1"/>
        <v>19700</v>
      </c>
      <c r="J13" s="32">
        <f t="shared" si="1"/>
        <v>20950</v>
      </c>
      <c r="K13" s="65">
        <f t="shared" si="1"/>
        <v>33200</v>
      </c>
    </row>
    <row r="14" spans="1:12" ht="21">
      <c r="A14" s="2"/>
      <c r="B14" s="9" t="s">
        <v>5</v>
      </c>
      <c r="C14" s="32">
        <f>C9*0.03</f>
        <v>10320</v>
      </c>
      <c r="D14" s="32">
        <f t="shared" ref="D14:K14" si="2">D9*0.03</f>
        <v>10470</v>
      </c>
      <c r="E14" s="32">
        <f t="shared" si="2"/>
        <v>10620</v>
      </c>
      <c r="F14" s="32">
        <f t="shared" si="2"/>
        <v>10770</v>
      </c>
      <c r="G14" s="32">
        <f t="shared" si="2"/>
        <v>10920</v>
      </c>
      <c r="H14" s="32">
        <f t="shared" si="2"/>
        <v>11070</v>
      </c>
      <c r="I14" s="32">
        <f t="shared" si="2"/>
        <v>11820</v>
      </c>
      <c r="J14" s="32">
        <f t="shared" si="2"/>
        <v>12570</v>
      </c>
      <c r="K14" s="65">
        <f t="shared" si="2"/>
        <v>19920</v>
      </c>
    </row>
    <row r="15" spans="1:12" ht="21">
      <c r="A15" s="2"/>
      <c r="B15" s="9" t="s">
        <v>22</v>
      </c>
      <c r="C15" s="32">
        <f>C9*0.01</f>
        <v>3440</v>
      </c>
      <c r="D15" s="32">
        <f t="shared" ref="D15:K15" si="3">D9*0.01</f>
        <v>3490</v>
      </c>
      <c r="E15" s="32">
        <f t="shared" si="3"/>
        <v>3540</v>
      </c>
      <c r="F15" s="32">
        <f t="shared" si="3"/>
        <v>3590</v>
      </c>
      <c r="G15" s="32">
        <f t="shared" si="3"/>
        <v>3640</v>
      </c>
      <c r="H15" s="32">
        <f t="shared" si="3"/>
        <v>3690</v>
      </c>
      <c r="I15" s="32">
        <f t="shared" si="3"/>
        <v>3940</v>
      </c>
      <c r="J15" s="32">
        <f t="shared" si="3"/>
        <v>4190</v>
      </c>
      <c r="K15" s="65">
        <f t="shared" si="3"/>
        <v>6640</v>
      </c>
    </row>
    <row r="16" spans="1:12" ht="21">
      <c r="A16" s="2"/>
      <c r="B16" s="10" t="s">
        <v>20</v>
      </c>
      <c r="C16" s="32"/>
      <c r="D16" s="23"/>
      <c r="E16" s="22"/>
      <c r="F16" s="22"/>
      <c r="G16" s="22"/>
      <c r="H16" s="22"/>
      <c r="I16" s="22"/>
      <c r="J16" s="22"/>
      <c r="K16" s="66"/>
    </row>
    <row r="17" spans="1:11" ht="21">
      <c r="A17" s="2"/>
      <c r="B17" s="1" t="s">
        <v>12</v>
      </c>
      <c r="C17" s="22">
        <f>C13+C14+C15</f>
        <v>30960</v>
      </c>
      <c r="D17" s="22">
        <f t="shared" ref="D17:K17" si="4">D13+D14+D15</f>
        <v>31410</v>
      </c>
      <c r="E17" s="22">
        <f t="shared" si="4"/>
        <v>31860</v>
      </c>
      <c r="F17" s="22">
        <f t="shared" si="4"/>
        <v>32310</v>
      </c>
      <c r="G17" s="22">
        <f t="shared" si="4"/>
        <v>32760</v>
      </c>
      <c r="H17" s="22">
        <f t="shared" si="4"/>
        <v>33210</v>
      </c>
      <c r="I17" s="22">
        <f t="shared" si="4"/>
        <v>35460</v>
      </c>
      <c r="J17" s="22">
        <f t="shared" si="4"/>
        <v>37710</v>
      </c>
      <c r="K17" s="66">
        <f t="shared" si="4"/>
        <v>59760</v>
      </c>
    </row>
    <row r="18" spans="1:11" ht="21">
      <c r="A18" s="3" t="s">
        <v>6</v>
      </c>
      <c r="B18" s="1"/>
      <c r="C18" s="25"/>
      <c r="D18" s="25"/>
      <c r="E18" s="25"/>
      <c r="F18" s="25"/>
      <c r="G18" s="25"/>
      <c r="H18" s="25"/>
      <c r="I18" s="25"/>
      <c r="J18" s="25"/>
      <c r="K18" s="62"/>
    </row>
    <row r="19" spans="1:11" ht="21">
      <c r="A19" s="2"/>
      <c r="B19" s="41" t="s">
        <v>7</v>
      </c>
      <c r="C19" s="42">
        <v>15000</v>
      </c>
      <c r="D19" s="42">
        <v>15000</v>
      </c>
      <c r="E19" s="42">
        <v>15000</v>
      </c>
      <c r="F19" s="42">
        <v>15000</v>
      </c>
      <c r="G19" s="42">
        <v>15000</v>
      </c>
      <c r="H19" s="42">
        <v>15000</v>
      </c>
      <c r="I19" s="42">
        <v>15000</v>
      </c>
      <c r="J19" s="42">
        <v>15000</v>
      </c>
      <c r="K19" s="67">
        <v>15000</v>
      </c>
    </row>
    <row r="20" spans="1:11" ht="21">
      <c r="A20" s="2"/>
      <c r="B20" s="13" t="s">
        <v>21</v>
      </c>
      <c r="C20" s="40">
        <v>3000</v>
      </c>
      <c r="D20" s="40">
        <v>3000</v>
      </c>
      <c r="E20" s="40">
        <v>3000</v>
      </c>
      <c r="F20" s="40">
        <v>3000</v>
      </c>
      <c r="G20" s="40">
        <v>3000</v>
      </c>
      <c r="H20" s="40">
        <v>3000</v>
      </c>
      <c r="I20" s="40">
        <v>3000</v>
      </c>
      <c r="J20" s="40">
        <v>3000</v>
      </c>
      <c r="K20" s="68">
        <v>3000</v>
      </c>
    </row>
    <row r="21" spans="1:11" ht="21">
      <c r="A21" s="2"/>
      <c r="B21" s="1" t="s">
        <v>12</v>
      </c>
      <c r="C21" s="33">
        <f>C19+C20</f>
        <v>18000</v>
      </c>
      <c r="D21" s="33">
        <f t="shared" ref="D21:K21" si="5">D19+D20</f>
        <v>18000</v>
      </c>
      <c r="E21" s="33">
        <f t="shared" si="5"/>
        <v>18000</v>
      </c>
      <c r="F21" s="33">
        <f t="shared" si="5"/>
        <v>18000</v>
      </c>
      <c r="G21" s="33">
        <f t="shared" si="5"/>
        <v>18000</v>
      </c>
      <c r="H21" s="33">
        <f t="shared" si="5"/>
        <v>18000</v>
      </c>
      <c r="I21" s="33">
        <f t="shared" si="5"/>
        <v>18000</v>
      </c>
      <c r="J21" s="33">
        <f t="shared" si="5"/>
        <v>18000</v>
      </c>
      <c r="K21" s="69">
        <f t="shared" si="5"/>
        <v>18000</v>
      </c>
    </row>
    <row r="22" spans="1:11" ht="21">
      <c r="A22" s="3" t="s">
        <v>8</v>
      </c>
      <c r="B22" s="4"/>
      <c r="C22" s="24"/>
      <c r="D22" s="24"/>
      <c r="E22" s="25"/>
      <c r="F22" s="25"/>
      <c r="G22" s="25"/>
      <c r="H22" s="25"/>
      <c r="I22" s="25"/>
      <c r="J22" s="25"/>
      <c r="K22" s="62"/>
    </row>
    <row r="23" spans="1:11" ht="21">
      <c r="A23" s="2"/>
      <c r="B23" s="11" t="s">
        <v>10</v>
      </c>
      <c r="C23" s="27">
        <v>12</v>
      </c>
      <c r="D23" s="27">
        <v>12</v>
      </c>
      <c r="E23" s="27">
        <v>12</v>
      </c>
      <c r="F23" s="27">
        <v>12</v>
      </c>
      <c r="G23" s="27">
        <v>12</v>
      </c>
      <c r="H23" s="27">
        <v>12</v>
      </c>
      <c r="I23" s="27">
        <v>12</v>
      </c>
      <c r="J23" s="27">
        <v>12</v>
      </c>
      <c r="K23" s="79">
        <v>12</v>
      </c>
    </row>
    <row r="24" spans="1:11" ht="21">
      <c r="A24" s="2"/>
      <c r="B24" s="12" t="s">
        <v>9</v>
      </c>
      <c r="C24" s="34">
        <v>157</v>
      </c>
      <c r="D24" s="34">
        <v>157</v>
      </c>
      <c r="E24" s="34">
        <v>157</v>
      </c>
      <c r="F24" s="34">
        <v>157</v>
      </c>
      <c r="G24" s="34">
        <v>157</v>
      </c>
      <c r="H24" s="34">
        <v>157</v>
      </c>
      <c r="I24" s="34">
        <v>157</v>
      </c>
      <c r="J24" s="34">
        <v>157</v>
      </c>
      <c r="K24" s="70">
        <v>157</v>
      </c>
    </row>
    <row r="25" spans="1:11" ht="21">
      <c r="A25" s="2"/>
      <c r="B25" s="13" t="s">
        <v>11</v>
      </c>
      <c r="C25" s="45">
        <v>1170</v>
      </c>
      <c r="D25" s="45">
        <v>1170</v>
      </c>
      <c r="E25" s="45">
        <v>1170</v>
      </c>
      <c r="F25" s="45">
        <v>1170</v>
      </c>
      <c r="G25" s="45">
        <v>1170</v>
      </c>
      <c r="H25" s="45">
        <v>1170</v>
      </c>
      <c r="I25" s="45">
        <v>1170</v>
      </c>
      <c r="J25" s="45">
        <v>1170</v>
      </c>
      <c r="K25" s="80">
        <v>1170</v>
      </c>
    </row>
    <row r="26" spans="1:11" ht="21">
      <c r="A26" s="2"/>
      <c r="B26" s="12" t="s">
        <v>12</v>
      </c>
      <c r="C26" s="34">
        <f>C23*(C24+C25)</f>
        <v>15924</v>
      </c>
      <c r="D26" s="34">
        <f t="shared" ref="D26:K26" si="6">D23*(D24+D25)</f>
        <v>15924</v>
      </c>
      <c r="E26" s="34">
        <f t="shared" si="6"/>
        <v>15924</v>
      </c>
      <c r="F26" s="34">
        <f t="shared" si="6"/>
        <v>15924</v>
      </c>
      <c r="G26" s="34">
        <f t="shared" si="6"/>
        <v>15924</v>
      </c>
      <c r="H26" s="34">
        <f t="shared" si="6"/>
        <v>15924</v>
      </c>
      <c r="I26" s="34">
        <f t="shared" si="6"/>
        <v>15924</v>
      </c>
      <c r="J26" s="34">
        <f t="shared" si="6"/>
        <v>15924</v>
      </c>
      <c r="K26" s="70">
        <f t="shared" si="6"/>
        <v>15924</v>
      </c>
    </row>
    <row r="27" spans="1:11" ht="21">
      <c r="A27" s="3" t="s">
        <v>13</v>
      </c>
      <c r="B27" s="1"/>
      <c r="C27" s="25"/>
      <c r="D27" s="25"/>
      <c r="E27" s="25"/>
      <c r="F27" s="25"/>
      <c r="G27" s="25"/>
      <c r="H27" s="25"/>
      <c r="I27" s="25"/>
      <c r="J27" s="25"/>
      <c r="K27" s="62"/>
    </row>
    <row r="28" spans="1:11" ht="21">
      <c r="A28" s="2"/>
      <c r="B28" s="1" t="s">
        <v>14</v>
      </c>
      <c r="C28" s="39">
        <f>0.06*C$10</f>
        <v>48000</v>
      </c>
      <c r="D28" s="39">
        <f t="shared" ref="D28:K28" si="7">0.06*D$10</f>
        <v>48000</v>
      </c>
      <c r="E28" s="39">
        <f t="shared" si="7"/>
        <v>48000</v>
      </c>
      <c r="F28" s="39">
        <f t="shared" si="7"/>
        <v>48000</v>
      </c>
      <c r="G28" s="39">
        <f t="shared" si="7"/>
        <v>48000</v>
      </c>
      <c r="H28" s="39">
        <f t="shared" si="7"/>
        <v>48000</v>
      </c>
      <c r="I28" s="39">
        <f t="shared" si="7"/>
        <v>48000</v>
      </c>
      <c r="J28" s="39">
        <f t="shared" si="7"/>
        <v>48000</v>
      </c>
      <c r="K28" s="72">
        <f t="shared" si="7"/>
        <v>48000</v>
      </c>
    </row>
    <row r="29" spans="1:11" ht="21">
      <c r="A29" s="2"/>
      <c r="B29" s="1"/>
      <c r="C29" s="25"/>
      <c r="D29" s="25"/>
      <c r="E29" s="25"/>
      <c r="F29" s="25"/>
      <c r="G29" s="25"/>
      <c r="H29" s="25"/>
      <c r="I29" s="25"/>
      <c r="J29" s="25"/>
      <c r="K29" s="62"/>
    </row>
    <row r="30" spans="1:11" ht="21">
      <c r="A30" s="3" t="s">
        <v>15</v>
      </c>
      <c r="B30" s="1"/>
      <c r="C30" s="25"/>
      <c r="D30" s="25"/>
      <c r="E30" s="25"/>
      <c r="F30" s="25"/>
      <c r="G30" s="25"/>
      <c r="H30" s="25"/>
      <c r="I30" s="25"/>
      <c r="J30" s="25"/>
      <c r="K30" s="62"/>
    </row>
    <row r="31" spans="1:11" ht="21">
      <c r="A31" s="2"/>
      <c r="B31" s="1" t="s">
        <v>16</v>
      </c>
      <c r="C31" s="22">
        <f>(C$10-(C9+C17+C19+C28))*0.15</f>
        <v>54306</v>
      </c>
      <c r="D31" s="22">
        <f t="shared" ref="D31:K31" si="8">(D$10-(D9+D17+D19+D28))*0.15</f>
        <v>53488.5</v>
      </c>
      <c r="E31" s="22">
        <f t="shared" si="8"/>
        <v>52671</v>
      </c>
      <c r="F31" s="22">
        <f t="shared" si="8"/>
        <v>51853.5</v>
      </c>
      <c r="G31" s="22">
        <f t="shared" si="8"/>
        <v>51036</v>
      </c>
      <c r="H31" s="22">
        <f t="shared" si="8"/>
        <v>50218.5</v>
      </c>
      <c r="I31" s="22">
        <f t="shared" si="8"/>
        <v>46131</v>
      </c>
      <c r="J31" s="22">
        <f t="shared" si="8"/>
        <v>42043.5</v>
      </c>
      <c r="K31" s="66">
        <f t="shared" si="8"/>
        <v>1986</v>
      </c>
    </row>
    <row r="32" spans="1:11" ht="21">
      <c r="A32" s="2"/>
      <c r="B32" s="1"/>
      <c r="C32" s="25"/>
      <c r="D32" s="25"/>
      <c r="E32" s="25"/>
      <c r="F32" s="25"/>
      <c r="G32" s="25"/>
      <c r="H32" s="25"/>
      <c r="I32" s="25"/>
      <c r="J32" s="25"/>
      <c r="K32" s="62"/>
    </row>
    <row r="33" spans="1:11" ht="21">
      <c r="A33" s="3" t="s">
        <v>17</v>
      </c>
      <c r="B33" s="4"/>
      <c r="C33" s="24"/>
      <c r="D33" s="24"/>
      <c r="E33" s="25"/>
      <c r="F33" s="25"/>
      <c r="G33" s="25"/>
      <c r="H33" s="25"/>
      <c r="I33" s="25"/>
      <c r="J33" s="25"/>
      <c r="K33" s="62"/>
    </row>
    <row r="34" spans="1:11" ht="19">
      <c r="B34" s="13"/>
      <c r="C34" s="37"/>
      <c r="D34" s="37"/>
      <c r="E34" s="37"/>
      <c r="F34" s="37"/>
      <c r="G34" s="37"/>
      <c r="H34" s="37"/>
      <c r="I34" s="37"/>
      <c r="J34" s="37"/>
      <c r="K34" s="81"/>
    </row>
    <row r="35" spans="1:11" ht="19">
      <c r="B35" s="1"/>
      <c r="C35" s="44"/>
      <c r="D35" s="44"/>
      <c r="E35" s="44"/>
      <c r="F35" s="44"/>
      <c r="G35" s="44"/>
      <c r="H35" s="44"/>
      <c r="I35" s="44"/>
      <c r="J35" s="44"/>
      <c r="K35" s="82"/>
    </row>
    <row r="36" spans="1:11" ht="24">
      <c r="B36" s="51" t="s">
        <v>25</v>
      </c>
      <c r="C36" s="52">
        <f>C9+C17+C21+C26</f>
        <v>408884</v>
      </c>
      <c r="D36" s="52">
        <f t="shared" ref="D36:K36" si="9">D9+D17+D21+D26</f>
        <v>414334</v>
      </c>
      <c r="E36" s="52">
        <f t="shared" si="9"/>
        <v>419784</v>
      </c>
      <c r="F36" s="52">
        <f t="shared" si="9"/>
        <v>425234</v>
      </c>
      <c r="G36" s="52">
        <f t="shared" si="9"/>
        <v>430684</v>
      </c>
      <c r="H36" s="52">
        <f t="shared" si="9"/>
        <v>436134</v>
      </c>
      <c r="I36" s="52">
        <f t="shared" si="9"/>
        <v>463384</v>
      </c>
      <c r="J36" s="52">
        <f t="shared" si="9"/>
        <v>490634</v>
      </c>
      <c r="K36" s="83">
        <f t="shared" si="9"/>
        <v>757684</v>
      </c>
    </row>
    <row r="37" spans="1:11" ht="19">
      <c r="B37" s="43" t="s">
        <v>26</v>
      </c>
      <c r="C37" s="16">
        <f>C10-C28</f>
        <v>752000</v>
      </c>
      <c r="D37" s="16">
        <f t="shared" ref="D37:K37" si="10">D10-D28</f>
        <v>752000</v>
      </c>
      <c r="E37" s="16">
        <f t="shared" si="10"/>
        <v>752000</v>
      </c>
      <c r="F37" s="16">
        <f t="shared" si="10"/>
        <v>752000</v>
      </c>
      <c r="G37" s="16">
        <f t="shared" si="10"/>
        <v>752000</v>
      </c>
      <c r="H37" s="16">
        <f t="shared" si="10"/>
        <v>752000</v>
      </c>
      <c r="I37" s="16">
        <f t="shared" si="10"/>
        <v>752000</v>
      </c>
      <c r="J37" s="16">
        <f t="shared" si="10"/>
        <v>752000</v>
      </c>
      <c r="K37" s="66">
        <f t="shared" si="10"/>
        <v>752000</v>
      </c>
    </row>
    <row r="38" spans="1:11" ht="19">
      <c r="B38" s="43" t="s">
        <v>27</v>
      </c>
      <c r="C38" s="16">
        <f>C10-(C9+C17+C21+C26+C28)</f>
        <v>343116</v>
      </c>
      <c r="D38" s="16">
        <f t="shared" ref="D38:K38" si="11">D10-(D9+D17+D21+D26+D28)</f>
        <v>337666</v>
      </c>
      <c r="E38" s="16">
        <f t="shared" si="11"/>
        <v>332216</v>
      </c>
      <c r="F38" s="16">
        <f t="shared" si="11"/>
        <v>326766</v>
      </c>
      <c r="G38" s="16">
        <f t="shared" si="11"/>
        <v>321316</v>
      </c>
      <c r="H38" s="16">
        <f t="shared" si="11"/>
        <v>315866</v>
      </c>
      <c r="I38" s="16">
        <f t="shared" si="11"/>
        <v>288616</v>
      </c>
      <c r="J38" s="16">
        <f t="shared" si="11"/>
        <v>261366</v>
      </c>
      <c r="K38" s="66">
        <f t="shared" si="11"/>
        <v>-5684</v>
      </c>
    </row>
    <row r="39" spans="1:11">
      <c r="K39" s="62"/>
    </row>
    <row r="40" spans="1:11" ht="17" thickBot="1">
      <c r="K40" s="62"/>
    </row>
    <row r="41" spans="1:11" ht="21">
      <c r="B41" s="18" t="s">
        <v>28</v>
      </c>
      <c r="C41" s="19">
        <f>C38-C31</f>
        <v>288810</v>
      </c>
      <c r="D41" s="19">
        <f t="shared" ref="D41:K41" si="12">D38-D31</f>
        <v>284177.5</v>
      </c>
      <c r="E41" s="19">
        <f t="shared" si="12"/>
        <v>279545</v>
      </c>
      <c r="F41" s="19">
        <f t="shared" si="12"/>
        <v>274912.5</v>
      </c>
      <c r="G41" s="19">
        <f t="shared" si="12"/>
        <v>270280</v>
      </c>
      <c r="H41" s="19">
        <f t="shared" si="12"/>
        <v>265647.5</v>
      </c>
      <c r="I41" s="19">
        <f t="shared" si="12"/>
        <v>242485</v>
      </c>
      <c r="J41" s="19">
        <f t="shared" si="12"/>
        <v>219322.5</v>
      </c>
      <c r="K41" s="84">
        <f t="shared" si="12"/>
        <v>-7670</v>
      </c>
    </row>
    <row r="42" spans="1:11" ht="27" thickBot="1">
      <c r="B42" s="30" t="s">
        <v>29</v>
      </c>
      <c r="C42" s="31">
        <f>C41/C36</f>
        <v>0.70633724968450706</v>
      </c>
      <c r="D42" s="31">
        <f t="shared" ref="D42:K42" si="13">D41/D36</f>
        <v>0.68586575081938728</v>
      </c>
      <c r="E42" s="31">
        <f t="shared" si="13"/>
        <v>0.66592580946391478</v>
      </c>
      <c r="F42" s="31">
        <f t="shared" si="13"/>
        <v>0.6464969875409774</v>
      </c>
      <c r="G42" s="31">
        <f t="shared" si="13"/>
        <v>0.62755988149083786</v>
      </c>
      <c r="H42" s="31">
        <f t="shared" si="13"/>
        <v>0.60909605763366303</v>
      </c>
      <c r="I42" s="31">
        <f t="shared" si="13"/>
        <v>0.523291697598536</v>
      </c>
      <c r="J42" s="31">
        <f t="shared" si="13"/>
        <v>0.44701855150682585</v>
      </c>
      <c r="K42" s="85">
        <f t="shared" si="13"/>
        <v>-1.0122953632385004E-2</v>
      </c>
    </row>
    <row r="59" spans="3:4">
      <c r="C59" s="53" t="s">
        <v>35</v>
      </c>
      <c r="D59" s="53" t="s">
        <v>36</v>
      </c>
    </row>
    <row r="60" spans="3:4">
      <c r="C60" s="53">
        <v>1984</v>
      </c>
      <c r="D60" s="53">
        <v>3256</v>
      </c>
    </row>
    <row r="61" spans="3:4">
      <c r="C61" s="53">
        <v>2007</v>
      </c>
      <c r="D61" s="53">
        <v>70000</v>
      </c>
    </row>
    <row r="62" spans="3:4">
      <c r="C62" s="53">
        <v>2014</v>
      </c>
      <c r="D62" s="53">
        <v>221060</v>
      </c>
    </row>
    <row r="63" spans="3:4">
      <c r="C63" s="53">
        <v>2020</v>
      </c>
      <c r="D63" s="53">
        <v>288000</v>
      </c>
    </row>
    <row r="64" spans="3:4">
      <c r="C64" s="53">
        <v>2024</v>
      </c>
      <c r="D64" s="53">
        <v>800000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B8892-A868-1C45-9310-2886479EA157}">
  <dimension ref="A2:L42"/>
  <sheetViews>
    <sheetView topLeftCell="A5" zoomScale="68" zoomScaleNormal="91" workbookViewId="0">
      <selection activeCell="E28" sqref="E28"/>
    </sheetView>
  </sheetViews>
  <sheetFormatPr baseColWidth="10" defaultRowHeight="16"/>
  <cols>
    <col min="1" max="1" width="32" customWidth="1"/>
    <col min="2" max="2" width="71.6640625" customWidth="1"/>
    <col min="3" max="3" width="23.1640625" customWidth="1"/>
    <col min="4" max="4" width="18.5" bestFit="1" customWidth="1"/>
    <col min="5" max="5" width="19.5" customWidth="1"/>
    <col min="6" max="6" width="19.1640625" customWidth="1"/>
    <col min="7" max="7" width="18.6640625" customWidth="1"/>
    <col min="8" max="8" width="18.33203125" customWidth="1"/>
    <col min="9" max="9" width="19.1640625" customWidth="1"/>
    <col min="10" max="10" width="19.33203125" customWidth="1"/>
    <col min="11" max="11" width="18.83203125" customWidth="1"/>
  </cols>
  <sheetData>
    <row r="2" spans="1:12" ht="31">
      <c r="B2" s="29" t="s">
        <v>24</v>
      </c>
      <c r="C2" s="47" t="s">
        <v>55</v>
      </c>
    </row>
    <row r="3" spans="1:12" ht="21">
      <c r="B3" s="28" t="s">
        <v>38</v>
      </c>
    </row>
    <row r="4" spans="1:12" ht="21">
      <c r="B4" s="28" t="s">
        <v>121</v>
      </c>
    </row>
    <row r="5" spans="1:12" ht="21">
      <c r="B5" s="57" t="s">
        <v>39</v>
      </c>
    </row>
    <row r="6" spans="1:12">
      <c r="D6" t="s">
        <v>23</v>
      </c>
      <c r="E6">
        <v>5000</v>
      </c>
    </row>
    <row r="7" spans="1:12" ht="22" thickBot="1">
      <c r="A7" s="5" t="s">
        <v>0</v>
      </c>
      <c r="B7" s="5" t="s">
        <v>1</v>
      </c>
      <c r="C7" s="6"/>
      <c r="D7" s="7"/>
    </row>
    <row r="8" spans="1:12" ht="21">
      <c r="A8" s="8" t="s">
        <v>18</v>
      </c>
      <c r="B8" s="14"/>
      <c r="C8" s="14"/>
      <c r="D8" s="15">
        <v>1</v>
      </c>
      <c r="E8">
        <v>2</v>
      </c>
      <c r="F8" s="192">
        <v>3</v>
      </c>
      <c r="G8" s="160">
        <v>4</v>
      </c>
      <c r="H8">
        <v>5</v>
      </c>
      <c r="I8">
        <v>6</v>
      </c>
      <c r="J8">
        <v>7</v>
      </c>
      <c r="K8">
        <v>12</v>
      </c>
    </row>
    <row r="9" spans="1:12" ht="21">
      <c r="A9" s="2"/>
      <c r="B9" s="1" t="s">
        <v>2</v>
      </c>
      <c r="C9" s="35">
        <v>167251.04</v>
      </c>
      <c r="D9" s="36">
        <f>$C$9+(D$8*$E$6)</f>
        <v>172251.04</v>
      </c>
      <c r="E9" s="36">
        <f t="shared" ref="E9:K9" si="0">$C$9+(E$8*$E$6)</f>
        <v>177251.04</v>
      </c>
      <c r="F9" s="188">
        <f t="shared" si="0"/>
        <v>182251.04</v>
      </c>
      <c r="G9" s="189">
        <f t="shared" si="0"/>
        <v>187251.04</v>
      </c>
      <c r="H9" s="36">
        <f t="shared" si="0"/>
        <v>192251.04</v>
      </c>
      <c r="I9" s="36">
        <f t="shared" si="0"/>
        <v>197251.04</v>
      </c>
      <c r="J9" s="36">
        <f t="shared" si="0"/>
        <v>202251.04</v>
      </c>
      <c r="K9" s="36">
        <f t="shared" si="0"/>
        <v>227251.04</v>
      </c>
      <c r="L9" s="20"/>
    </row>
    <row r="10" spans="1:12" ht="21">
      <c r="A10" s="2"/>
      <c r="B10" s="9" t="s">
        <v>3</v>
      </c>
      <c r="C10" s="17">
        <v>290000</v>
      </c>
      <c r="D10" s="17">
        <v>290000</v>
      </c>
      <c r="E10" s="17">
        <v>290000</v>
      </c>
      <c r="F10" s="193">
        <v>290000</v>
      </c>
      <c r="G10" s="194">
        <v>290000</v>
      </c>
      <c r="H10" s="17">
        <v>290000</v>
      </c>
      <c r="I10" s="17">
        <v>290000</v>
      </c>
      <c r="J10" s="17">
        <v>290000</v>
      </c>
      <c r="K10" s="17">
        <v>290000</v>
      </c>
    </row>
    <row r="11" spans="1:12" ht="19">
      <c r="D11" s="1"/>
      <c r="F11" s="165"/>
      <c r="G11" s="166"/>
    </row>
    <row r="12" spans="1:12" ht="21">
      <c r="A12" s="3" t="s">
        <v>4</v>
      </c>
      <c r="B12" s="1"/>
      <c r="D12" s="1"/>
      <c r="F12" s="165"/>
      <c r="G12" s="166"/>
    </row>
    <row r="13" spans="1:12" ht="21">
      <c r="A13" s="2"/>
      <c r="B13" s="12" t="s">
        <v>19</v>
      </c>
      <c r="C13" s="32">
        <f>C9*0.05</f>
        <v>8362.5520000000015</v>
      </c>
      <c r="D13" s="32">
        <f t="shared" ref="D13:K13" si="1">D9*0.05</f>
        <v>8612.5520000000015</v>
      </c>
      <c r="E13" s="32">
        <f t="shared" si="1"/>
        <v>8862.5520000000015</v>
      </c>
      <c r="F13" s="153">
        <f t="shared" si="1"/>
        <v>9112.5520000000015</v>
      </c>
      <c r="G13" s="176">
        <f t="shared" si="1"/>
        <v>9362.5520000000015</v>
      </c>
      <c r="H13" s="32">
        <f t="shared" si="1"/>
        <v>9612.5520000000015</v>
      </c>
      <c r="I13" s="32">
        <f t="shared" si="1"/>
        <v>9862.5520000000015</v>
      </c>
      <c r="J13" s="32">
        <f t="shared" si="1"/>
        <v>10112.552000000001</v>
      </c>
      <c r="K13" s="32">
        <f t="shared" si="1"/>
        <v>11362.552000000001</v>
      </c>
    </row>
    <row r="14" spans="1:12" ht="21">
      <c r="A14" s="2"/>
      <c r="B14" s="9" t="s">
        <v>43</v>
      </c>
      <c r="C14" s="32">
        <f>C9*0.02</f>
        <v>3345.0208000000002</v>
      </c>
      <c r="D14" s="32">
        <f t="shared" ref="D14:K14" si="2">D9*0.02</f>
        <v>3445.0208000000002</v>
      </c>
      <c r="E14" s="32">
        <f t="shared" si="2"/>
        <v>3545.0208000000002</v>
      </c>
      <c r="F14" s="153">
        <f t="shared" si="2"/>
        <v>3645.0208000000002</v>
      </c>
      <c r="G14" s="176">
        <f t="shared" si="2"/>
        <v>3745.0208000000002</v>
      </c>
      <c r="H14" s="32">
        <f t="shared" si="2"/>
        <v>3845.0208000000002</v>
      </c>
      <c r="I14" s="32">
        <f t="shared" si="2"/>
        <v>3945.0208000000002</v>
      </c>
      <c r="J14" s="32">
        <f t="shared" si="2"/>
        <v>4045.0208000000002</v>
      </c>
      <c r="K14" s="32">
        <f t="shared" si="2"/>
        <v>4545.0208000000002</v>
      </c>
    </row>
    <row r="15" spans="1:12" ht="21">
      <c r="A15" s="2"/>
      <c r="B15" s="9" t="s">
        <v>22</v>
      </c>
      <c r="C15" s="32">
        <v>3000</v>
      </c>
      <c r="D15" s="32">
        <v>3000</v>
      </c>
      <c r="E15" s="32">
        <v>3000</v>
      </c>
      <c r="F15" s="153">
        <v>3000</v>
      </c>
      <c r="G15" s="176">
        <v>3000</v>
      </c>
      <c r="H15" s="32">
        <v>3000</v>
      </c>
      <c r="I15" s="32">
        <v>3000</v>
      </c>
      <c r="J15" s="32">
        <v>3000</v>
      </c>
      <c r="K15" s="32">
        <v>3000</v>
      </c>
    </row>
    <row r="16" spans="1:12" ht="21">
      <c r="A16" s="2"/>
      <c r="B16" s="10" t="s">
        <v>20</v>
      </c>
      <c r="C16" s="32">
        <f>0.05*C9</f>
        <v>8362.5520000000015</v>
      </c>
      <c r="D16" s="32">
        <f t="shared" ref="D16:K16" si="3">0.05*D9</f>
        <v>8612.5520000000015</v>
      </c>
      <c r="E16" s="32">
        <f t="shared" si="3"/>
        <v>8862.5520000000015</v>
      </c>
      <c r="F16" s="153">
        <f t="shared" si="3"/>
        <v>9112.5520000000015</v>
      </c>
      <c r="G16" s="176">
        <f t="shared" si="3"/>
        <v>9362.5520000000015</v>
      </c>
      <c r="H16" s="32">
        <f t="shared" si="3"/>
        <v>9612.5520000000015</v>
      </c>
      <c r="I16" s="32">
        <f t="shared" si="3"/>
        <v>9862.5520000000015</v>
      </c>
      <c r="J16" s="32">
        <f t="shared" si="3"/>
        <v>10112.552000000001</v>
      </c>
      <c r="K16" s="32">
        <f t="shared" si="3"/>
        <v>11362.552000000001</v>
      </c>
    </row>
    <row r="17" spans="1:11" ht="21">
      <c r="A17" s="2"/>
      <c r="B17" s="1" t="s">
        <v>12</v>
      </c>
      <c r="C17" s="22">
        <f>C13+C14+C15+C16</f>
        <v>23070.124800000005</v>
      </c>
      <c r="D17" s="22">
        <f t="shared" ref="D17:K17" si="4">D13+D14+D15+D16</f>
        <v>23670.124800000005</v>
      </c>
      <c r="E17" s="22">
        <f t="shared" si="4"/>
        <v>24270.124800000005</v>
      </c>
      <c r="F17" s="168">
        <f t="shared" si="4"/>
        <v>24870.124800000005</v>
      </c>
      <c r="G17" s="169">
        <f t="shared" si="4"/>
        <v>25470.124800000005</v>
      </c>
      <c r="H17" s="22">
        <f t="shared" si="4"/>
        <v>26070.124800000005</v>
      </c>
      <c r="I17" s="22">
        <f t="shared" si="4"/>
        <v>26670.124800000005</v>
      </c>
      <c r="J17" s="22">
        <f t="shared" si="4"/>
        <v>27270.124800000005</v>
      </c>
      <c r="K17" s="22">
        <f t="shared" si="4"/>
        <v>30270.124800000005</v>
      </c>
    </row>
    <row r="18" spans="1:11" ht="21">
      <c r="A18" s="3" t="s">
        <v>6</v>
      </c>
      <c r="B18" s="1"/>
      <c r="C18" s="25"/>
      <c r="D18" s="25"/>
      <c r="E18" s="25"/>
      <c r="F18" s="170"/>
      <c r="G18" s="171"/>
      <c r="H18" s="25"/>
      <c r="I18" s="25"/>
      <c r="J18" s="25"/>
      <c r="K18" s="25"/>
    </row>
    <row r="19" spans="1:11" ht="21">
      <c r="A19" s="2"/>
      <c r="B19" s="41" t="s">
        <v>7</v>
      </c>
      <c r="C19" s="42">
        <v>3000</v>
      </c>
      <c r="D19" s="42">
        <v>3000</v>
      </c>
      <c r="E19" s="42">
        <v>3000</v>
      </c>
      <c r="F19" s="42">
        <v>3000</v>
      </c>
      <c r="G19" s="42">
        <v>3000</v>
      </c>
      <c r="H19" s="42">
        <v>3000</v>
      </c>
      <c r="I19" s="42">
        <v>3000</v>
      </c>
      <c r="J19" s="42">
        <v>3000</v>
      </c>
      <c r="K19" s="42">
        <v>3000</v>
      </c>
    </row>
    <row r="20" spans="1:11" ht="21">
      <c r="A20" s="2"/>
      <c r="B20" s="13" t="s">
        <v>21</v>
      </c>
      <c r="C20" s="40"/>
      <c r="D20" s="40"/>
      <c r="E20" s="40"/>
      <c r="F20" s="170"/>
      <c r="G20" s="171"/>
      <c r="H20" s="40"/>
      <c r="I20" s="40"/>
      <c r="J20" s="40"/>
      <c r="K20" s="40"/>
    </row>
    <row r="21" spans="1:11" ht="21">
      <c r="A21" s="2"/>
      <c r="B21" s="1" t="s">
        <v>12</v>
      </c>
      <c r="C21" s="33">
        <f>C19+C20</f>
        <v>3000</v>
      </c>
      <c r="D21" s="33">
        <f t="shared" ref="D21:K21" si="5">D19+D20</f>
        <v>3000</v>
      </c>
      <c r="E21" s="33">
        <f t="shared" si="5"/>
        <v>3000</v>
      </c>
      <c r="F21" s="153">
        <f t="shared" si="5"/>
        <v>3000</v>
      </c>
      <c r="G21" s="176">
        <f t="shared" si="5"/>
        <v>3000</v>
      </c>
      <c r="H21" s="33">
        <f t="shared" si="5"/>
        <v>3000</v>
      </c>
      <c r="I21" s="33">
        <f t="shared" si="5"/>
        <v>3000</v>
      </c>
      <c r="J21" s="33">
        <f t="shared" si="5"/>
        <v>3000</v>
      </c>
      <c r="K21" s="33">
        <f t="shared" si="5"/>
        <v>3000</v>
      </c>
    </row>
    <row r="22" spans="1:11" ht="21">
      <c r="A22" s="3" t="s">
        <v>8</v>
      </c>
      <c r="B22" s="4"/>
      <c r="C22" s="24"/>
      <c r="D22" s="24"/>
      <c r="E22" s="25"/>
      <c r="F22" s="170"/>
      <c r="G22" s="171"/>
      <c r="H22" s="25"/>
      <c r="I22" s="25"/>
      <c r="J22" s="25"/>
      <c r="K22" s="25"/>
    </row>
    <row r="23" spans="1:11" ht="21">
      <c r="A23" s="2"/>
      <c r="B23" s="11" t="s">
        <v>10</v>
      </c>
      <c r="C23" s="27">
        <v>12</v>
      </c>
      <c r="D23" s="27">
        <v>12</v>
      </c>
      <c r="E23" s="27">
        <v>12</v>
      </c>
      <c r="F23" s="27">
        <v>12</v>
      </c>
      <c r="G23" s="27">
        <v>12</v>
      </c>
      <c r="H23" s="27">
        <v>12</v>
      </c>
      <c r="I23" s="27">
        <v>12</v>
      </c>
      <c r="J23" s="27">
        <v>12</v>
      </c>
      <c r="K23" s="27">
        <v>12</v>
      </c>
    </row>
    <row r="24" spans="1:11" ht="21">
      <c r="A24" s="2"/>
      <c r="B24" s="12" t="s">
        <v>9</v>
      </c>
      <c r="C24" s="34">
        <v>50</v>
      </c>
      <c r="D24" s="34">
        <v>50</v>
      </c>
      <c r="E24" s="34">
        <v>50</v>
      </c>
      <c r="F24" s="168">
        <v>50</v>
      </c>
      <c r="G24" s="169">
        <v>50</v>
      </c>
      <c r="H24" s="34">
        <v>50</v>
      </c>
      <c r="I24" s="34">
        <v>50</v>
      </c>
      <c r="J24" s="34">
        <v>50</v>
      </c>
      <c r="K24" s="34">
        <v>50</v>
      </c>
    </row>
    <row r="25" spans="1:11" ht="21">
      <c r="A25" s="2"/>
      <c r="B25" s="13" t="s">
        <v>11</v>
      </c>
      <c r="C25" s="45">
        <v>500</v>
      </c>
      <c r="D25" s="45">
        <v>500</v>
      </c>
      <c r="E25" s="45">
        <v>500</v>
      </c>
      <c r="F25" s="197">
        <v>500</v>
      </c>
      <c r="G25" s="198">
        <v>500</v>
      </c>
      <c r="H25" s="45">
        <v>500</v>
      </c>
      <c r="I25" s="45">
        <v>500</v>
      </c>
      <c r="J25" s="45">
        <v>500</v>
      </c>
      <c r="K25" s="45">
        <v>500</v>
      </c>
    </row>
    <row r="26" spans="1:11" ht="21">
      <c r="A26" s="2"/>
      <c r="B26" s="12" t="s">
        <v>12</v>
      </c>
      <c r="C26" s="34">
        <f>C23*(C24+C25)</f>
        <v>6600</v>
      </c>
      <c r="D26" s="34">
        <f t="shared" ref="D26:K26" si="6">D23*(D24+D25)</f>
        <v>6600</v>
      </c>
      <c r="E26" s="34">
        <f t="shared" si="6"/>
        <v>6600</v>
      </c>
      <c r="F26" s="168">
        <f t="shared" si="6"/>
        <v>6600</v>
      </c>
      <c r="G26" s="169">
        <f t="shared" si="6"/>
        <v>6600</v>
      </c>
      <c r="H26" s="34">
        <f t="shared" si="6"/>
        <v>6600</v>
      </c>
      <c r="I26" s="34">
        <f t="shared" si="6"/>
        <v>6600</v>
      </c>
      <c r="J26" s="34">
        <f t="shared" si="6"/>
        <v>6600</v>
      </c>
      <c r="K26" s="34">
        <f t="shared" si="6"/>
        <v>6600</v>
      </c>
    </row>
    <row r="27" spans="1:11" ht="21">
      <c r="A27" s="3" t="s">
        <v>13</v>
      </c>
      <c r="B27" s="1"/>
      <c r="C27" s="25"/>
      <c r="D27" s="25"/>
      <c r="E27" s="25"/>
      <c r="F27" s="170"/>
      <c r="G27" s="171"/>
      <c r="H27" s="25"/>
      <c r="I27" s="25"/>
      <c r="J27" s="25"/>
      <c r="K27" s="25"/>
    </row>
    <row r="28" spans="1:11" ht="21">
      <c r="A28" s="2"/>
      <c r="B28" s="1" t="s">
        <v>14</v>
      </c>
      <c r="C28" s="39">
        <f>0.06*D$10</f>
        <v>17400</v>
      </c>
      <c r="D28" s="39">
        <f>0.06*D$10</f>
        <v>17400</v>
      </c>
      <c r="E28" s="39">
        <f t="shared" ref="D28:K28" si="7">0.06*E$10</f>
        <v>17400</v>
      </c>
      <c r="F28" s="39">
        <f t="shared" si="7"/>
        <v>17400</v>
      </c>
      <c r="G28" s="39">
        <f t="shared" si="7"/>
        <v>17400</v>
      </c>
      <c r="H28" s="39">
        <f t="shared" si="7"/>
        <v>17400</v>
      </c>
      <c r="I28" s="39">
        <f t="shared" si="7"/>
        <v>17400</v>
      </c>
      <c r="J28" s="39">
        <f t="shared" si="7"/>
        <v>17400</v>
      </c>
      <c r="K28" s="39">
        <f t="shared" si="7"/>
        <v>17400</v>
      </c>
    </row>
    <row r="29" spans="1:11" ht="21">
      <c r="A29" s="2"/>
      <c r="B29" s="1"/>
      <c r="C29" s="25"/>
      <c r="D29" s="25"/>
      <c r="E29" s="25"/>
      <c r="F29" s="170"/>
      <c r="G29" s="171"/>
      <c r="H29" s="25"/>
      <c r="I29" s="25"/>
      <c r="J29" s="25"/>
      <c r="K29" s="25"/>
    </row>
    <row r="30" spans="1:11" ht="21">
      <c r="A30" s="3" t="s">
        <v>15</v>
      </c>
      <c r="B30" s="1"/>
      <c r="C30" s="25"/>
      <c r="D30" s="25"/>
      <c r="E30" s="25"/>
      <c r="F30" s="170"/>
      <c r="G30" s="171"/>
      <c r="H30" s="25"/>
      <c r="I30" s="25"/>
      <c r="J30" s="25"/>
      <c r="K30" s="25"/>
    </row>
    <row r="31" spans="1:11" ht="21">
      <c r="A31" s="2"/>
      <c r="B31" s="1" t="s">
        <v>16</v>
      </c>
      <c r="C31" s="22">
        <f>(C$10-(C9+C17+C19+C28))*0.15</f>
        <v>11891.825279999995</v>
      </c>
      <c r="D31" s="22">
        <f t="shared" ref="D31:K31" si="8">(D$10-(D9+D17+D19+D28))*0.15</f>
        <v>11051.825279999995</v>
      </c>
      <c r="E31" s="22">
        <f t="shared" si="8"/>
        <v>10211.825279999995</v>
      </c>
      <c r="F31" s="168">
        <f t="shared" si="8"/>
        <v>9371.8252799999955</v>
      </c>
      <c r="G31" s="169">
        <f t="shared" si="8"/>
        <v>8531.8252799999955</v>
      </c>
      <c r="H31" s="22">
        <f t="shared" si="8"/>
        <v>7691.8252799999955</v>
      </c>
      <c r="I31" s="22">
        <f t="shared" si="8"/>
        <v>6851.8252799999955</v>
      </c>
      <c r="J31" s="22">
        <f t="shared" si="8"/>
        <v>6011.8252799999955</v>
      </c>
      <c r="K31" s="22">
        <f t="shared" si="8"/>
        <v>1811.8252799999957</v>
      </c>
    </row>
    <row r="32" spans="1:11" ht="21">
      <c r="A32" s="2"/>
      <c r="B32" s="1"/>
      <c r="C32" s="25"/>
      <c r="D32" s="25"/>
      <c r="E32" s="25"/>
      <c r="F32" s="170"/>
      <c r="G32" s="171"/>
      <c r="H32" s="25"/>
      <c r="I32" s="25"/>
      <c r="J32" s="25"/>
      <c r="K32" s="25"/>
    </row>
    <row r="33" spans="1:11" ht="21">
      <c r="A33" s="3" t="s">
        <v>17</v>
      </c>
      <c r="B33" s="4"/>
      <c r="C33" s="24"/>
      <c r="D33" s="24"/>
      <c r="E33" s="25"/>
      <c r="F33" s="170"/>
      <c r="G33" s="171"/>
      <c r="H33" s="25"/>
      <c r="I33" s="25"/>
      <c r="J33" s="25"/>
      <c r="K33" s="25"/>
    </row>
    <row r="34" spans="1:11" ht="19">
      <c r="B34" s="13"/>
      <c r="C34" s="37"/>
      <c r="D34" s="37"/>
      <c r="E34" s="37"/>
      <c r="F34" s="199"/>
      <c r="G34" s="200"/>
      <c r="H34" s="37"/>
      <c r="I34" s="37"/>
      <c r="J34" s="37"/>
      <c r="K34" s="37"/>
    </row>
    <row r="35" spans="1:11" ht="19">
      <c r="B35" s="1"/>
      <c r="C35" s="44"/>
      <c r="D35" s="44"/>
      <c r="E35" s="44"/>
      <c r="F35" s="186"/>
      <c r="G35" s="187"/>
      <c r="H35" s="44"/>
      <c r="I35" s="44"/>
      <c r="J35" s="44"/>
      <c r="K35" s="44"/>
    </row>
    <row r="36" spans="1:11" ht="19">
      <c r="B36" s="38" t="s">
        <v>25</v>
      </c>
      <c r="C36" s="36">
        <f>C9+C17+C21+C26</f>
        <v>199921.16480000003</v>
      </c>
      <c r="D36" s="36">
        <f t="shared" ref="D36:K36" si="9">D9+D17+D21+D26</f>
        <v>205521.16480000003</v>
      </c>
      <c r="E36" s="36">
        <f t="shared" si="9"/>
        <v>211121.16480000003</v>
      </c>
      <c r="F36" s="188">
        <f t="shared" si="9"/>
        <v>216721.16480000003</v>
      </c>
      <c r="G36" s="189">
        <f t="shared" si="9"/>
        <v>222321.16480000003</v>
      </c>
      <c r="H36" s="36">
        <f t="shared" si="9"/>
        <v>227921.16480000003</v>
      </c>
      <c r="I36" s="36">
        <f t="shared" si="9"/>
        <v>233521.16480000003</v>
      </c>
      <c r="J36" s="36">
        <f t="shared" si="9"/>
        <v>239121.16480000003</v>
      </c>
      <c r="K36" s="36">
        <f t="shared" si="9"/>
        <v>267121.16480000003</v>
      </c>
    </row>
    <row r="37" spans="1:11" ht="19">
      <c r="B37" s="43" t="s">
        <v>26</v>
      </c>
      <c r="C37" s="16">
        <f>C10-C28</f>
        <v>272600</v>
      </c>
      <c r="D37" s="16">
        <f t="shared" ref="D37:K37" si="10">D10-D28</f>
        <v>272600</v>
      </c>
      <c r="E37" s="16">
        <f t="shared" si="10"/>
        <v>272600</v>
      </c>
      <c r="F37" s="190">
        <f t="shared" si="10"/>
        <v>272600</v>
      </c>
      <c r="G37" s="191">
        <f t="shared" si="10"/>
        <v>272600</v>
      </c>
      <c r="H37" s="16">
        <f t="shared" si="10"/>
        <v>272600</v>
      </c>
      <c r="I37" s="16">
        <f t="shared" si="10"/>
        <v>272600</v>
      </c>
      <c r="J37" s="16">
        <f t="shared" si="10"/>
        <v>272600</v>
      </c>
      <c r="K37" s="16">
        <f t="shared" si="10"/>
        <v>272600</v>
      </c>
    </row>
    <row r="38" spans="1:11" ht="19">
      <c r="B38" s="43" t="s">
        <v>27</v>
      </c>
      <c r="C38" s="16">
        <f>C10-(C9+C17+C21+C26+C28)</f>
        <v>72678.835199999972</v>
      </c>
      <c r="D38" s="16">
        <f t="shared" ref="D38:K38" si="11">D10-(D9+D17+D21+D26+D28)</f>
        <v>67078.835199999972</v>
      </c>
      <c r="E38" s="16">
        <f t="shared" si="11"/>
        <v>61478.835199999972</v>
      </c>
      <c r="F38" s="190">
        <f t="shared" si="11"/>
        <v>55878.835199999972</v>
      </c>
      <c r="G38" s="191">
        <f t="shared" si="11"/>
        <v>50278.835199999972</v>
      </c>
      <c r="H38" s="16">
        <f t="shared" si="11"/>
        <v>44678.835199999972</v>
      </c>
      <c r="I38" s="16">
        <f t="shared" si="11"/>
        <v>39078.835199999972</v>
      </c>
      <c r="J38" s="16">
        <f t="shared" si="11"/>
        <v>33478.835199999972</v>
      </c>
      <c r="K38" s="16">
        <f t="shared" si="11"/>
        <v>5478.8351999999722</v>
      </c>
    </row>
    <row r="39" spans="1:11">
      <c r="F39" s="165"/>
      <c r="G39" s="166"/>
    </row>
    <row r="40" spans="1:11" ht="17" thickBot="1">
      <c r="F40" s="165"/>
      <c r="G40" s="166"/>
    </row>
    <row r="41" spans="1:11" ht="21">
      <c r="B41" s="18" t="s">
        <v>28</v>
      </c>
      <c r="C41" s="19">
        <f>C38-C31</f>
        <v>60787.009919999975</v>
      </c>
      <c r="D41" s="19">
        <f t="shared" ref="D41:K41" si="12">D38-D31</f>
        <v>56027.009919999975</v>
      </c>
      <c r="E41" s="131">
        <f t="shared" si="12"/>
        <v>51267.009919999975</v>
      </c>
      <c r="F41" s="201">
        <f t="shared" si="12"/>
        <v>46507.009919999975</v>
      </c>
      <c r="G41" s="202">
        <f t="shared" si="12"/>
        <v>41747.009919999975</v>
      </c>
      <c r="H41" s="19">
        <f t="shared" si="12"/>
        <v>36987.009919999975</v>
      </c>
      <c r="I41" s="19">
        <f t="shared" si="12"/>
        <v>32227.009919999975</v>
      </c>
      <c r="J41" s="19">
        <f t="shared" si="12"/>
        <v>27467.009919999975</v>
      </c>
      <c r="K41" s="19">
        <f t="shared" si="12"/>
        <v>3667.0099199999768</v>
      </c>
    </row>
    <row r="42" spans="1:11" ht="27" thickBot="1">
      <c r="B42" s="30" t="s">
        <v>29</v>
      </c>
      <c r="C42" s="31">
        <f>C41/C36</f>
        <v>0.30405490074455571</v>
      </c>
      <c r="D42" s="31">
        <f t="shared" ref="D42:K42" si="13">D41/D36</f>
        <v>0.27260944134158571</v>
      </c>
      <c r="E42" s="132">
        <f t="shared" si="13"/>
        <v>0.24283216686762032</v>
      </c>
      <c r="F42" s="203">
        <f t="shared" si="13"/>
        <v>0.21459376135652797</v>
      </c>
      <c r="G42" s="31">
        <f t="shared" si="13"/>
        <v>0.1877779380903998</v>
      </c>
      <c r="H42" s="31">
        <f t="shared" si="13"/>
        <v>0.16227983896298503</v>
      </c>
      <c r="I42" s="31">
        <f t="shared" si="13"/>
        <v>0.13800466414939694</v>
      </c>
      <c r="J42" s="31">
        <f t="shared" si="13"/>
        <v>0.11486649432714695</v>
      </c>
      <c r="K42" s="31">
        <f t="shared" si="13"/>
        <v>1.3727889823876571E-2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8D385-AAB8-6245-A4DD-96BAF13AD3E1}">
  <dimension ref="A2:L42"/>
  <sheetViews>
    <sheetView zoomScale="73" zoomScaleNormal="91" workbookViewId="0">
      <selection activeCell="B4" sqref="B4"/>
    </sheetView>
  </sheetViews>
  <sheetFormatPr baseColWidth="10" defaultRowHeight="16"/>
  <cols>
    <col min="1" max="1" width="32" customWidth="1"/>
    <col min="2" max="2" width="71.6640625" customWidth="1"/>
    <col min="3" max="3" width="23.1640625" customWidth="1"/>
    <col min="4" max="4" width="18.5" bestFit="1" customWidth="1"/>
    <col min="5" max="5" width="19.5" customWidth="1"/>
    <col min="6" max="6" width="19.1640625" customWidth="1"/>
    <col min="7" max="7" width="18.6640625" customWidth="1"/>
    <col min="8" max="8" width="18.33203125" customWidth="1"/>
    <col min="9" max="9" width="19.1640625" customWidth="1"/>
    <col min="10" max="10" width="19.33203125" customWidth="1"/>
    <col min="11" max="11" width="18.83203125" customWidth="1"/>
  </cols>
  <sheetData>
    <row r="2" spans="1:12" ht="31">
      <c r="B2" s="29" t="s">
        <v>24</v>
      </c>
      <c r="C2" s="47" t="s">
        <v>113</v>
      </c>
    </row>
    <row r="3" spans="1:12" ht="21">
      <c r="B3" s="28" t="s">
        <v>111</v>
      </c>
    </row>
    <row r="4" spans="1:12" ht="21">
      <c r="B4" s="28" t="s">
        <v>115</v>
      </c>
    </row>
    <row r="5" spans="1:12">
      <c r="B5" t="s">
        <v>112</v>
      </c>
    </row>
    <row r="6" spans="1:12">
      <c r="B6" t="s">
        <v>114</v>
      </c>
      <c r="D6" t="s">
        <v>23</v>
      </c>
      <c r="E6">
        <v>2000</v>
      </c>
    </row>
    <row r="7" spans="1:12" ht="22" thickBot="1">
      <c r="A7" s="5" t="s">
        <v>0</v>
      </c>
      <c r="B7" s="5" t="s">
        <v>1</v>
      </c>
      <c r="C7" s="6"/>
      <c r="D7" s="7"/>
    </row>
    <row r="8" spans="1:12" ht="21">
      <c r="A8" s="8" t="s">
        <v>18</v>
      </c>
      <c r="B8" s="14"/>
      <c r="C8" s="14"/>
      <c r="D8" s="15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</row>
    <row r="9" spans="1:12" ht="21">
      <c r="A9" s="2"/>
      <c r="B9" s="1" t="s">
        <v>2</v>
      </c>
      <c r="C9" s="35">
        <v>149613</v>
      </c>
      <c r="D9" s="35">
        <f>$C$9+(D$8*$E$6)</f>
        <v>151613</v>
      </c>
      <c r="E9" s="35">
        <f t="shared" ref="E9:K9" si="0">$C$9+(E$8*$E$6)</f>
        <v>153613</v>
      </c>
      <c r="F9" s="35">
        <f t="shared" si="0"/>
        <v>155613</v>
      </c>
      <c r="G9" s="35">
        <f t="shared" si="0"/>
        <v>157613</v>
      </c>
      <c r="H9" s="35">
        <f t="shared" si="0"/>
        <v>159613</v>
      </c>
      <c r="I9" s="35">
        <f t="shared" si="0"/>
        <v>161613</v>
      </c>
      <c r="J9" s="35">
        <f t="shared" si="0"/>
        <v>163613</v>
      </c>
      <c r="K9" s="35">
        <f t="shared" si="0"/>
        <v>165613</v>
      </c>
      <c r="L9" s="20"/>
    </row>
    <row r="10" spans="1:12" ht="21">
      <c r="A10" s="2"/>
      <c r="B10" s="9" t="s">
        <v>3</v>
      </c>
      <c r="C10" s="17">
        <v>230000</v>
      </c>
      <c r="D10" s="17">
        <v>230000</v>
      </c>
      <c r="E10" s="17">
        <v>230000</v>
      </c>
      <c r="F10" s="17">
        <v>230000</v>
      </c>
      <c r="G10" s="17">
        <v>230000</v>
      </c>
      <c r="H10" s="17">
        <v>230000</v>
      </c>
      <c r="I10" s="17">
        <v>230000</v>
      </c>
      <c r="J10" s="17">
        <v>230000</v>
      </c>
      <c r="K10" s="17">
        <v>230000</v>
      </c>
    </row>
    <row r="11" spans="1:12" ht="19">
      <c r="D11" s="1"/>
    </row>
    <row r="12" spans="1:12" ht="21">
      <c r="A12" s="3" t="s">
        <v>4</v>
      </c>
      <c r="B12" s="1"/>
      <c r="D12" s="1"/>
    </row>
    <row r="13" spans="1:12" ht="21">
      <c r="A13" s="2"/>
      <c r="B13" s="12" t="s">
        <v>19</v>
      </c>
      <c r="C13" s="32">
        <f>C9*0.05</f>
        <v>7480.6500000000005</v>
      </c>
      <c r="D13" s="32">
        <f t="shared" ref="D13:K13" si="1">D9*0.05</f>
        <v>7580.6500000000005</v>
      </c>
      <c r="E13" s="32">
        <f t="shared" si="1"/>
        <v>7680.6500000000005</v>
      </c>
      <c r="F13" s="32">
        <f t="shared" si="1"/>
        <v>7780.6500000000005</v>
      </c>
      <c r="G13" s="32">
        <f t="shared" si="1"/>
        <v>7880.6500000000005</v>
      </c>
      <c r="H13" s="32">
        <f t="shared" si="1"/>
        <v>7980.6500000000005</v>
      </c>
      <c r="I13" s="32">
        <f t="shared" si="1"/>
        <v>8080.6500000000005</v>
      </c>
      <c r="J13" s="32">
        <f t="shared" si="1"/>
        <v>8180.6500000000005</v>
      </c>
      <c r="K13" s="32">
        <f t="shared" si="1"/>
        <v>8280.65</v>
      </c>
    </row>
    <row r="14" spans="1:12" ht="21">
      <c r="A14" s="2"/>
      <c r="B14" s="9" t="s">
        <v>43</v>
      </c>
      <c r="C14" s="32">
        <f>C9*0.03</f>
        <v>4488.3899999999994</v>
      </c>
      <c r="D14" s="32">
        <f t="shared" ref="D14:K14" si="2">D9*0.03</f>
        <v>4548.3899999999994</v>
      </c>
      <c r="E14" s="32">
        <f t="shared" si="2"/>
        <v>4608.3899999999994</v>
      </c>
      <c r="F14" s="32">
        <f t="shared" si="2"/>
        <v>4668.3899999999994</v>
      </c>
      <c r="G14" s="32">
        <f t="shared" si="2"/>
        <v>4728.3899999999994</v>
      </c>
      <c r="H14" s="32">
        <f t="shared" si="2"/>
        <v>4788.3899999999994</v>
      </c>
      <c r="I14" s="32">
        <f t="shared" si="2"/>
        <v>4848.3899999999994</v>
      </c>
      <c r="J14" s="32">
        <f t="shared" si="2"/>
        <v>4908.3899999999994</v>
      </c>
      <c r="K14" s="32">
        <f t="shared" si="2"/>
        <v>4968.3899999999994</v>
      </c>
    </row>
    <row r="15" spans="1:12" ht="21">
      <c r="A15" s="2"/>
      <c r="B15" s="9" t="s">
        <v>86</v>
      </c>
      <c r="C15" s="32">
        <v>3000</v>
      </c>
      <c r="D15" s="32">
        <v>3000</v>
      </c>
      <c r="E15" s="32">
        <v>3000</v>
      </c>
      <c r="F15" s="32">
        <v>3000</v>
      </c>
      <c r="G15" s="32">
        <v>3000</v>
      </c>
      <c r="H15" s="32">
        <v>3000</v>
      </c>
      <c r="I15" s="32">
        <v>3000</v>
      </c>
      <c r="J15" s="32">
        <v>3000</v>
      </c>
      <c r="K15" s="32">
        <v>3000</v>
      </c>
    </row>
    <row r="16" spans="1:12" ht="21">
      <c r="A16" s="2"/>
      <c r="B16" s="10" t="s">
        <v>87</v>
      </c>
      <c r="C16" s="32">
        <f>0.05*C9</f>
        <v>7480.6500000000005</v>
      </c>
      <c r="D16" s="32">
        <f t="shared" ref="D16:K16" si="3">0.05*D9</f>
        <v>7580.6500000000005</v>
      </c>
      <c r="E16" s="32">
        <f t="shared" si="3"/>
        <v>7680.6500000000005</v>
      </c>
      <c r="F16" s="32">
        <f t="shared" si="3"/>
        <v>7780.6500000000005</v>
      </c>
      <c r="G16" s="32">
        <f t="shared" si="3"/>
        <v>7880.6500000000005</v>
      </c>
      <c r="H16" s="32">
        <f t="shared" si="3"/>
        <v>7980.6500000000005</v>
      </c>
      <c r="I16" s="32">
        <f t="shared" si="3"/>
        <v>8080.6500000000005</v>
      </c>
      <c r="J16" s="32">
        <f t="shared" si="3"/>
        <v>8180.6500000000005</v>
      </c>
      <c r="K16" s="32">
        <f t="shared" si="3"/>
        <v>8280.65</v>
      </c>
    </row>
    <row r="17" spans="1:11" ht="21">
      <c r="A17" s="2"/>
      <c r="B17" s="1" t="s">
        <v>12</v>
      </c>
      <c r="C17" s="22">
        <f>C13+C14+C15+C16</f>
        <v>22449.690000000002</v>
      </c>
      <c r="D17" s="22">
        <f t="shared" ref="D17:K17" si="4">D13+D14+D15+D16</f>
        <v>22709.690000000002</v>
      </c>
      <c r="E17" s="22">
        <f t="shared" si="4"/>
        <v>22969.690000000002</v>
      </c>
      <c r="F17" s="22">
        <f t="shared" si="4"/>
        <v>23229.690000000002</v>
      </c>
      <c r="G17" s="22">
        <f t="shared" si="4"/>
        <v>23489.690000000002</v>
      </c>
      <c r="H17" s="22">
        <f t="shared" si="4"/>
        <v>23749.690000000002</v>
      </c>
      <c r="I17" s="22">
        <f t="shared" si="4"/>
        <v>24009.690000000002</v>
      </c>
      <c r="J17" s="22">
        <f t="shared" si="4"/>
        <v>24269.690000000002</v>
      </c>
      <c r="K17" s="22">
        <f t="shared" si="4"/>
        <v>24529.69</v>
      </c>
    </row>
    <row r="18" spans="1:11" ht="21">
      <c r="A18" s="3" t="s">
        <v>6</v>
      </c>
      <c r="B18" s="1"/>
      <c r="C18" s="25"/>
      <c r="D18" s="25"/>
      <c r="E18" s="25"/>
      <c r="F18" s="25"/>
      <c r="G18" s="25"/>
      <c r="H18" s="25"/>
      <c r="I18" s="25"/>
      <c r="J18" s="25"/>
      <c r="K18" s="25"/>
    </row>
    <row r="19" spans="1:11" ht="21">
      <c r="A19" s="2"/>
      <c r="B19" s="41" t="s">
        <v>7</v>
      </c>
      <c r="C19" s="42">
        <v>3000</v>
      </c>
      <c r="D19" s="42">
        <v>3000</v>
      </c>
      <c r="E19" s="42">
        <v>3000</v>
      </c>
      <c r="F19" s="42">
        <v>3000</v>
      </c>
      <c r="G19" s="42">
        <v>3000</v>
      </c>
      <c r="H19" s="42">
        <v>3000</v>
      </c>
      <c r="I19" s="42">
        <v>3000</v>
      </c>
      <c r="J19" s="42">
        <v>3000</v>
      </c>
      <c r="K19" s="42">
        <v>3000</v>
      </c>
    </row>
    <row r="20" spans="1:11" ht="21">
      <c r="A20" s="2"/>
      <c r="B20" s="13" t="s">
        <v>21</v>
      </c>
      <c r="C20" s="40"/>
      <c r="D20" s="40"/>
      <c r="E20" s="40"/>
      <c r="F20" s="40"/>
      <c r="G20" s="40"/>
      <c r="H20" s="40"/>
      <c r="I20" s="40"/>
      <c r="J20" s="40"/>
      <c r="K20" s="40"/>
    </row>
    <row r="21" spans="1:11" ht="21">
      <c r="A21" s="2"/>
      <c r="B21" s="1" t="s">
        <v>12</v>
      </c>
      <c r="C21" s="33">
        <f>C19+C20</f>
        <v>3000</v>
      </c>
      <c r="D21" s="33">
        <f t="shared" ref="D21:K21" si="5">D19+D20</f>
        <v>3000</v>
      </c>
      <c r="E21" s="33">
        <f t="shared" si="5"/>
        <v>3000</v>
      </c>
      <c r="F21" s="33">
        <f t="shared" si="5"/>
        <v>3000</v>
      </c>
      <c r="G21" s="33">
        <f t="shared" si="5"/>
        <v>3000</v>
      </c>
      <c r="H21" s="33">
        <f t="shared" si="5"/>
        <v>3000</v>
      </c>
      <c r="I21" s="33">
        <f t="shared" si="5"/>
        <v>3000</v>
      </c>
      <c r="J21" s="33">
        <f t="shared" si="5"/>
        <v>3000</v>
      </c>
      <c r="K21" s="33">
        <f t="shared" si="5"/>
        <v>3000</v>
      </c>
    </row>
    <row r="22" spans="1:11" ht="21">
      <c r="A22" s="3" t="s">
        <v>8</v>
      </c>
      <c r="B22" s="4"/>
      <c r="C22" s="24"/>
      <c r="D22" s="24"/>
      <c r="E22" s="25"/>
      <c r="F22" s="25"/>
      <c r="G22" s="25"/>
      <c r="H22" s="25"/>
      <c r="I22" s="25"/>
      <c r="J22" s="25"/>
      <c r="K22" s="25"/>
    </row>
    <row r="23" spans="1:11" ht="21">
      <c r="A23" s="2"/>
      <c r="B23" s="11" t="s">
        <v>10</v>
      </c>
      <c r="C23" s="27">
        <v>6</v>
      </c>
      <c r="D23" s="27">
        <v>6</v>
      </c>
      <c r="E23" s="27">
        <v>6</v>
      </c>
      <c r="F23" s="27">
        <v>6</v>
      </c>
      <c r="G23" s="27">
        <v>6</v>
      </c>
      <c r="H23" s="27">
        <v>6</v>
      </c>
      <c r="I23" s="27">
        <v>6</v>
      </c>
      <c r="J23" s="27">
        <v>6</v>
      </c>
      <c r="K23" s="27">
        <v>6</v>
      </c>
    </row>
    <row r="24" spans="1:11" ht="21">
      <c r="A24" s="2"/>
      <c r="B24" s="12" t="s">
        <v>9</v>
      </c>
      <c r="C24" s="34">
        <v>60</v>
      </c>
      <c r="D24" s="34">
        <v>60</v>
      </c>
      <c r="E24" s="34">
        <v>60</v>
      </c>
      <c r="F24" s="34">
        <v>60</v>
      </c>
      <c r="G24" s="34">
        <v>60</v>
      </c>
      <c r="H24" s="34">
        <v>60</v>
      </c>
      <c r="I24" s="34">
        <v>60</v>
      </c>
      <c r="J24" s="34">
        <v>60</v>
      </c>
      <c r="K24" s="34">
        <v>60</v>
      </c>
    </row>
    <row r="25" spans="1:11" ht="21">
      <c r="A25" s="2"/>
      <c r="B25" s="13" t="s">
        <v>11</v>
      </c>
      <c r="C25" s="45">
        <v>380</v>
      </c>
      <c r="D25" s="45">
        <v>380</v>
      </c>
      <c r="E25" s="45">
        <v>380</v>
      </c>
      <c r="F25" s="45">
        <v>380</v>
      </c>
      <c r="G25" s="45">
        <v>380</v>
      </c>
      <c r="H25" s="45">
        <v>380</v>
      </c>
      <c r="I25" s="45">
        <v>380</v>
      </c>
      <c r="J25" s="45">
        <v>380</v>
      </c>
      <c r="K25" s="45">
        <v>380</v>
      </c>
    </row>
    <row r="26" spans="1:11" ht="21">
      <c r="A26" s="2"/>
      <c r="B26" s="12" t="s">
        <v>12</v>
      </c>
      <c r="C26" s="34">
        <f>C23*(C24+C25)</f>
        <v>2640</v>
      </c>
      <c r="D26" s="34">
        <f t="shared" ref="D26:K26" si="6">D23*(D24+D25)</f>
        <v>2640</v>
      </c>
      <c r="E26" s="34">
        <f t="shared" si="6"/>
        <v>2640</v>
      </c>
      <c r="F26" s="34">
        <f t="shared" si="6"/>
        <v>2640</v>
      </c>
      <c r="G26" s="34">
        <f t="shared" si="6"/>
        <v>2640</v>
      </c>
      <c r="H26" s="34">
        <f t="shared" si="6"/>
        <v>2640</v>
      </c>
      <c r="I26" s="34">
        <f t="shared" si="6"/>
        <v>2640</v>
      </c>
      <c r="J26" s="34">
        <f t="shared" si="6"/>
        <v>2640</v>
      </c>
      <c r="K26" s="34">
        <f t="shared" si="6"/>
        <v>2640</v>
      </c>
    </row>
    <row r="27" spans="1:11" ht="21">
      <c r="A27" s="3" t="s">
        <v>13</v>
      </c>
      <c r="B27" s="1"/>
      <c r="C27" s="25"/>
      <c r="D27" s="25"/>
      <c r="E27" s="25"/>
      <c r="F27" s="25"/>
      <c r="G27" s="25"/>
      <c r="H27" s="25"/>
      <c r="I27" s="25"/>
      <c r="J27" s="25"/>
      <c r="K27" s="25"/>
    </row>
    <row r="28" spans="1:11" ht="21">
      <c r="A28" s="2"/>
      <c r="B28" s="1" t="s">
        <v>14</v>
      </c>
      <c r="C28" s="39">
        <f>0.06*C$10</f>
        <v>13800</v>
      </c>
      <c r="D28" s="39">
        <f t="shared" ref="D28:K28" si="7">0.06*D$10</f>
        <v>13800</v>
      </c>
      <c r="E28" s="39">
        <f t="shared" si="7"/>
        <v>13800</v>
      </c>
      <c r="F28" s="39">
        <f t="shared" si="7"/>
        <v>13800</v>
      </c>
      <c r="G28" s="39">
        <f t="shared" si="7"/>
        <v>13800</v>
      </c>
      <c r="H28" s="39">
        <f t="shared" si="7"/>
        <v>13800</v>
      </c>
      <c r="I28" s="39">
        <f t="shared" si="7"/>
        <v>13800</v>
      </c>
      <c r="J28" s="39">
        <f t="shared" si="7"/>
        <v>13800</v>
      </c>
      <c r="K28" s="39">
        <f t="shared" si="7"/>
        <v>13800</v>
      </c>
    </row>
    <row r="29" spans="1:11" ht="21">
      <c r="A29" s="2"/>
      <c r="B29" s="1"/>
      <c r="C29" s="25"/>
      <c r="D29" s="25"/>
      <c r="E29" s="25"/>
      <c r="F29" s="25"/>
      <c r="G29" s="25"/>
      <c r="H29" s="25"/>
      <c r="I29" s="25"/>
      <c r="J29" s="25"/>
      <c r="K29" s="25"/>
    </row>
    <row r="30" spans="1:11" ht="21">
      <c r="A30" s="3" t="s">
        <v>15</v>
      </c>
      <c r="B30" s="1"/>
      <c r="C30" s="25"/>
      <c r="D30" s="25"/>
      <c r="E30" s="25"/>
      <c r="F30" s="25"/>
      <c r="G30" s="25"/>
      <c r="H30" s="25"/>
      <c r="I30" s="25"/>
      <c r="J30" s="25"/>
      <c r="K30" s="25"/>
    </row>
    <row r="31" spans="1:11" ht="21">
      <c r="A31" s="2"/>
      <c r="B31" s="1" t="s">
        <v>16</v>
      </c>
      <c r="C31" s="22">
        <f>(C$10-(C9+C17+C19+C28))*0.15</f>
        <v>6170.5964999999997</v>
      </c>
      <c r="D31" s="22">
        <f t="shared" ref="D31:K31" si="8">(D$10-(D9+D17+D19+D28))*0.15</f>
        <v>5831.5964999999997</v>
      </c>
      <c r="E31" s="22">
        <f t="shared" si="8"/>
        <v>5492.5964999999997</v>
      </c>
      <c r="F31" s="22">
        <f t="shared" si="8"/>
        <v>5153.5964999999997</v>
      </c>
      <c r="G31" s="22">
        <f t="shared" si="8"/>
        <v>4814.5964999999997</v>
      </c>
      <c r="H31" s="22">
        <f t="shared" si="8"/>
        <v>4475.5964999999997</v>
      </c>
      <c r="I31" s="22">
        <f t="shared" si="8"/>
        <v>4136.5964999999997</v>
      </c>
      <c r="J31" s="22">
        <f t="shared" si="8"/>
        <v>3797.5964999999997</v>
      </c>
      <c r="K31" s="22">
        <f t="shared" si="8"/>
        <v>3458.5964999999997</v>
      </c>
    </row>
    <row r="32" spans="1:11" ht="21">
      <c r="A32" s="2"/>
      <c r="B32" s="1"/>
      <c r="C32" s="25"/>
      <c r="D32" s="25"/>
      <c r="E32" s="25"/>
      <c r="F32" s="25"/>
      <c r="G32" s="25"/>
      <c r="H32" s="25"/>
      <c r="I32" s="25"/>
      <c r="J32" s="25"/>
      <c r="K32" s="25"/>
    </row>
    <row r="33" spans="1:11" ht="21">
      <c r="A33" s="3" t="s">
        <v>17</v>
      </c>
      <c r="B33" s="4"/>
      <c r="C33" s="24"/>
      <c r="D33" s="24"/>
      <c r="E33" s="25"/>
      <c r="F33" s="25"/>
      <c r="G33" s="25"/>
      <c r="H33" s="25"/>
      <c r="I33" s="25"/>
      <c r="J33" s="25"/>
      <c r="K33" s="25"/>
    </row>
    <row r="34" spans="1:11" ht="19">
      <c r="B34" s="13"/>
      <c r="C34" s="37"/>
      <c r="D34" s="37"/>
      <c r="E34" s="37"/>
      <c r="F34" s="37"/>
      <c r="G34" s="37"/>
      <c r="H34" s="37"/>
      <c r="I34" s="37"/>
      <c r="J34" s="37"/>
      <c r="K34" s="37"/>
    </row>
    <row r="35" spans="1:11" ht="19">
      <c r="B35" s="1"/>
      <c r="C35" s="44"/>
      <c r="D35" s="44"/>
      <c r="E35" s="44"/>
      <c r="F35" s="44"/>
      <c r="G35" s="44"/>
      <c r="H35" s="44"/>
      <c r="I35" s="44"/>
      <c r="J35" s="44"/>
      <c r="K35" s="44"/>
    </row>
    <row r="36" spans="1:11" ht="19">
      <c r="B36" s="38" t="s">
        <v>25</v>
      </c>
      <c r="C36" s="36">
        <f>C9+C17+C21+C26</f>
        <v>177702.69</v>
      </c>
      <c r="D36" s="36">
        <f t="shared" ref="D36:K36" si="9">D9+D17+D21+D26</f>
        <v>179962.69</v>
      </c>
      <c r="E36" s="36">
        <f t="shared" si="9"/>
        <v>182222.69</v>
      </c>
      <c r="F36" s="36">
        <f t="shared" si="9"/>
        <v>184482.69</v>
      </c>
      <c r="G36" s="36">
        <f t="shared" si="9"/>
        <v>186742.69</v>
      </c>
      <c r="H36" s="36">
        <f t="shared" si="9"/>
        <v>189002.69</v>
      </c>
      <c r="I36" s="36">
        <f t="shared" si="9"/>
        <v>191262.69</v>
      </c>
      <c r="J36" s="36">
        <f t="shared" si="9"/>
        <v>193522.69</v>
      </c>
      <c r="K36" s="36">
        <f t="shared" si="9"/>
        <v>195782.69</v>
      </c>
    </row>
    <row r="37" spans="1:11" ht="19">
      <c r="B37" s="43" t="s">
        <v>26</v>
      </c>
      <c r="C37" s="16">
        <f>C10-C28</f>
        <v>216200</v>
      </c>
      <c r="D37" s="16">
        <f t="shared" ref="D37:K37" si="10">D10-D28</f>
        <v>216200</v>
      </c>
      <c r="E37" s="16">
        <f t="shared" si="10"/>
        <v>216200</v>
      </c>
      <c r="F37" s="16">
        <f t="shared" si="10"/>
        <v>216200</v>
      </c>
      <c r="G37" s="16">
        <f t="shared" si="10"/>
        <v>216200</v>
      </c>
      <c r="H37" s="16">
        <f t="shared" si="10"/>
        <v>216200</v>
      </c>
      <c r="I37" s="16">
        <f t="shared" si="10"/>
        <v>216200</v>
      </c>
      <c r="J37" s="16">
        <f t="shared" si="10"/>
        <v>216200</v>
      </c>
      <c r="K37" s="16">
        <f t="shared" si="10"/>
        <v>216200</v>
      </c>
    </row>
    <row r="38" spans="1:11" ht="19">
      <c r="B38" s="43" t="s">
        <v>27</v>
      </c>
      <c r="C38" s="16">
        <f>C10-(C9+C17+C21+C26+C28)</f>
        <v>38497.31</v>
      </c>
      <c r="D38" s="16">
        <f t="shared" ref="D38:K38" si="11">D10-(D9+D17+D21+D26+D28)</f>
        <v>36237.31</v>
      </c>
      <c r="E38" s="16">
        <f t="shared" si="11"/>
        <v>33977.31</v>
      </c>
      <c r="F38" s="16">
        <f t="shared" si="11"/>
        <v>31717.309999999998</v>
      </c>
      <c r="G38" s="16">
        <f t="shared" si="11"/>
        <v>29457.309999999998</v>
      </c>
      <c r="H38" s="16">
        <f t="shared" si="11"/>
        <v>27197.309999999998</v>
      </c>
      <c r="I38" s="16">
        <f t="shared" si="11"/>
        <v>24937.309999999998</v>
      </c>
      <c r="J38" s="16">
        <f t="shared" si="11"/>
        <v>22677.309999999998</v>
      </c>
      <c r="K38" s="16">
        <f t="shared" si="11"/>
        <v>20417.309999999998</v>
      </c>
    </row>
    <row r="40" spans="1:11" ht="17" thickBot="1"/>
    <row r="41" spans="1:11" ht="21">
      <c r="B41" s="18" t="s">
        <v>28</v>
      </c>
      <c r="C41" s="19">
        <f>C38-C31</f>
        <v>32326.713499999998</v>
      </c>
      <c r="D41" s="19">
        <f t="shared" ref="D41:K41" si="12">D38-D31</f>
        <v>30405.713499999998</v>
      </c>
      <c r="E41" s="19">
        <f t="shared" si="12"/>
        <v>28484.713499999998</v>
      </c>
      <c r="F41" s="19">
        <f t="shared" si="12"/>
        <v>26563.713499999998</v>
      </c>
      <c r="G41" s="19">
        <f t="shared" si="12"/>
        <v>24642.713499999998</v>
      </c>
      <c r="H41" s="19">
        <f t="shared" si="12"/>
        <v>22721.713499999998</v>
      </c>
      <c r="I41" s="19">
        <f t="shared" si="12"/>
        <v>20800.713499999998</v>
      </c>
      <c r="J41" s="19">
        <f t="shared" si="12"/>
        <v>18879.713499999998</v>
      </c>
      <c r="K41" s="19">
        <f t="shared" si="12"/>
        <v>16958.713499999998</v>
      </c>
    </row>
    <row r="42" spans="1:11" ht="27" thickBot="1">
      <c r="B42" s="30" t="s">
        <v>29</v>
      </c>
      <c r="C42" s="31">
        <f>C41/C36</f>
        <v>0.18191459847906635</v>
      </c>
      <c r="D42" s="31">
        <f t="shared" ref="D42:K42" si="13">D41/D36</f>
        <v>0.16895565130750156</v>
      </c>
      <c r="E42" s="31">
        <f t="shared" si="13"/>
        <v>0.15631814841499705</v>
      </c>
      <c r="F42" s="31">
        <f t="shared" si="13"/>
        <v>0.14399027626928032</v>
      </c>
      <c r="G42" s="31">
        <f t="shared" si="13"/>
        <v>0.13196079321766221</v>
      </c>
      <c r="H42" s="31">
        <f t="shared" si="13"/>
        <v>0.12021899529578123</v>
      </c>
      <c r="I42" s="31">
        <f t="shared" si="13"/>
        <v>0.10875468446041409</v>
      </c>
      <c r="J42" s="31">
        <f t="shared" si="13"/>
        <v>9.7558139048191189E-2</v>
      </c>
      <c r="K42" s="31">
        <f t="shared" si="13"/>
        <v>8.6620086280355016E-2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8BF40-BD37-6B4B-9C3F-6D28C5ABC4D2}">
  <dimension ref="A2:L42"/>
  <sheetViews>
    <sheetView zoomScale="76" zoomScaleNormal="91" workbookViewId="0">
      <selection activeCell="D14" sqref="D14:K14"/>
    </sheetView>
  </sheetViews>
  <sheetFormatPr baseColWidth="10" defaultRowHeight="16"/>
  <cols>
    <col min="1" max="1" width="32" customWidth="1"/>
    <col min="2" max="2" width="71.6640625" customWidth="1"/>
    <col min="3" max="3" width="23.1640625" customWidth="1"/>
    <col min="4" max="4" width="18.5" bestFit="1" customWidth="1"/>
    <col min="5" max="5" width="19.5" customWidth="1"/>
    <col min="6" max="6" width="19.1640625" customWidth="1"/>
    <col min="7" max="7" width="18.6640625" customWidth="1"/>
    <col min="8" max="8" width="18.33203125" customWidth="1"/>
    <col min="9" max="9" width="19.1640625" customWidth="1"/>
    <col min="10" max="10" width="19.33203125" customWidth="1"/>
    <col min="11" max="11" width="18.83203125" customWidth="1"/>
  </cols>
  <sheetData>
    <row r="2" spans="1:12" ht="31">
      <c r="B2" s="29" t="s">
        <v>24</v>
      </c>
      <c r="C2" s="47" t="s">
        <v>91</v>
      </c>
    </row>
    <row r="3" spans="1:12" ht="21">
      <c r="B3" s="28" t="s">
        <v>92</v>
      </c>
    </row>
    <row r="4" spans="1:12" ht="21">
      <c r="B4" s="28" t="s">
        <v>93</v>
      </c>
    </row>
    <row r="6" spans="1:12">
      <c r="D6" t="s">
        <v>23</v>
      </c>
      <c r="E6">
        <v>5000</v>
      </c>
    </row>
    <row r="7" spans="1:12" ht="22" thickBot="1">
      <c r="A7" s="5" t="s">
        <v>0</v>
      </c>
      <c r="B7" s="5" t="s">
        <v>1</v>
      </c>
      <c r="C7" s="6"/>
      <c r="D7" s="7"/>
    </row>
    <row r="8" spans="1:12" ht="21">
      <c r="A8" s="8" t="s">
        <v>18</v>
      </c>
      <c r="B8" s="14"/>
      <c r="C8" s="14"/>
      <c r="D8" s="15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</row>
    <row r="9" spans="1:12" ht="21">
      <c r="A9" s="2"/>
      <c r="B9" s="1" t="s">
        <v>2</v>
      </c>
      <c r="C9" s="35">
        <v>151462</v>
      </c>
      <c r="D9" s="36">
        <f>$C$9+(D$8*$E$6)</f>
        <v>156462</v>
      </c>
      <c r="E9" s="36">
        <f t="shared" ref="E9:K9" si="0">$C$9+(E$8*$E$6)</f>
        <v>161462</v>
      </c>
      <c r="F9" s="36">
        <f t="shared" si="0"/>
        <v>166462</v>
      </c>
      <c r="G9" s="36">
        <f t="shared" si="0"/>
        <v>171462</v>
      </c>
      <c r="H9" s="36">
        <f t="shared" si="0"/>
        <v>176462</v>
      </c>
      <c r="I9" s="36">
        <f t="shared" si="0"/>
        <v>181462</v>
      </c>
      <c r="J9" s="36">
        <f t="shared" si="0"/>
        <v>186462</v>
      </c>
      <c r="K9" s="36">
        <f t="shared" si="0"/>
        <v>191462</v>
      </c>
      <c r="L9" s="20"/>
    </row>
    <row r="10" spans="1:12" ht="21">
      <c r="A10" s="2"/>
      <c r="B10" s="9" t="s">
        <v>3</v>
      </c>
      <c r="C10" s="17">
        <v>200000</v>
      </c>
      <c r="D10" s="17">
        <v>200000</v>
      </c>
      <c r="E10" s="17">
        <v>200000</v>
      </c>
      <c r="F10" s="17">
        <v>200000</v>
      </c>
      <c r="G10" s="17">
        <v>200000</v>
      </c>
      <c r="H10" s="17">
        <v>200000</v>
      </c>
      <c r="I10" s="17">
        <v>200000</v>
      </c>
      <c r="J10" s="17">
        <v>200000</v>
      </c>
      <c r="K10" s="17">
        <v>200000</v>
      </c>
    </row>
    <row r="11" spans="1:12" ht="19">
      <c r="D11" s="1"/>
    </row>
    <row r="12" spans="1:12" ht="21">
      <c r="A12" s="3" t="s">
        <v>4</v>
      </c>
      <c r="B12" s="1"/>
      <c r="D12" s="1"/>
    </row>
    <row r="13" spans="1:12" ht="21">
      <c r="A13" s="2"/>
      <c r="B13" s="12" t="s">
        <v>19</v>
      </c>
      <c r="C13" s="32"/>
      <c r="D13" s="32"/>
      <c r="E13" s="32"/>
      <c r="F13" s="32"/>
      <c r="G13" s="32"/>
      <c r="H13" s="32"/>
      <c r="I13" s="32"/>
      <c r="J13" s="32"/>
      <c r="K13" s="32"/>
    </row>
    <row r="14" spans="1:12" ht="21">
      <c r="A14" s="2"/>
      <c r="B14" s="9" t="s">
        <v>43</v>
      </c>
      <c r="C14" s="32">
        <v>0</v>
      </c>
      <c r="D14" s="32"/>
      <c r="E14" s="32"/>
      <c r="F14" s="32"/>
      <c r="G14" s="32"/>
      <c r="H14" s="32"/>
      <c r="I14" s="32"/>
      <c r="J14" s="32"/>
      <c r="K14" s="32"/>
    </row>
    <row r="15" spans="1:12" ht="21">
      <c r="A15" s="2"/>
      <c r="B15" s="9" t="s">
        <v>86</v>
      </c>
      <c r="C15" s="32">
        <v>3000</v>
      </c>
      <c r="D15" s="32">
        <v>3000</v>
      </c>
      <c r="E15" s="32">
        <v>3000</v>
      </c>
      <c r="F15" s="32">
        <v>3000</v>
      </c>
      <c r="G15" s="32">
        <v>3000</v>
      </c>
      <c r="H15" s="32">
        <v>3000</v>
      </c>
      <c r="I15" s="32">
        <v>3000</v>
      </c>
      <c r="J15" s="32">
        <v>3000</v>
      </c>
      <c r="K15" s="32">
        <v>3000</v>
      </c>
    </row>
    <row r="16" spans="1:12" ht="21">
      <c r="A16" s="2"/>
      <c r="B16" s="10" t="s">
        <v>87</v>
      </c>
      <c r="C16" s="32">
        <f>0.05*C9</f>
        <v>7573.1</v>
      </c>
      <c r="D16" s="32">
        <f t="shared" ref="D16:K16" si="1">0.05*D9</f>
        <v>7823.1</v>
      </c>
      <c r="E16" s="32">
        <f t="shared" si="1"/>
        <v>8073.1</v>
      </c>
      <c r="F16" s="32">
        <f t="shared" si="1"/>
        <v>8323.1</v>
      </c>
      <c r="G16" s="32">
        <f t="shared" si="1"/>
        <v>8573.1</v>
      </c>
      <c r="H16" s="32">
        <f t="shared" si="1"/>
        <v>8823.1</v>
      </c>
      <c r="I16" s="32">
        <f t="shared" si="1"/>
        <v>9073.1</v>
      </c>
      <c r="J16" s="32">
        <f t="shared" si="1"/>
        <v>9323.1</v>
      </c>
      <c r="K16" s="32">
        <f t="shared" si="1"/>
        <v>9573.1</v>
      </c>
    </row>
    <row r="17" spans="1:11" ht="21">
      <c r="A17" s="2"/>
      <c r="B17" s="1" t="s">
        <v>12</v>
      </c>
      <c r="C17" s="22">
        <f>C13+C14+C15+C16</f>
        <v>10573.1</v>
      </c>
      <c r="D17" s="22">
        <f t="shared" ref="D17:K17" si="2">D13+D14+D15+D16</f>
        <v>10823.1</v>
      </c>
      <c r="E17" s="22">
        <f t="shared" si="2"/>
        <v>11073.1</v>
      </c>
      <c r="F17" s="22">
        <f t="shared" si="2"/>
        <v>11323.1</v>
      </c>
      <c r="G17" s="22">
        <f t="shared" si="2"/>
        <v>11573.1</v>
      </c>
      <c r="H17" s="22">
        <f t="shared" si="2"/>
        <v>11823.1</v>
      </c>
      <c r="I17" s="22">
        <f t="shared" si="2"/>
        <v>12073.1</v>
      </c>
      <c r="J17" s="22">
        <f t="shared" si="2"/>
        <v>12323.1</v>
      </c>
      <c r="K17" s="22">
        <f t="shared" si="2"/>
        <v>12573.1</v>
      </c>
    </row>
    <row r="18" spans="1:11" ht="21">
      <c r="A18" s="3" t="s">
        <v>6</v>
      </c>
      <c r="B18" s="1"/>
      <c r="C18" s="25"/>
      <c r="D18" s="25"/>
      <c r="E18" s="25"/>
      <c r="F18" s="25"/>
      <c r="G18" s="25"/>
      <c r="H18" s="25"/>
      <c r="I18" s="25"/>
      <c r="J18" s="25"/>
      <c r="K18" s="25"/>
    </row>
    <row r="19" spans="1:11" ht="21">
      <c r="A19" s="2"/>
      <c r="B19" s="41" t="s">
        <v>7</v>
      </c>
      <c r="C19" s="42">
        <v>3000</v>
      </c>
      <c r="D19" s="42">
        <v>3000</v>
      </c>
      <c r="E19" s="42">
        <v>3000</v>
      </c>
      <c r="F19" s="42">
        <v>3000</v>
      </c>
      <c r="G19" s="42">
        <v>3000</v>
      </c>
      <c r="H19" s="42">
        <v>3000</v>
      </c>
      <c r="I19" s="42">
        <v>3000</v>
      </c>
      <c r="J19" s="42">
        <v>3000</v>
      </c>
      <c r="K19" s="42">
        <v>3000</v>
      </c>
    </row>
    <row r="20" spans="1:11" ht="21">
      <c r="A20" s="2"/>
      <c r="B20" s="13" t="s">
        <v>21</v>
      </c>
      <c r="C20" s="40"/>
      <c r="D20" s="40"/>
      <c r="E20" s="40"/>
      <c r="F20" s="40"/>
      <c r="G20" s="40"/>
      <c r="H20" s="40"/>
      <c r="I20" s="40"/>
      <c r="J20" s="40"/>
      <c r="K20" s="40"/>
    </row>
    <row r="21" spans="1:11" ht="21">
      <c r="A21" s="2"/>
      <c r="B21" s="1" t="s">
        <v>12</v>
      </c>
      <c r="C21" s="33">
        <f>C19+C20</f>
        <v>3000</v>
      </c>
      <c r="D21" s="33">
        <f t="shared" ref="D21:K21" si="3">D19+D20</f>
        <v>3000</v>
      </c>
      <c r="E21" s="33">
        <f t="shared" si="3"/>
        <v>3000</v>
      </c>
      <c r="F21" s="33">
        <f t="shared" si="3"/>
        <v>3000</v>
      </c>
      <c r="G21" s="33">
        <f t="shared" si="3"/>
        <v>3000</v>
      </c>
      <c r="H21" s="33">
        <f t="shared" si="3"/>
        <v>3000</v>
      </c>
      <c r="I21" s="33">
        <f t="shared" si="3"/>
        <v>3000</v>
      </c>
      <c r="J21" s="33">
        <f t="shared" si="3"/>
        <v>3000</v>
      </c>
      <c r="K21" s="33">
        <f t="shared" si="3"/>
        <v>3000</v>
      </c>
    </row>
    <row r="22" spans="1:11" ht="21">
      <c r="A22" s="3" t="s">
        <v>8</v>
      </c>
      <c r="B22" s="4"/>
      <c r="C22" s="24"/>
      <c r="D22" s="24"/>
      <c r="E22" s="25"/>
      <c r="F22" s="25"/>
      <c r="G22" s="25"/>
      <c r="H22" s="25"/>
      <c r="I22" s="25"/>
      <c r="J22" s="25"/>
      <c r="K22" s="25"/>
    </row>
    <row r="23" spans="1:11" ht="21">
      <c r="A23" s="2"/>
      <c r="B23" s="11" t="s">
        <v>10</v>
      </c>
      <c r="C23" s="27">
        <v>6</v>
      </c>
      <c r="D23" s="27">
        <v>6</v>
      </c>
      <c r="E23" s="27">
        <v>6</v>
      </c>
      <c r="F23" s="27">
        <v>6</v>
      </c>
      <c r="G23" s="27">
        <v>6</v>
      </c>
      <c r="H23" s="27">
        <v>6</v>
      </c>
      <c r="I23" s="27">
        <v>6</v>
      </c>
      <c r="J23" s="27">
        <v>6</v>
      </c>
      <c r="K23" s="27">
        <v>6</v>
      </c>
    </row>
    <row r="24" spans="1:11" ht="21">
      <c r="A24" s="2"/>
      <c r="B24" s="12" t="s">
        <v>9</v>
      </c>
      <c r="C24" s="34">
        <v>60</v>
      </c>
      <c r="D24" s="34">
        <v>60</v>
      </c>
      <c r="E24" s="34">
        <v>60</v>
      </c>
      <c r="F24" s="34">
        <v>60</v>
      </c>
      <c r="G24" s="34">
        <v>60</v>
      </c>
      <c r="H24" s="34">
        <v>60</v>
      </c>
      <c r="I24" s="34">
        <v>60</v>
      </c>
      <c r="J24" s="34">
        <v>60</v>
      </c>
      <c r="K24" s="34">
        <v>60</v>
      </c>
    </row>
    <row r="25" spans="1:11" ht="21">
      <c r="A25" s="2"/>
      <c r="B25" s="13" t="s">
        <v>11</v>
      </c>
      <c r="C25" s="45">
        <v>430</v>
      </c>
      <c r="D25" s="45">
        <v>430</v>
      </c>
      <c r="E25" s="45">
        <v>430</v>
      </c>
      <c r="F25" s="45">
        <v>430</v>
      </c>
      <c r="G25" s="45">
        <v>430</v>
      </c>
      <c r="H25" s="45">
        <v>430</v>
      </c>
      <c r="I25" s="45">
        <v>430</v>
      </c>
      <c r="J25" s="45">
        <v>430</v>
      </c>
      <c r="K25" s="45">
        <v>430</v>
      </c>
    </row>
    <row r="26" spans="1:11" ht="21">
      <c r="A26" s="2"/>
      <c r="B26" s="12" t="s">
        <v>12</v>
      </c>
      <c r="C26" s="34">
        <f>C23*(C24+C25)</f>
        <v>2940</v>
      </c>
      <c r="D26" s="34">
        <f t="shared" ref="D26:K26" si="4">D23*(D24+D25)</f>
        <v>2940</v>
      </c>
      <c r="E26" s="34">
        <f t="shared" si="4"/>
        <v>2940</v>
      </c>
      <c r="F26" s="34">
        <f t="shared" si="4"/>
        <v>2940</v>
      </c>
      <c r="G26" s="34">
        <f t="shared" si="4"/>
        <v>2940</v>
      </c>
      <c r="H26" s="34">
        <f t="shared" si="4"/>
        <v>2940</v>
      </c>
      <c r="I26" s="34">
        <f t="shared" si="4"/>
        <v>2940</v>
      </c>
      <c r="J26" s="34">
        <f t="shared" si="4"/>
        <v>2940</v>
      </c>
      <c r="K26" s="34">
        <f t="shared" si="4"/>
        <v>2940</v>
      </c>
    </row>
    <row r="27" spans="1:11" ht="21">
      <c r="A27" s="3" t="s">
        <v>13</v>
      </c>
      <c r="B27" s="1"/>
      <c r="C27" s="25"/>
      <c r="D27" s="25"/>
      <c r="E27" s="25"/>
      <c r="F27" s="25"/>
      <c r="G27" s="25"/>
      <c r="H27" s="25"/>
      <c r="I27" s="25"/>
      <c r="J27" s="25"/>
      <c r="K27" s="25"/>
    </row>
    <row r="28" spans="1:11" ht="21">
      <c r="A28" s="2"/>
      <c r="B28" s="1" t="s">
        <v>14</v>
      </c>
      <c r="C28" s="39">
        <f>0.06*C$10</f>
        <v>12000</v>
      </c>
      <c r="D28" s="39">
        <f t="shared" ref="D28:K28" si="5">0.06*D$10</f>
        <v>12000</v>
      </c>
      <c r="E28" s="39">
        <f t="shared" si="5"/>
        <v>12000</v>
      </c>
      <c r="F28" s="39">
        <f t="shared" si="5"/>
        <v>12000</v>
      </c>
      <c r="G28" s="39">
        <f t="shared" si="5"/>
        <v>12000</v>
      </c>
      <c r="H28" s="39">
        <f t="shared" si="5"/>
        <v>12000</v>
      </c>
      <c r="I28" s="39">
        <f t="shared" si="5"/>
        <v>12000</v>
      </c>
      <c r="J28" s="39">
        <f t="shared" si="5"/>
        <v>12000</v>
      </c>
      <c r="K28" s="39">
        <f t="shared" si="5"/>
        <v>12000</v>
      </c>
    </row>
    <row r="29" spans="1:11" ht="21">
      <c r="A29" s="2"/>
      <c r="B29" s="1"/>
      <c r="C29" s="25"/>
      <c r="D29" s="25"/>
      <c r="E29" s="25"/>
      <c r="F29" s="25"/>
      <c r="G29" s="25"/>
      <c r="H29" s="25"/>
      <c r="I29" s="25"/>
      <c r="J29" s="25"/>
      <c r="K29" s="25"/>
    </row>
    <row r="30" spans="1:11" ht="21">
      <c r="A30" s="3" t="s">
        <v>15</v>
      </c>
      <c r="B30" s="1"/>
      <c r="C30" s="25"/>
      <c r="D30" s="25"/>
      <c r="E30" s="25"/>
      <c r="F30" s="25"/>
      <c r="G30" s="25"/>
      <c r="H30" s="25"/>
      <c r="I30" s="25"/>
      <c r="J30" s="25"/>
      <c r="K30" s="25"/>
    </row>
    <row r="31" spans="1:11" ht="21">
      <c r="A31" s="2"/>
      <c r="B31" s="1" t="s">
        <v>16</v>
      </c>
      <c r="C31" s="22">
        <f>(C$10-(C9+C17+C19+C28))*0.15</f>
        <v>3444.7349999999992</v>
      </c>
      <c r="D31" s="22">
        <f t="shared" ref="D31:K31" si="6">(D$10-(D9+D17+D19+D28))*0.15</f>
        <v>2657.2349999999992</v>
      </c>
      <c r="E31" s="22">
        <f t="shared" si="6"/>
        <v>1869.734999999999</v>
      </c>
      <c r="F31" s="22">
        <f t="shared" si="6"/>
        <v>1082.234999999999</v>
      </c>
      <c r="G31" s="22">
        <f t="shared" si="6"/>
        <v>294.7349999999991</v>
      </c>
      <c r="H31" s="22">
        <f t="shared" si="6"/>
        <v>-492.76500000000084</v>
      </c>
      <c r="I31" s="22">
        <f t="shared" si="6"/>
        <v>-1280.2650000000008</v>
      </c>
      <c r="J31" s="22">
        <f t="shared" si="6"/>
        <v>-2067.7650000000008</v>
      </c>
      <c r="K31" s="22">
        <f t="shared" si="6"/>
        <v>-2855.2650000000008</v>
      </c>
    </row>
    <row r="32" spans="1:11" ht="21">
      <c r="A32" s="2"/>
      <c r="B32" s="1"/>
      <c r="C32" s="25"/>
      <c r="D32" s="25"/>
      <c r="E32" s="25"/>
      <c r="F32" s="25"/>
      <c r="G32" s="25"/>
      <c r="H32" s="25"/>
      <c r="I32" s="25"/>
      <c r="J32" s="25"/>
      <c r="K32" s="25"/>
    </row>
    <row r="33" spans="1:11" ht="21">
      <c r="A33" s="3" t="s">
        <v>17</v>
      </c>
      <c r="B33" s="4"/>
      <c r="C33" s="24"/>
      <c r="D33" s="24"/>
      <c r="E33" s="25"/>
      <c r="F33" s="25"/>
      <c r="G33" s="25"/>
      <c r="H33" s="25"/>
      <c r="I33" s="25"/>
      <c r="J33" s="25"/>
      <c r="K33" s="25"/>
    </row>
    <row r="34" spans="1:11" ht="19">
      <c r="B34" s="13"/>
      <c r="C34" s="37"/>
      <c r="D34" s="37"/>
      <c r="E34" s="37"/>
      <c r="F34" s="37"/>
      <c r="G34" s="37"/>
      <c r="H34" s="37"/>
      <c r="I34" s="37"/>
      <c r="J34" s="37"/>
      <c r="K34" s="37"/>
    </row>
    <row r="35" spans="1:11" ht="19">
      <c r="B35" s="1"/>
      <c r="C35" s="44"/>
      <c r="D35" s="44"/>
      <c r="E35" s="44"/>
      <c r="F35" s="44"/>
      <c r="G35" s="44"/>
      <c r="H35" s="44"/>
      <c r="I35" s="44"/>
      <c r="J35" s="44"/>
      <c r="K35" s="44"/>
    </row>
    <row r="36" spans="1:11" ht="19">
      <c r="B36" s="38" t="s">
        <v>25</v>
      </c>
      <c r="C36" s="36">
        <f>C9+C17+C21+C26</f>
        <v>167975.1</v>
      </c>
      <c r="D36" s="36">
        <f t="shared" ref="D36:K36" si="7">D9+D17+D21+D26</f>
        <v>173225.1</v>
      </c>
      <c r="E36" s="36">
        <f t="shared" si="7"/>
        <v>178475.1</v>
      </c>
      <c r="F36" s="36">
        <f t="shared" si="7"/>
        <v>183725.1</v>
      </c>
      <c r="G36" s="36">
        <f t="shared" si="7"/>
        <v>188975.1</v>
      </c>
      <c r="H36" s="36">
        <f t="shared" si="7"/>
        <v>194225.1</v>
      </c>
      <c r="I36" s="36">
        <f t="shared" si="7"/>
        <v>199475.1</v>
      </c>
      <c r="J36" s="36">
        <f t="shared" si="7"/>
        <v>204725.1</v>
      </c>
      <c r="K36" s="36">
        <f t="shared" si="7"/>
        <v>209975.1</v>
      </c>
    </row>
    <row r="37" spans="1:11" ht="19">
      <c r="B37" s="43" t="s">
        <v>26</v>
      </c>
      <c r="C37" s="16">
        <f>C10-C28</f>
        <v>188000</v>
      </c>
      <c r="D37" s="16">
        <f t="shared" ref="D37:K37" si="8">D10-D28</f>
        <v>188000</v>
      </c>
      <c r="E37" s="16">
        <f t="shared" si="8"/>
        <v>188000</v>
      </c>
      <c r="F37" s="16">
        <f t="shared" si="8"/>
        <v>188000</v>
      </c>
      <c r="G37" s="16">
        <f t="shared" si="8"/>
        <v>188000</v>
      </c>
      <c r="H37" s="16">
        <f t="shared" si="8"/>
        <v>188000</v>
      </c>
      <c r="I37" s="16">
        <f t="shared" si="8"/>
        <v>188000</v>
      </c>
      <c r="J37" s="16">
        <f t="shared" si="8"/>
        <v>188000</v>
      </c>
      <c r="K37" s="16">
        <f t="shared" si="8"/>
        <v>188000</v>
      </c>
    </row>
    <row r="38" spans="1:11" ht="19">
      <c r="B38" s="43" t="s">
        <v>27</v>
      </c>
      <c r="C38" s="16">
        <f>C10-(C9+C17+C21+C26+C28)</f>
        <v>20024.899999999994</v>
      </c>
      <c r="D38" s="16">
        <f t="shared" ref="D38:K38" si="9">D10-(D9+D17+D21+D26+D28)</f>
        <v>14774.899999999994</v>
      </c>
      <c r="E38" s="16">
        <f t="shared" si="9"/>
        <v>9524.8999999999942</v>
      </c>
      <c r="F38" s="16">
        <f t="shared" si="9"/>
        <v>4274.8999999999942</v>
      </c>
      <c r="G38" s="16">
        <f t="shared" si="9"/>
        <v>-975.10000000000582</v>
      </c>
      <c r="H38" s="16">
        <f t="shared" si="9"/>
        <v>-6225.1000000000058</v>
      </c>
      <c r="I38" s="16">
        <f t="shared" si="9"/>
        <v>-11475.100000000006</v>
      </c>
      <c r="J38" s="16">
        <f t="shared" si="9"/>
        <v>-16725.100000000006</v>
      </c>
      <c r="K38" s="16">
        <f t="shared" si="9"/>
        <v>-21975.100000000006</v>
      </c>
    </row>
    <row r="40" spans="1:11" ht="17" thickBot="1"/>
    <row r="41" spans="1:11" ht="21">
      <c r="B41" s="18" t="s">
        <v>28</v>
      </c>
      <c r="C41" s="19">
        <f>C38-C31</f>
        <v>16580.164999999994</v>
      </c>
      <c r="D41" s="19">
        <f t="shared" ref="D41:K41" si="10">D38-D31</f>
        <v>12117.664999999995</v>
      </c>
      <c r="E41" s="19">
        <f t="shared" si="10"/>
        <v>7655.1649999999954</v>
      </c>
      <c r="F41" s="19">
        <f t="shared" si="10"/>
        <v>3192.6649999999954</v>
      </c>
      <c r="G41" s="19">
        <f t="shared" si="10"/>
        <v>-1269.835000000005</v>
      </c>
      <c r="H41" s="19">
        <f t="shared" si="10"/>
        <v>-5732.3350000000046</v>
      </c>
      <c r="I41" s="19">
        <f t="shared" si="10"/>
        <v>-10194.835000000005</v>
      </c>
      <c r="J41" s="19">
        <f t="shared" si="10"/>
        <v>-14657.335000000005</v>
      </c>
      <c r="K41" s="19">
        <f t="shared" si="10"/>
        <v>-19119.835000000006</v>
      </c>
    </row>
    <row r="42" spans="1:11" ht="27" thickBot="1">
      <c r="B42" s="30" t="s">
        <v>29</v>
      </c>
      <c r="C42" s="31">
        <f>C41/C36</f>
        <v>9.8706087985659732E-2</v>
      </c>
      <c r="D42" s="31">
        <f t="shared" ref="D42:K42" si="11">D41/D36</f>
        <v>6.9953286215450272E-2</v>
      </c>
      <c r="E42" s="31">
        <f t="shared" si="11"/>
        <v>4.2892061693760052E-2</v>
      </c>
      <c r="F42" s="31">
        <f t="shared" si="11"/>
        <v>1.7377402434397886E-2</v>
      </c>
      <c r="G42" s="31">
        <f t="shared" si="11"/>
        <v>-6.7195889828871895E-3</v>
      </c>
      <c r="H42" s="31">
        <f t="shared" si="11"/>
        <v>-2.9513873335629659E-2</v>
      </c>
      <c r="I42" s="31">
        <f t="shared" si="11"/>
        <v>-5.110830875633101E-2</v>
      </c>
      <c r="J42" s="31">
        <f t="shared" si="11"/>
        <v>-7.1595202542336062E-2</v>
      </c>
      <c r="K42" s="31">
        <f t="shared" si="11"/>
        <v>-9.1057630166624548E-2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E09DA-E8F8-A14D-9D51-FEE0E16E073E}">
  <dimension ref="A2:L42"/>
  <sheetViews>
    <sheetView topLeftCell="A2" zoomScale="68" zoomScaleNormal="91" workbookViewId="0">
      <selection activeCell="G8" sqref="G8:H42"/>
    </sheetView>
  </sheetViews>
  <sheetFormatPr baseColWidth="10" defaultRowHeight="16"/>
  <cols>
    <col min="1" max="1" width="32" customWidth="1"/>
    <col min="2" max="2" width="71.6640625" customWidth="1"/>
    <col min="3" max="3" width="23.1640625" customWidth="1"/>
    <col min="4" max="4" width="18.5" bestFit="1" customWidth="1"/>
    <col min="5" max="5" width="19.5" customWidth="1"/>
    <col min="6" max="6" width="19.1640625" customWidth="1"/>
    <col min="7" max="7" width="18.6640625" customWidth="1"/>
    <col min="8" max="8" width="18.33203125" customWidth="1"/>
    <col min="9" max="9" width="19.1640625" customWidth="1"/>
    <col min="10" max="10" width="19.33203125" customWidth="1"/>
    <col min="11" max="11" width="18.83203125" customWidth="1"/>
  </cols>
  <sheetData>
    <row r="2" spans="1:12" ht="31">
      <c r="B2" s="29" t="s">
        <v>24</v>
      </c>
      <c r="C2" s="61">
        <v>45489</v>
      </c>
    </row>
    <row r="3" spans="1:12" ht="21">
      <c r="B3" s="28" t="s">
        <v>66</v>
      </c>
    </row>
    <row r="4" spans="1:12" ht="21">
      <c r="B4" s="28" t="s">
        <v>67</v>
      </c>
    </row>
    <row r="6" spans="1:12">
      <c r="D6" t="s">
        <v>23</v>
      </c>
      <c r="E6">
        <v>5000</v>
      </c>
    </row>
    <row r="7" spans="1:12" ht="22" thickBot="1">
      <c r="A7" s="5" t="s">
        <v>0</v>
      </c>
      <c r="B7" s="5" t="s">
        <v>1</v>
      </c>
      <c r="C7" s="6"/>
      <c r="D7" s="7"/>
    </row>
    <row r="8" spans="1:12" ht="21">
      <c r="A8" s="8" t="s">
        <v>18</v>
      </c>
      <c r="B8" s="14"/>
      <c r="C8" s="14"/>
      <c r="D8" s="15">
        <v>1</v>
      </c>
      <c r="E8">
        <v>2</v>
      </c>
      <c r="F8">
        <v>3</v>
      </c>
      <c r="G8" s="192">
        <v>4</v>
      </c>
      <c r="H8" s="160">
        <v>5</v>
      </c>
      <c r="I8">
        <v>6</v>
      </c>
      <c r="J8">
        <v>7</v>
      </c>
      <c r="K8">
        <v>8</v>
      </c>
    </row>
    <row r="9" spans="1:12" ht="21">
      <c r="A9" s="2"/>
      <c r="B9" s="1" t="s">
        <v>2</v>
      </c>
      <c r="C9" s="35">
        <v>195000</v>
      </c>
      <c r="D9" s="35">
        <f>$C$9+(D8*$E$6)</f>
        <v>200000</v>
      </c>
      <c r="E9" s="35">
        <f t="shared" ref="E9:K9" si="0">$C$9+(E8*$E$6)</f>
        <v>205000</v>
      </c>
      <c r="F9" s="35">
        <f t="shared" si="0"/>
        <v>210000</v>
      </c>
      <c r="G9" s="188">
        <f t="shared" si="0"/>
        <v>215000</v>
      </c>
      <c r="H9" s="189">
        <f t="shared" si="0"/>
        <v>220000</v>
      </c>
      <c r="I9" s="35">
        <f t="shared" si="0"/>
        <v>225000</v>
      </c>
      <c r="J9" s="35">
        <f t="shared" si="0"/>
        <v>230000</v>
      </c>
      <c r="K9" s="35">
        <f t="shared" si="0"/>
        <v>235000</v>
      </c>
      <c r="L9" s="20"/>
    </row>
    <row r="10" spans="1:12" ht="21">
      <c r="A10" s="2"/>
      <c r="B10" s="9" t="s">
        <v>3</v>
      </c>
      <c r="C10" s="17">
        <v>340000</v>
      </c>
      <c r="D10" s="17">
        <v>340000</v>
      </c>
      <c r="E10" s="17">
        <v>340000</v>
      </c>
      <c r="F10" s="17">
        <v>340000</v>
      </c>
      <c r="G10" s="193">
        <v>340000</v>
      </c>
      <c r="H10" s="194">
        <v>340000</v>
      </c>
      <c r="I10" s="17">
        <v>340000</v>
      </c>
      <c r="J10" s="17">
        <v>340000</v>
      </c>
      <c r="K10" s="17">
        <v>340000</v>
      </c>
    </row>
    <row r="11" spans="1:12" ht="19">
      <c r="D11" s="1"/>
      <c r="G11" s="165"/>
      <c r="H11" s="166"/>
    </row>
    <row r="12" spans="1:12" ht="21">
      <c r="A12" s="3" t="s">
        <v>4</v>
      </c>
      <c r="B12" s="1"/>
      <c r="D12" s="1"/>
      <c r="G12" s="165"/>
      <c r="H12" s="166"/>
    </row>
    <row r="13" spans="1:12" ht="21">
      <c r="A13" s="2"/>
      <c r="B13" s="12" t="s">
        <v>19</v>
      </c>
      <c r="C13" s="32">
        <f>C9*0.05</f>
        <v>9750</v>
      </c>
      <c r="D13" s="32">
        <f t="shared" ref="D13:K13" si="1">D9*0.05</f>
        <v>10000</v>
      </c>
      <c r="E13" s="32">
        <f t="shared" si="1"/>
        <v>10250</v>
      </c>
      <c r="F13" s="32">
        <f t="shared" si="1"/>
        <v>10500</v>
      </c>
      <c r="G13" s="153">
        <f t="shared" si="1"/>
        <v>10750</v>
      </c>
      <c r="H13" s="176">
        <f t="shared" si="1"/>
        <v>11000</v>
      </c>
      <c r="I13" s="32">
        <f t="shared" si="1"/>
        <v>11250</v>
      </c>
      <c r="J13" s="32">
        <f t="shared" si="1"/>
        <v>11500</v>
      </c>
      <c r="K13" s="32">
        <f t="shared" si="1"/>
        <v>11750</v>
      </c>
    </row>
    <row r="14" spans="1:12" ht="21">
      <c r="A14" s="2"/>
      <c r="B14" s="9" t="s">
        <v>43</v>
      </c>
      <c r="C14" s="32">
        <f>C9*0.03</f>
        <v>5850</v>
      </c>
      <c r="D14" s="32">
        <f t="shared" ref="D14:K14" si="2">D9*0.03</f>
        <v>6000</v>
      </c>
      <c r="E14" s="32">
        <f t="shared" si="2"/>
        <v>6150</v>
      </c>
      <c r="F14" s="32">
        <f t="shared" si="2"/>
        <v>6300</v>
      </c>
      <c r="G14" s="153">
        <f t="shared" si="2"/>
        <v>6450</v>
      </c>
      <c r="H14" s="176">
        <f t="shared" si="2"/>
        <v>6600</v>
      </c>
      <c r="I14" s="32">
        <f t="shared" si="2"/>
        <v>6750</v>
      </c>
      <c r="J14" s="32">
        <f t="shared" si="2"/>
        <v>6900</v>
      </c>
      <c r="K14" s="32">
        <f t="shared" si="2"/>
        <v>7050</v>
      </c>
    </row>
    <row r="15" spans="1:12" ht="21">
      <c r="A15" s="2"/>
      <c r="B15" s="9" t="s">
        <v>22</v>
      </c>
      <c r="C15" s="32">
        <v>3000</v>
      </c>
      <c r="D15" s="32">
        <v>3000</v>
      </c>
      <c r="E15" s="32">
        <v>3000</v>
      </c>
      <c r="F15" s="32">
        <v>3000</v>
      </c>
      <c r="G15" s="153">
        <v>3000</v>
      </c>
      <c r="H15" s="176">
        <v>3000</v>
      </c>
      <c r="I15" s="32">
        <v>3000</v>
      </c>
      <c r="J15" s="32">
        <v>3000</v>
      </c>
      <c r="K15" s="32">
        <v>3000</v>
      </c>
    </row>
    <row r="16" spans="1:12" ht="21">
      <c r="A16" s="2"/>
      <c r="B16" s="10" t="s">
        <v>20</v>
      </c>
      <c r="C16" s="32">
        <f>0.05*C9</f>
        <v>9750</v>
      </c>
      <c r="D16" s="32">
        <f t="shared" ref="D16:K16" si="3">0.05*D9</f>
        <v>10000</v>
      </c>
      <c r="E16" s="32">
        <f t="shared" si="3"/>
        <v>10250</v>
      </c>
      <c r="F16" s="32">
        <f t="shared" si="3"/>
        <v>10500</v>
      </c>
      <c r="G16" s="153">
        <f t="shared" si="3"/>
        <v>10750</v>
      </c>
      <c r="H16" s="176">
        <f t="shared" si="3"/>
        <v>11000</v>
      </c>
      <c r="I16" s="32">
        <f t="shared" si="3"/>
        <v>11250</v>
      </c>
      <c r="J16" s="32">
        <f t="shared" si="3"/>
        <v>11500</v>
      </c>
      <c r="K16" s="32">
        <f t="shared" si="3"/>
        <v>11750</v>
      </c>
    </row>
    <row r="17" spans="1:11" ht="21">
      <c r="A17" s="2"/>
      <c r="B17" s="1" t="s">
        <v>12</v>
      </c>
      <c r="C17" s="22">
        <f>C13+C14+C15+C16</f>
        <v>28350</v>
      </c>
      <c r="D17" s="22">
        <f t="shared" ref="D17:K17" si="4">D13+D14+D15+D16</f>
        <v>29000</v>
      </c>
      <c r="E17" s="22">
        <f t="shared" si="4"/>
        <v>29650</v>
      </c>
      <c r="F17" s="22">
        <f t="shared" si="4"/>
        <v>30300</v>
      </c>
      <c r="G17" s="168">
        <f t="shared" si="4"/>
        <v>30950</v>
      </c>
      <c r="H17" s="169">
        <f t="shared" si="4"/>
        <v>31600</v>
      </c>
      <c r="I17" s="22">
        <f t="shared" si="4"/>
        <v>32250</v>
      </c>
      <c r="J17" s="22">
        <f t="shared" si="4"/>
        <v>32900</v>
      </c>
      <c r="K17" s="22">
        <f t="shared" si="4"/>
        <v>33550</v>
      </c>
    </row>
    <row r="18" spans="1:11" ht="21">
      <c r="A18" s="3" t="s">
        <v>6</v>
      </c>
      <c r="B18" s="1"/>
      <c r="C18" s="25"/>
      <c r="D18" s="25"/>
      <c r="E18" s="25"/>
      <c r="F18" s="25"/>
      <c r="G18" s="170"/>
      <c r="H18" s="171"/>
      <c r="I18" s="25"/>
      <c r="J18" s="25"/>
      <c r="K18" s="25"/>
    </row>
    <row r="19" spans="1:11" ht="21">
      <c r="A19" s="2"/>
      <c r="B19" s="41" t="s">
        <v>7</v>
      </c>
      <c r="C19" s="42">
        <v>5000</v>
      </c>
      <c r="D19" s="42">
        <v>5000</v>
      </c>
      <c r="E19" s="42">
        <v>5000</v>
      </c>
      <c r="F19" s="42">
        <v>5000</v>
      </c>
      <c r="G19" s="168">
        <v>5000</v>
      </c>
      <c r="H19" s="169">
        <v>5000</v>
      </c>
      <c r="I19" s="42">
        <v>5000</v>
      </c>
      <c r="J19" s="42">
        <v>5000</v>
      </c>
      <c r="K19" s="42">
        <v>5000</v>
      </c>
    </row>
    <row r="20" spans="1:11" ht="21">
      <c r="A20" s="2"/>
      <c r="B20" s="13" t="s">
        <v>21</v>
      </c>
      <c r="C20" s="40"/>
      <c r="D20" s="40"/>
      <c r="E20" s="40"/>
      <c r="F20" s="40"/>
      <c r="G20" s="170"/>
      <c r="H20" s="171"/>
      <c r="I20" s="40"/>
      <c r="J20" s="40"/>
      <c r="K20" s="40"/>
    </row>
    <row r="21" spans="1:11" ht="21">
      <c r="A21" s="2"/>
      <c r="B21" s="1" t="s">
        <v>12</v>
      </c>
      <c r="C21" s="33">
        <f>C19+C20</f>
        <v>5000</v>
      </c>
      <c r="D21" s="33">
        <f t="shared" ref="D21:K21" si="5">D19+D20</f>
        <v>5000</v>
      </c>
      <c r="E21" s="33">
        <f t="shared" si="5"/>
        <v>5000</v>
      </c>
      <c r="F21" s="33">
        <f t="shared" si="5"/>
        <v>5000</v>
      </c>
      <c r="G21" s="153">
        <f t="shared" si="5"/>
        <v>5000</v>
      </c>
      <c r="H21" s="176">
        <f t="shared" si="5"/>
        <v>5000</v>
      </c>
      <c r="I21" s="33">
        <f t="shared" si="5"/>
        <v>5000</v>
      </c>
      <c r="J21" s="33">
        <f t="shared" si="5"/>
        <v>5000</v>
      </c>
      <c r="K21" s="33">
        <f t="shared" si="5"/>
        <v>5000</v>
      </c>
    </row>
    <row r="22" spans="1:11" ht="21">
      <c r="A22" s="3" t="s">
        <v>8</v>
      </c>
      <c r="B22" s="4"/>
      <c r="C22" s="24"/>
      <c r="D22" s="24"/>
      <c r="E22" s="25"/>
      <c r="F22" s="25"/>
      <c r="G22" s="170"/>
      <c r="H22" s="171"/>
      <c r="I22" s="25"/>
      <c r="J22" s="25"/>
      <c r="K22" s="25"/>
    </row>
    <row r="23" spans="1:11" ht="21">
      <c r="A23" s="2"/>
      <c r="B23" s="11" t="s">
        <v>10</v>
      </c>
      <c r="C23" s="27">
        <v>6</v>
      </c>
      <c r="D23" s="27">
        <v>6</v>
      </c>
      <c r="E23" s="27">
        <v>6</v>
      </c>
      <c r="F23" s="27">
        <v>6</v>
      </c>
      <c r="G23" s="195">
        <v>6</v>
      </c>
      <c r="H23" s="196">
        <v>6</v>
      </c>
      <c r="I23" s="27">
        <v>6</v>
      </c>
      <c r="J23" s="27">
        <v>6</v>
      </c>
      <c r="K23" s="27">
        <v>6</v>
      </c>
    </row>
    <row r="24" spans="1:11" ht="21">
      <c r="A24" s="2"/>
      <c r="B24" s="12" t="s">
        <v>9</v>
      </c>
      <c r="C24" s="34">
        <v>54</v>
      </c>
      <c r="D24" s="34">
        <v>54</v>
      </c>
      <c r="E24" s="34">
        <v>54</v>
      </c>
      <c r="F24" s="34">
        <v>54</v>
      </c>
      <c r="G24" s="168">
        <v>54</v>
      </c>
      <c r="H24" s="169">
        <v>54</v>
      </c>
      <c r="I24" s="34">
        <v>54</v>
      </c>
      <c r="J24" s="34">
        <v>54</v>
      </c>
      <c r="K24" s="34">
        <v>54</v>
      </c>
    </row>
    <row r="25" spans="1:11" ht="21">
      <c r="A25" s="2"/>
      <c r="B25" s="13" t="s">
        <v>11</v>
      </c>
      <c r="C25" s="45">
        <v>500</v>
      </c>
      <c r="D25" s="45">
        <v>500</v>
      </c>
      <c r="E25" s="45">
        <v>500</v>
      </c>
      <c r="F25" s="45">
        <v>500</v>
      </c>
      <c r="G25" s="197">
        <v>500</v>
      </c>
      <c r="H25" s="198">
        <v>500</v>
      </c>
      <c r="I25" s="45">
        <v>500</v>
      </c>
      <c r="J25" s="45">
        <v>500</v>
      </c>
      <c r="K25" s="45">
        <v>500</v>
      </c>
    </row>
    <row r="26" spans="1:11" ht="21">
      <c r="A26" s="2"/>
      <c r="B26" s="12" t="s">
        <v>12</v>
      </c>
      <c r="C26" s="34">
        <f>C23*(C24+C25)</f>
        <v>3324</v>
      </c>
      <c r="D26" s="34">
        <f t="shared" ref="D26:K26" si="6">D23*(D24+D25)</f>
        <v>3324</v>
      </c>
      <c r="E26" s="34">
        <f t="shared" si="6"/>
        <v>3324</v>
      </c>
      <c r="F26" s="34">
        <f t="shared" si="6"/>
        <v>3324</v>
      </c>
      <c r="G26" s="168">
        <f t="shared" si="6"/>
        <v>3324</v>
      </c>
      <c r="H26" s="169">
        <f t="shared" si="6"/>
        <v>3324</v>
      </c>
      <c r="I26" s="34">
        <f t="shared" si="6"/>
        <v>3324</v>
      </c>
      <c r="J26" s="34">
        <f t="shared" si="6"/>
        <v>3324</v>
      </c>
      <c r="K26" s="34">
        <f t="shared" si="6"/>
        <v>3324</v>
      </c>
    </row>
    <row r="27" spans="1:11" ht="21">
      <c r="A27" s="3" t="s">
        <v>13</v>
      </c>
      <c r="B27" s="1"/>
      <c r="C27" s="25"/>
      <c r="D27" s="25"/>
      <c r="E27" s="25"/>
      <c r="F27" s="25"/>
      <c r="G27" s="170"/>
      <c r="H27" s="171"/>
      <c r="I27" s="25"/>
      <c r="J27" s="25"/>
      <c r="K27" s="25"/>
    </row>
    <row r="28" spans="1:11" ht="21">
      <c r="A28" s="2"/>
      <c r="B28" s="1" t="s">
        <v>14</v>
      </c>
      <c r="C28" s="39">
        <f>0.06*C$10</f>
        <v>20400</v>
      </c>
      <c r="D28" s="39">
        <f t="shared" ref="D28:K28" si="7">0.06*D$10</f>
        <v>20400</v>
      </c>
      <c r="E28" s="39">
        <f t="shared" si="7"/>
        <v>20400</v>
      </c>
      <c r="F28" s="39">
        <f t="shared" si="7"/>
        <v>20400</v>
      </c>
      <c r="G28" s="153">
        <f t="shared" si="7"/>
        <v>20400</v>
      </c>
      <c r="H28" s="176">
        <f t="shared" si="7"/>
        <v>20400</v>
      </c>
      <c r="I28" s="39">
        <f t="shared" si="7"/>
        <v>20400</v>
      </c>
      <c r="J28" s="39">
        <f t="shared" si="7"/>
        <v>20400</v>
      </c>
      <c r="K28" s="39">
        <f t="shared" si="7"/>
        <v>20400</v>
      </c>
    </row>
    <row r="29" spans="1:11" ht="21">
      <c r="A29" s="2"/>
      <c r="B29" s="1"/>
      <c r="C29" s="25"/>
      <c r="D29" s="25"/>
      <c r="E29" s="25"/>
      <c r="F29" s="25"/>
      <c r="G29" s="170"/>
      <c r="H29" s="171"/>
      <c r="I29" s="25"/>
      <c r="J29" s="25"/>
      <c r="K29" s="25"/>
    </row>
    <row r="30" spans="1:11" ht="21">
      <c r="A30" s="3" t="s">
        <v>15</v>
      </c>
      <c r="B30" s="1"/>
      <c r="C30" s="25"/>
      <c r="D30" s="25"/>
      <c r="E30" s="25"/>
      <c r="F30" s="25"/>
      <c r="G30" s="170"/>
      <c r="H30" s="171"/>
      <c r="I30" s="25"/>
      <c r="J30" s="25"/>
      <c r="K30" s="25"/>
    </row>
    <row r="31" spans="1:11" ht="21">
      <c r="A31" s="2"/>
      <c r="B31" s="1" t="s">
        <v>16</v>
      </c>
      <c r="C31" s="22">
        <f>(C$10-(C9+C17+C19+C28))*0.15</f>
        <v>13687.5</v>
      </c>
      <c r="D31" s="22">
        <f t="shared" ref="D31:K31" si="8">(D$10-(D9+D17+D19+D28))*0.15</f>
        <v>12840</v>
      </c>
      <c r="E31" s="22">
        <f t="shared" si="8"/>
        <v>11992.5</v>
      </c>
      <c r="F31" s="22">
        <f t="shared" si="8"/>
        <v>11145</v>
      </c>
      <c r="G31" s="168">
        <f t="shared" si="8"/>
        <v>10297.5</v>
      </c>
      <c r="H31" s="169">
        <f t="shared" si="8"/>
        <v>9450</v>
      </c>
      <c r="I31" s="22">
        <f t="shared" si="8"/>
        <v>8602.5</v>
      </c>
      <c r="J31" s="22">
        <f t="shared" si="8"/>
        <v>7755</v>
      </c>
      <c r="K31" s="22">
        <f t="shared" si="8"/>
        <v>6907.5</v>
      </c>
    </row>
    <row r="32" spans="1:11" ht="21">
      <c r="A32" s="2"/>
      <c r="B32" s="1"/>
      <c r="C32" s="25"/>
      <c r="D32" s="25"/>
      <c r="E32" s="25"/>
      <c r="F32" s="25"/>
      <c r="G32" s="170"/>
      <c r="H32" s="171"/>
      <c r="I32" s="25"/>
      <c r="J32" s="25"/>
      <c r="K32" s="25"/>
    </row>
    <row r="33" spans="1:11" ht="21">
      <c r="A33" s="3" t="s">
        <v>17</v>
      </c>
      <c r="B33" s="4"/>
      <c r="C33" s="24"/>
      <c r="D33" s="24"/>
      <c r="E33" s="25"/>
      <c r="F33" s="25"/>
      <c r="G33" s="170"/>
      <c r="H33" s="171"/>
      <c r="I33" s="25"/>
      <c r="J33" s="25"/>
      <c r="K33" s="25"/>
    </row>
    <row r="34" spans="1:11" ht="19">
      <c r="B34" s="13"/>
      <c r="C34" s="37"/>
      <c r="D34" s="37"/>
      <c r="E34" s="37"/>
      <c r="F34" s="37"/>
      <c r="G34" s="199"/>
      <c r="H34" s="200"/>
      <c r="I34" s="37"/>
      <c r="J34" s="37"/>
      <c r="K34" s="37"/>
    </row>
    <row r="35" spans="1:11" ht="19">
      <c r="B35" s="1"/>
      <c r="C35" s="44"/>
      <c r="D35" s="44"/>
      <c r="E35" s="44"/>
      <c r="F35" s="44"/>
      <c r="G35" s="186"/>
      <c r="H35" s="187"/>
      <c r="I35" s="44"/>
      <c r="J35" s="44"/>
      <c r="K35" s="44"/>
    </row>
    <row r="36" spans="1:11" ht="19">
      <c r="B36" s="38" t="s">
        <v>25</v>
      </c>
      <c r="C36" s="36">
        <f>C9+C17+C21+C26</f>
        <v>231674</v>
      </c>
      <c r="D36" s="36">
        <f t="shared" ref="D36:K36" si="9">D9+D17+D21+D26</f>
        <v>237324</v>
      </c>
      <c r="E36" s="36">
        <f t="shared" si="9"/>
        <v>242974</v>
      </c>
      <c r="F36" s="36">
        <f t="shared" si="9"/>
        <v>248624</v>
      </c>
      <c r="G36" s="188">
        <f t="shared" si="9"/>
        <v>254274</v>
      </c>
      <c r="H36" s="189">
        <f t="shared" si="9"/>
        <v>259924</v>
      </c>
      <c r="I36" s="36">
        <f t="shared" si="9"/>
        <v>265574</v>
      </c>
      <c r="J36" s="36">
        <f t="shared" si="9"/>
        <v>271224</v>
      </c>
      <c r="K36" s="36">
        <f t="shared" si="9"/>
        <v>276874</v>
      </c>
    </row>
    <row r="37" spans="1:11" ht="19">
      <c r="B37" s="43" t="s">
        <v>26</v>
      </c>
      <c r="C37" s="16">
        <f>C10-C28</f>
        <v>319600</v>
      </c>
      <c r="D37" s="16">
        <f t="shared" ref="D37:K37" si="10">D10-D28</f>
        <v>319600</v>
      </c>
      <c r="E37" s="16">
        <f t="shared" si="10"/>
        <v>319600</v>
      </c>
      <c r="F37" s="16">
        <f t="shared" si="10"/>
        <v>319600</v>
      </c>
      <c r="G37" s="190">
        <f t="shared" si="10"/>
        <v>319600</v>
      </c>
      <c r="H37" s="191">
        <f t="shared" si="10"/>
        <v>319600</v>
      </c>
      <c r="I37" s="16">
        <f t="shared" si="10"/>
        <v>319600</v>
      </c>
      <c r="J37" s="16">
        <f t="shared" si="10"/>
        <v>319600</v>
      </c>
      <c r="K37" s="16">
        <f t="shared" si="10"/>
        <v>319600</v>
      </c>
    </row>
    <row r="38" spans="1:11" ht="19">
      <c r="B38" s="43" t="s">
        <v>27</v>
      </c>
      <c r="C38" s="16">
        <f>C10-(C9+C17+C21+C26+C28)</f>
        <v>87926</v>
      </c>
      <c r="D38" s="16">
        <f t="shared" ref="D38:K38" si="11">D10-(D9+D17+D21+D26+D28)</f>
        <v>82276</v>
      </c>
      <c r="E38" s="16">
        <f t="shared" si="11"/>
        <v>76626</v>
      </c>
      <c r="F38" s="16">
        <f t="shared" si="11"/>
        <v>70976</v>
      </c>
      <c r="G38" s="190">
        <f t="shared" si="11"/>
        <v>65326</v>
      </c>
      <c r="H38" s="191">
        <f t="shared" si="11"/>
        <v>59676</v>
      </c>
      <c r="I38" s="16">
        <f t="shared" si="11"/>
        <v>54026</v>
      </c>
      <c r="J38" s="16">
        <f t="shared" si="11"/>
        <v>48376</v>
      </c>
      <c r="K38" s="16">
        <f t="shared" si="11"/>
        <v>42726</v>
      </c>
    </row>
    <row r="39" spans="1:11">
      <c r="G39" s="165"/>
      <c r="H39" s="166"/>
    </row>
    <row r="40" spans="1:11" ht="17" thickBot="1">
      <c r="G40" s="165"/>
      <c r="H40" s="166"/>
    </row>
    <row r="41" spans="1:11" ht="21">
      <c r="B41" s="18" t="s">
        <v>28</v>
      </c>
      <c r="C41" s="19">
        <f>C38-C31</f>
        <v>74238.5</v>
      </c>
      <c r="D41" s="19">
        <f t="shared" ref="D41:K41" si="12">D38-D31</f>
        <v>69436</v>
      </c>
      <c r="E41" s="19">
        <f t="shared" si="12"/>
        <v>64633.5</v>
      </c>
      <c r="F41" s="131">
        <f t="shared" si="12"/>
        <v>59831</v>
      </c>
      <c r="G41" s="201">
        <f t="shared" si="12"/>
        <v>55028.5</v>
      </c>
      <c r="H41" s="202">
        <f t="shared" si="12"/>
        <v>50226</v>
      </c>
      <c r="I41" s="19">
        <f t="shared" si="12"/>
        <v>45423.5</v>
      </c>
      <c r="J41" s="19">
        <f t="shared" si="12"/>
        <v>40621</v>
      </c>
      <c r="K41" s="19">
        <f t="shared" si="12"/>
        <v>35818.5</v>
      </c>
    </row>
    <row r="42" spans="1:11" ht="27" thickBot="1">
      <c r="B42" s="30" t="s">
        <v>29</v>
      </c>
      <c r="C42" s="31">
        <f>C41/C36</f>
        <v>0.3204438132893635</v>
      </c>
      <c r="D42" s="31">
        <f t="shared" ref="D42:K42" si="13">D41/D36</f>
        <v>0.29257892164298593</v>
      </c>
      <c r="E42" s="31">
        <f t="shared" si="13"/>
        <v>0.26600994345073958</v>
      </c>
      <c r="F42" s="132">
        <f t="shared" si="13"/>
        <v>0.24064852950640325</v>
      </c>
      <c r="G42" s="203">
        <f t="shared" si="13"/>
        <v>0.21641418312529004</v>
      </c>
      <c r="H42" s="31">
        <f t="shared" si="13"/>
        <v>0.19323340668810884</v>
      </c>
      <c r="I42" s="31">
        <f t="shared" si="13"/>
        <v>0.17103895712682718</v>
      </c>
      <c r="J42" s="31">
        <f t="shared" si="13"/>
        <v>0.14976919446656639</v>
      </c>
      <c r="K42" s="31">
        <f t="shared" si="13"/>
        <v>0.12936751013096209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F8CE8-795D-DC40-AD5C-2CD1AC59E907}">
  <dimension ref="A2:L42"/>
  <sheetViews>
    <sheetView zoomScale="68" zoomScaleNormal="91" workbookViewId="0">
      <selection activeCell="B3" sqref="B3:G3"/>
    </sheetView>
  </sheetViews>
  <sheetFormatPr baseColWidth="10" defaultRowHeight="16"/>
  <cols>
    <col min="1" max="1" width="32" customWidth="1"/>
    <col min="2" max="2" width="71.6640625" customWidth="1"/>
    <col min="3" max="3" width="23.1640625" customWidth="1"/>
    <col min="4" max="4" width="18.5" bestFit="1" customWidth="1"/>
    <col min="5" max="5" width="19.5" customWidth="1"/>
    <col min="6" max="6" width="19.1640625" customWidth="1"/>
    <col min="7" max="7" width="18.6640625" customWidth="1"/>
    <col min="8" max="8" width="18.33203125" customWidth="1"/>
    <col min="9" max="9" width="19.1640625" customWidth="1"/>
    <col min="10" max="10" width="19.33203125" customWidth="1"/>
    <col min="11" max="11" width="18.83203125" customWidth="1"/>
  </cols>
  <sheetData>
    <row r="2" spans="1:12" ht="31">
      <c r="B2" s="29" t="s">
        <v>24</v>
      </c>
      <c r="C2" s="59" t="s">
        <v>68</v>
      </c>
    </row>
    <row r="3" spans="1:12">
      <c r="B3" s="270" t="s">
        <v>69</v>
      </c>
    </row>
    <row r="4" spans="1:12" ht="21">
      <c r="B4" s="28" t="s">
        <v>64</v>
      </c>
    </row>
    <row r="5" spans="1:12" ht="17">
      <c r="B5" s="129" t="s">
        <v>79</v>
      </c>
    </row>
    <row r="6" spans="1:12">
      <c r="D6" t="s">
        <v>23</v>
      </c>
      <c r="E6">
        <v>2000</v>
      </c>
    </row>
    <row r="7" spans="1:12" ht="22" thickBot="1">
      <c r="A7" s="5" t="s">
        <v>0</v>
      </c>
      <c r="B7" s="5" t="s">
        <v>1</v>
      </c>
      <c r="C7" s="6"/>
      <c r="D7" s="7"/>
    </row>
    <row r="8" spans="1:12" ht="21">
      <c r="A8" s="8" t="s">
        <v>18</v>
      </c>
      <c r="B8" s="14"/>
      <c r="C8" s="14"/>
      <c r="D8" s="15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 s="133">
        <v>15</v>
      </c>
    </row>
    <row r="9" spans="1:12" ht="21">
      <c r="A9" s="2"/>
      <c r="B9" s="1" t="s">
        <v>2</v>
      </c>
      <c r="C9" s="60">
        <v>133809</v>
      </c>
      <c r="D9" s="36">
        <f>$C$9+(D$8*$E$6)</f>
        <v>135809</v>
      </c>
      <c r="E9" s="36">
        <f t="shared" ref="E9:K9" si="0">$C$9+(E$8*$E$6)</f>
        <v>137809</v>
      </c>
      <c r="F9" s="36">
        <f t="shared" si="0"/>
        <v>139809</v>
      </c>
      <c r="G9" s="36">
        <f t="shared" si="0"/>
        <v>141809</v>
      </c>
      <c r="H9" s="36">
        <f t="shared" si="0"/>
        <v>143809</v>
      </c>
      <c r="I9" s="36">
        <f t="shared" si="0"/>
        <v>145809</v>
      </c>
      <c r="J9" s="36">
        <f t="shared" si="0"/>
        <v>147809</v>
      </c>
      <c r="K9" s="134">
        <f t="shared" si="0"/>
        <v>163809</v>
      </c>
      <c r="L9" s="20"/>
    </row>
    <row r="10" spans="1:12" ht="21">
      <c r="A10" s="2"/>
      <c r="B10" s="9" t="s">
        <v>3</v>
      </c>
      <c r="C10" s="17">
        <v>250000</v>
      </c>
      <c r="D10" s="17">
        <v>250000</v>
      </c>
      <c r="E10" s="17">
        <v>250000</v>
      </c>
      <c r="F10" s="17">
        <v>250000</v>
      </c>
      <c r="G10" s="17">
        <v>250000</v>
      </c>
      <c r="H10" s="17">
        <v>250000</v>
      </c>
      <c r="I10" s="17">
        <v>250000</v>
      </c>
      <c r="J10" s="17">
        <v>250000</v>
      </c>
      <c r="K10" s="135">
        <v>250000</v>
      </c>
    </row>
    <row r="11" spans="1:12" ht="19">
      <c r="D11" s="1"/>
      <c r="K11" s="136"/>
    </row>
    <row r="12" spans="1:12" ht="21">
      <c r="A12" s="3" t="s">
        <v>4</v>
      </c>
      <c r="B12" s="1"/>
      <c r="D12" s="1"/>
      <c r="K12" s="136"/>
    </row>
    <row r="13" spans="1:12" ht="21">
      <c r="A13" s="2"/>
      <c r="B13" s="12" t="s">
        <v>19</v>
      </c>
      <c r="C13" s="32">
        <f>C9*0.05</f>
        <v>6690.4500000000007</v>
      </c>
      <c r="D13" s="32">
        <f t="shared" ref="D13:K13" si="1">D9*0.05</f>
        <v>6790.4500000000007</v>
      </c>
      <c r="E13" s="32">
        <f t="shared" si="1"/>
        <v>6890.4500000000007</v>
      </c>
      <c r="F13" s="32">
        <f t="shared" si="1"/>
        <v>6990.4500000000007</v>
      </c>
      <c r="G13" s="32">
        <f t="shared" si="1"/>
        <v>7090.4500000000007</v>
      </c>
      <c r="H13" s="32">
        <f t="shared" si="1"/>
        <v>7190.4500000000007</v>
      </c>
      <c r="I13" s="32">
        <f t="shared" si="1"/>
        <v>7290.4500000000007</v>
      </c>
      <c r="J13" s="32">
        <f t="shared" si="1"/>
        <v>7390.4500000000007</v>
      </c>
      <c r="K13" s="137">
        <f t="shared" si="1"/>
        <v>8190.4500000000007</v>
      </c>
    </row>
    <row r="14" spans="1:12" ht="21">
      <c r="A14" s="2"/>
      <c r="B14" s="9" t="s">
        <v>43</v>
      </c>
      <c r="C14" s="32">
        <f>C9*0.03</f>
        <v>4014.27</v>
      </c>
      <c r="D14" s="32">
        <f t="shared" ref="D14:K14" si="2">D9*0.03</f>
        <v>4074.27</v>
      </c>
      <c r="E14" s="32">
        <f t="shared" si="2"/>
        <v>4134.2699999999995</v>
      </c>
      <c r="F14" s="32">
        <f t="shared" si="2"/>
        <v>4194.2699999999995</v>
      </c>
      <c r="G14" s="32">
        <f t="shared" si="2"/>
        <v>4254.2699999999995</v>
      </c>
      <c r="H14" s="32">
        <f t="shared" si="2"/>
        <v>4314.2699999999995</v>
      </c>
      <c r="I14" s="32">
        <f t="shared" si="2"/>
        <v>4374.2699999999995</v>
      </c>
      <c r="J14" s="32">
        <f t="shared" si="2"/>
        <v>4434.2699999999995</v>
      </c>
      <c r="K14" s="137">
        <f t="shared" si="2"/>
        <v>4914.2699999999995</v>
      </c>
    </row>
    <row r="15" spans="1:12" ht="21">
      <c r="A15" s="2"/>
      <c r="B15" s="9" t="s">
        <v>22</v>
      </c>
      <c r="C15" s="32">
        <v>3000</v>
      </c>
      <c r="D15" s="32">
        <v>3000</v>
      </c>
      <c r="E15" s="32">
        <v>3000</v>
      </c>
      <c r="F15" s="32">
        <v>3000</v>
      </c>
      <c r="G15" s="32">
        <v>3000</v>
      </c>
      <c r="H15" s="32">
        <v>3000</v>
      </c>
      <c r="I15" s="32">
        <v>3000</v>
      </c>
      <c r="J15" s="32">
        <v>3000</v>
      </c>
      <c r="K15" s="137">
        <v>3000</v>
      </c>
    </row>
    <row r="16" spans="1:12" ht="21">
      <c r="A16" s="2"/>
      <c r="B16" s="10" t="s">
        <v>20</v>
      </c>
      <c r="C16" s="32">
        <f>0.05*C9</f>
        <v>6690.4500000000007</v>
      </c>
      <c r="D16" s="32">
        <f t="shared" ref="D16:K16" si="3">0.05*D9</f>
        <v>6790.4500000000007</v>
      </c>
      <c r="E16" s="32">
        <f t="shared" si="3"/>
        <v>6890.4500000000007</v>
      </c>
      <c r="F16" s="32">
        <f t="shared" si="3"/>
        <v>6990.4500000000007</v>
      </c>
      <c r="G16" s="32">
        <f t="shared" si="3"/>
        <v>7090.4500000000007</v>
      </c>
      <c r="H16" s="32">
        <f t="shared" si="3"/>
        <v>7190.4500000000007</v>
      </c>
      <c r="I16" s="32">
        <f t="shared" si="3"/>
        <v>7290.4500000000007</v>
      </c>
      <c r="J16" s="32">
        <f t="shared" si="3"/>
        <v>7390.4500000000007</v>
      </c>
      <c r="K16" s="137">
        <f t="shared" si="3"/>
        <v>8190.4500000000007</v>
      </c>
    </row>
    <row r="17" spans="1:11" ht="21">
      <c r="A17" s="2"/>
      <c r="B17" s="1" t="s">
        <v>12</v>
      </c>
      <c r="C17" s="22">
        <f>C13+C14+C15</f>
        <v>13704.720000000001</v>
      </c>
      <c r="D17" s="22">
        <f t="shared" ref="D17:K17" si="4">D13+D14+D15</f>
        <v>13864.720000000001</v>
      </c>
      <c r="E17" s="22">
        <f t="shared" si="4"/>
        <v>14024.720000000001</v>
      </c>
      <c r="F17" s="22">
        <f t="shared" si="4"/>
        <v>14184.720000000001</v>
      </c>
      <c r="G17" s="22">
        <f t="shared" si="4"/>
        <v>14344.720000000001</v>
      </c>
      <c r="H17" s="22">
        <f t="shared" si="4"/>
        <v>14504.720000000001</v>
      </c>
      <c r="I17" s="22">
        <f t="shared" si="4"/>
        <v>14664.720000000001</v>
      </c>
      <c r="J17" s="22">
        <f t="shared" si="4"/>
        <v>14824.720000000001</v>
      </c>
      <c r="K17" s="138">
        <f t="shared" si="4"/>
        <v>16104.720000000001</v>
      </c>
    </row>
    <row r="18" spans="1:11" ht="21">
      <c r="A18" s="3" t="s">
        <v>6</v>
      </c>
      <c r="B18" s="1"/>
      <c r="C18" s="25"/>
      <c r="D18" s="25"/>
      <c r="E18" s="25"/>
      <c r="F18" s="25"/>
      <c r="G18" s="25"/>
      <c r="H18" s="25"/>
      <c r="I18" s="25"/>
      <c r="J18" s="25"/>
      <c r="K18" s="139"/>
    </row>
    <row r="19" spans="1:11" ht="21">
      <c r="A19" s="2"/>
      <c r="B19" s="41" t="s">
        <v>7</v>
      </c>
      <c r="C19" s="42">
        <v>4000</v>
      </c>
      <c r="D19" s="42">
        <v>4000</v>
      </c>
      <c r="E19" s="42">
        <v>4000</v>
      </c>
      <c r="F19" s="42">
        <v>4000</v>
      </c>
      <c r="G19" s="42">
        <v>4000</v>
      </c>
      <c r="H19" s="42">
        <v>4000</v>
      </c>
      <c r="I19" s="42">
        <v>4000</v>
      </c>
      <c r="J19" s="42">
        <v>4000</v>
      </c>
      <c r="K19" s="140">
        <v>4000</v>
      </c>
    </row>
    <row r="20" spans="1:11" ht="21">
      <c r="A20" s="2"/>
      <c r="B20" s="13" t="s">
        <v>21</v>
      </c>
      <c r="C20" s="40"/>
      <c r="D20" s="40"/>
      <c r="E20" s="40"/>
      <c r="F20" s="40"/>
      <c r="G20" s="40"/>
      <c r="H20" s="40"/>
      <c r="I20" s="40"/>
      <c r="J20" s="40"/>
      <c r="K20" s="141"/>
    </row>
    <row r="21" spans="1:11" ht="21">
      <c r="A21" s="2"/>
      <c r="B21" s="1" t="s">
        <v>12</v>
      </c>
      <c r="C21" s="33">
        <f>C19+C20</f>
        <v>4000</v>
      </c>
      <c r="D21" s="33">
        <f t="shared" ref="D21:K21" si="5">D19+D20</f>
        <v>4000</v>
      </c>
      <c r="E21" s="33">
        <f t="shared" si="5"/>
        <v>4000</v>
      </c>
      <c r="F21" s="33">
        <f t="shared" si="5"/>
        <v>4000</v>
      </c>
      <c r="G21" s="33">
        <f t="shared" si="5"/>
        <v>4000</v>
      </c>
      <c r="H21" s="33">
        <f t="shared" si="5"/>
        <v>4000</v>
      </c>
      <c r="I21" s="33">
        <f t="shared" si="5"/>
        <v>4000</v>
      </c>
      <c r="J21" s="33">
        <f t="shared" si="5"/>
        <v>4000</v>
      </c>
      <c r="K21" s="142">
        <f t="shared" si="5"/>
        <v>4000</v>
      </c>
    </row>
    <row r="22" spans="1:11" ht="21">
      <c r="A22" s="3" t="s">
        <v>8</v>
      </c>
      <c r="B22" s="4"/>
      <c r="C22" s="24"/>
      <c r="D22" s="24"/>
      <c r="E22" s="25"/>
      <c r="F22" s="25"/>
      <c r="G22" s="25"/>
      <c r="H22" s="25"/>
      <c r="I22" s="25"/>
      <c r="J22" s="25"/>
      <c r="K22" s="139"/>
    </row>
    <row r="23" spans="1:11" ht="21">
      <c r="A23" s="2"/>
      <c r="B23" s="11" t="s">
        <v>10</v>
      </c>
      <c r="C23" s="27">
        <v>6</v>
      </c>
      <c r="D23" s="27">
        <v>6</v>
      </c>
      <c r="E23" s="27">
        <v>6</v>
      </c>
      <c r="F23" s="27">
        <v>6</v>
      </c>
      <c r="G23" s="27">
        <v>6</v>
      </c>
      <c r="H23" s="27">
        <v>6</v>
      </c>
      <c r="I23" s="27">
        <v>6</v>
      </c>
      <c r="J23" s="27">
        <v>6</v>
      </c>
      <c r="K23" s="143">
        <v>6</v>
      </c>
    </row>
    <row r="24" spans="1:11" ht="21">
      <c r="A24" s="2"/>
      <c r="B24" s="12" t="s">
        <v>9</v>
      </c>
      <c r="C24" s="34">
        <v>30</v>
      </c>
      <c r="D24" s="34">
        <v>30</v>
      </c>
      <c r="E24" s="34">
        <v>30</v>
      </c>
      <c r="F24" s="34">
        <v>30</v>
      </c>
      <c r="G24" s="34">
        <v>30</v>
      </c>
      <c r="H24" s="34">
        <v>30</v>
      </c>
      <c r="I24" s="34">
        <v>30</v>
      </c>
      <c r="J24" s="34">
        <v>30</v>
      </c>
      <c r="K24" s="144">
        <v>30</v>
      </c>
    </row>
    <row r="25" spans="1:11" ht="21">
      <c r="A25" s="2"/>
      <c r="B25" s="13" t="s">
        <v>11</v>
      </c>
      <c r="C25" s="45">
        <v>330</v>
      </c>
      <c r="D25" s="45">
        <v>330</v>
      </c>
      <c r="E25" s="45">
        <v>330</v>
      </c>
      <c r="F25" s="45">
        <v>330</v>
      </c>
      <c r="G25" s="45">
        <v>330</v>
      </c>
      <c r="H25" s="45">
        <v>330</v>
      </c>
      <c r="I25" s="45">
        <v>330</v>
      </c>
      <c r="J25" s="45">
        <v>330</v>
      </c>
      <c r="K25" s="145">
        <v>330</v>
      </c>
    </row>
    <row r="26" spans="1:11" ht="21">
      <c r="A26" s="2"/>
      <c r="B26" s="12" t="s">
        <v>12</v>
      </c>
      <c r="C26" s="34">
        <f>C23*(C24+C25)</f>
        <v>2160</v>
      </c>
      <c r="D26" s="34">
        <f t="shared" ref="D26:K26" si="6">D23*(D24+D25)</f>
        <v>2160</v>
      </c>
      <c r="E26" s="34">
        <f t="shared" si="6"/>
        <v>2160</v>
      </c>
      <c r="F26" s="34">
        <f t="shared" si="6"/>
        <v>2160</v>
      </c>
      <c r="G26" s="34">
        <f t="shared" si="6"/>
        <v>2160</v>
      </c>
      <c r="H26" s="34">
        <f t="shared" si="6"/>
        <v>2160</v>
      </c>
      <c r="I26" s="34">
        <f t="shared" si="6"/>
        <v>2160</v>
      </c>
      <c r="J26" s="34">
        <f t="shared" si="6"/>
        <v>2160</v>
      </c>
      <c r="K26" s="144">
        <f t="shared" si="6"/>
        <v>2160</v>
      </c>
    </row>
    <row r="27" spans="1:11" ht="21">
      <c r="A27" s="3" t="s">
        <v>13</v>
      </c>
      <c r="B27" s="1"/>
      <c r="C27" s="25"/>
      <c r="D27" s="25"/>
      <c r="E27" s="25"/>
      <c r="F27" s="25"/>
      <c r="G27" s="25"/>
      <c r="H27" s="25"/>
      <c r="I27" s="25"/>
      <c r="J27" s="25"/>
      <c r="K27" s="139"/>
    </row>
    <row r="28" spans="1:11" ht="21">
      <c r="A28" s="2"/>
      <c r="B28" s="1" t="s">
        <v>14</v>
      </c>
      <c r="C28" s="39">
        <f>0.06*C$10</f>
        <v>15000</v>
      </c>
      <c r="D28" s="39">
        <f t="shared" ref="D28:K28" si="7">0.06*D$10</f>
        <v>15000</v>
      </c>
      <c r="E28" s="39">
        <f t="shared" si="7"/>
        <v>15000</v>
      </c>
      <c r="F28" s="39">
        <f t="shared" si="7"/>
        <v>15000</v>
      </c>
      <c r="G28" s="39">
        <f t="shared" si="7"/>
        <v>15000</v>
      </c>
      <c r="H28" s="39">
        <f t="shared" si="7"/>
        <v>15000</v>
      </c>
      <c r="I28" s="39">
        <f t="shared" si="7"/>
        <v>15000</v>
      </c>
      <c r="J28" s="39">
        <f t="shared" si="7"/>
        <v>15000</v>
      </c>
      <c r="K28" s="142">
        <f t="shared" si="7"/>
        <v>15000</v>
      </c>
    </row>
    <row r="29" spans="1:11" ht="21">
      <c r="A29" s="2"/>
      <c r="B29" s="1"/>
      <c r="C29" s="25"/>
      <c r="D29" s="25"/>
      <c r="E29" s="25"/>
      <c r="F29" s="25"/>
      <c r="G29" s="25"/>
      <c r="H29" s="25"/>
      <c r="I29" s="25"/>
      <c r="J29" s="25"/>
      <c r="K29" s="139"/>
    </row>
    <row r="30" spans="1:11" ht="21">
      <c r="A30" s="3" t="s">
        <v>15</v>
      </c>
      <c r="B30" s="1"/>
      <c r="C30" s="25"/>
      <c r="D30" s="25"/>
      <c r="E30" s="25"/>
      <c r="F30" s="25"/>
      <c r="G30" s="25"/>
      <c r="H30" s="25"/>
      <c r="I30" s="25"/>
      <c r="J30" s="25"/>
      <c r="K30" s="139"/>
    </row>
    <row r="31" spans="1:11" ht="21">
      <c r="A31" s="2"/>
      <c r="B31" s="1" t="s">
        <v>16</v>
      </c>
      <c r="C31" s="22">
        <f>(C$10-(C9+C17+C19+C28))*0.15</f>
        <v>12522.941999999999</v>
      </c>
      <c r="D31" s="22">
        <f t="shared" ref="D31:K31" si="8">(D$10-(D9+D17+D19+D28))*0.15</f>
        <v>12198.941999999999</v>
      </c>
      <c r="E31" s="22">
        <f t="shared" si="8"/>
        <v>11874.941999999999</v>
      </c>
      <c r="F31" s="22">
        <f t="shared" si="8"/>
        <v>11550.941999999999</v>
      </c>
      <c r="G31" s="22">
        <f t="shared" si="8"/>
        <v>11226.941999999999</v>
      </c>
      <c r="H31" s="22">
        <f t="shared" si="8"/>
        <v>10902.941999999999</v>
      </c>
      <c r="I31" s="22">
        <f t="shared" si="8"/>
        <v>10578.941999999999</v>
      </c>
      <c r="J31" s="22">
        <f t="shared" si="8"/>
        <v>10254.941999999999</v>
      </c>
      <c r="K31" s="138">
        <f t="shared" si="8"/>
        <v>7662.9419999999991</v>
      </c>
    </row>
    <row r="32" spans="1:11" ht="21">
      <c r="A32" s="2"/>
      <c r="B32" s="1"/>
      <c r="C32" s="25"/>
      <c r="D32" s="25"/>
      <c r="E32" s="25"/>
      <c r="F32" s="25"/>
      <c r="G32" s="25"/>
      <c r="H32" s="25"/>
      <c r="I32" s="25"/>
      <c r="J32" s="25"/>
      <c r="K32" s="139"/>
    </row>
    <row r="33" spans="1:11" ht="21">
      <c r="A33" s="3" t="s">
        <v>17</v>
      </c>
      <c r="B33" s="4"/>
      <c r="C33" s="24"/>
      <c r="D33" s="24"/>
      <c r="E33" s="25"/>
      <c r="F33" s="25"/>
      <c r="G33" s="25"/>
      <c r="H33" s="25"/>
      <c r="I33" s="25"/>
      <c r="J33" s="25"/>
      <c r="K33" s="139"/>
    </row>
    <row r="34" spans="1:11" ht="19">
      <c r="B34" s="13"/>
      <c r="C34" s="37"/>
      <c r="D34" s="37"/>
      <c r="E34" s="37"/>
      <c r="F34" s="37"/>
      <c r="G34" s="37"/>
      <c r="H34" s="37"/>
      <c r="I34" s="37"/>
      <c r="J34" s="37"/>
      <c r="K34" s="146"/>
    </row>
    <row r="35" spans="1:11" ht="19">
      <c r="B35" s="1"/>
      <c r="C35" s="44"/>
      <c r="D35" s="44"/>
      <c r="E35" s="44"/>
      <c r="F35" s="44"/>
      <c r="G35" s="44"/>
      <c r="H35" s="44"/>
      <c r="I35" s="44"/>
      <c r="J35" s="44"/>
      <c r="K35" s="147"/>
    </row>
    <row r="36" spans="1:11" ht="19">
      <c r="B36" s="38" t="s">
        <v>25</v>
      </c>
      <c r="C36" s="36">
        <f>C9+C17+C21+C26</f>
        <v>153673.72</v>
      </c>
      <c r="D36" s="36">
        <f t="shared" ref="D36:K36" si="9">D9+D17+D21+D26</f>
        <v>155833.72</v>
      </c>
      <c r="E36" s="36">
        <f t="shared" si="9"/>
        <v>157993.72</v>
      </c>
      <c r="F36" s="36">
        <f t="shared" si="9"/>
        <v>160153.72</v>
      </c>
      <c r="G36" s="36">
        <f t="shared" si="9"/>
        <v>162313.72</v>
      </c>
      <c r="H36" s="36">
        <f t="shared" si="9"/>
        <v>164473.72</v>
      </c>
      <c r="I36" s="36">
        <f t="shared" si="9"/>
        <v>166633.72</v>
      </c>
      <c r="J36" s="36">
        <f t="shared" si="9"/>
        <v>168793.72</v>
      </c>
      <c r="K36" s="134">
        <f t="shared" si="9"/>
        <v>186073.72</v>
      </c>
    </row>
    <row r="37" spans="1:11" ht="19">
      <c r="B37" s="43" t="s">
        <v>26</v>
      </c>
      <c r="C37" s="16">
        <f>C10-C28</f>
        <v>235000</v>
      </c>
      <c r="D37" s="16">
        <f t="shared" ref="D37:K37" si="10">D10-D28</f>
        <v>235000</v>
      </c>
      <c r="E37" s="16">
        <f t="shared" si="10"/>
        <v>235000</v>
      </c>
      <c r="F37" s="16">
        <f t="shared" si="10"/>
        <v>235000</v>
      </c>
      <c r="G37" s="16">
        <f t="shared" si="10"/>
        <v>235000</v>
      </c>
      <c r="H37" s="16">
        <f t="shared" si="10"/>
        <v>235000</v>
      </c>
      <c r="I37" s="16">
        <f t="shared" si="10"/>
        <v>235000</v>
      </c>
      <c r="J37" s="16">
        <f t="shared" si="10"/>
        <v>235000</v>
      </c>
      <c r="K37" s="148">
        <f t="shared" si="10"/>
        <v>235000</v>
      </c>
    </row>
    <row r="38" spans="1:11" ht="19">
      <c r="B38" s="43" t="s">
        <v>27</v>
      </c>
      <c r="C38" s="16">
        <f>C10-(C9+C17+C21+C26+C28)</f>
        <v>81326.28</v>
      </c>
      <c r="D38" s="16">
        <f t="shared" ref="D38:K38" si="11">D10-(D9+D17+D21+D26+D28)</f>
        <v>79166.28</v>
      </c>
      <c r="E38" s="16">
        <f t="shared" si="11"/>
        <v>77006.28</v>
      </c>
      <c r="F38" s="16">
        <f t="shared" si="11"/>
        <v>74846.28</v>
      </c>
      <c r="G38" s="16">
        <f t="shared" si="11"/>
        <v>72686.28</v>
      </c>
      <c r="H38" s="16">
        <f t="shared" si="11"/>
        <v>70526.28</v>
      </c>
      <c r="I38" s="16">
        <f t="shared" si="11"/>
        <v>68366.28</v>
      </c>
      <c r="J38" s="16">
        <f t="shared" si="11"/>
        <v>66206.28</v>
      </c>
      <c r="K38" s="148">
        <f t="shared" si="11"/>
        <v>48926.28</v>
      </c>
    </row>
    <row r="39" spans="1:11">
      <c r="K39" s="136"/>
    </row>
    <row r="40" spans="1:11" ht="17" thickBot="1">
      <c r="K40" s="136"/>
    </row>
    <row r="41" spans="1:11" ht="21">
      <c r="B41" s="18" t="s">
        <v>28</v>
      </c>
      <c r="C41" s="19">
        <f>C38-C31</f>
        <v>68803.338000000003</v>
      </c>
      <c r="D41" s="19">
        <f t="shared" ref="D41:K41" si="12">D38-D31</f>
        <v>66967.338000000003</v>
      </c>
      <c r="E41" s="19">
        <f t="shared" si="12"/>
        <v>65131.338000000003</v>
      </c>
      <c r="F41" s="19">
        <f t="shared" si="12"/>
        <v>63295.338000000003</v>
      </c>
      <c r="G41" s="19">
        <f t="shared" si="12"/>
        <v>61459.338000000003</v>
      </c>
      <c r="H41" s="19">
        <f t="shared" si="12"/>
        <v>59623.338000000003</v>
      </c>
      <c r="I41" s="19">
        <f t="shared" si="12"/>
        <v>57787.338000000003</v>
      </c>
      <c r="J41" s="131">
        <f t="shared" si="12"/>
        <v>55951.338000000003</v>
      </c>
      <c r="K41" s="149">
        <f t="shared" si="12"/>
        <v>41263.338000000003</v>
      </c>
    </row>
    <row r="42" spans="1:11" ht="27" thickBot="1">
      <c r="B42" s="30" t="s">
        <v>29</v>
      </c>
      <c r="C42" s="31">
        <f>C41/C36</f>
        <v>0.44772351446948772</v>
      </c>
      <c r="D42" s="31">
        <f t="shared" ref="D42:K42" si="13">D41/D36</f>
        <v>0.42973586204577546</v>
      </c>
      <c r="E42" s="31">
        <f t="shared" si="13"/>
        <v>0.41224004346501875</v>
      </c>
      <c r="F42" s="31">
        <f t="shared" si="13"/>
        <v>0.39521615857564846</v>
      </c>
      <c r="G42" s="31">
        <f t="shared" si="13"/>
        <v>0.3786453665161516</v>
      </c>
      <c r="H42" s="31">
        <f t="shared" si="13"/>
        <v>0.36250981615786404</v>
      </c>
      <c r="I42" s="31">
        <f t="shared" si="13"/>
        <v>0.34679258195760138</v>
      </c>
      <c r="J42" s="132">
        <f t="shared" si="13"/>
        <v>0.33147760473553167</v>
      </c>
      <c r="K42" s="150">
        <f t="shared" si="13"/>
        <v>0.22175801074971793</v>
      </c>
    </row>
  </sheetData>
  <hyperlinks>
    <hyperlink ref="B3" r:id="rId1" xr:uid="{EE548E48-DF29-3F46-977B-7CD1FD7D35EC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34EBF-075D-904B-8648-F49E9F74696D}">
  <dimension ref="A2:L43"/>
  <sheetViews>
    <sheetView topLeftCell="A3" zoomScale="68" zoomScaleNormal="91" workbookViewId="0">
      <selection activeCell="K9" sqref="K9"/>
    </sheetView>
  </sheetViews>
  <sheetFormatPr baseColWidth="10" defaultRowHeight="16"/>
  <cols>
    <col min="1" max="1" width="32" customWidth="1"/>
    <col min="2" max="2" width="71.6640625" customWidth="1"/>
    <col min="3" max="3" width="23.1640625" customWidth="1"/>
    <col min="4" max="4" width="18.5" bestFit="1" customWidth="1"/>
    <col min="5" max="5" width="19.5" customWidth="1"/>
    <col min="6" max="6" width="19.1640625" customWidth="1"/>
    <col min="7" max="7" width="18.6640625" customWidth="1"/>
    <col min="8" max="8" width="18.33203125" customWidth="1"/>
    <col min="9" max="9" width="19.1640625" customWidth="1"/>
    <col min="10" max="10" width="19.33203125" customWidth="1"/>
    <col min="11" max="11" width="18.83203125" customWidth="1"/>
  </cols>
  <sheetData>
    <row r="2" spans="1:12" ht="31">
      <c r="B2" s="29" t="s">
        <v>24</v>
      </c>
      <c r="C2" s="59" t="s">
        <v>116</v>
      </c>
    </row>
    <row r="3" spans="1:12" ht="21">
      <c r="B3" s="28" t="s">
        <v>117</v>
      </c>
    </row>
    <row r="4" spans="1:12" ht="21">
      <c r="B4" s="28" t="s">
        <v>118</v>
      </c>
    </row>
    <row r="5" spans="1:12" ht="21">
      <c r="B5" s="28" t="s">
        <v>119</v>
      </c>
    </row>
    <row r="6" spans="1:12" ht="21">
      <c r="B6" s="130"/>
      <c r="D6" t="s">
        <v>23</v>
      </c>
      <c r="E6">
        <v>2000</v>
      </c>
      <c r="K6" s="242"/>
    </row>
    <row r="7" spans="1:12" ht="22" thickBot="1">
      <c r="A7" s="5" t="s">
        <v>0</v>
      </c>
      <c r="B7" s="5" t="s">
        <v>1</v>
      </c>
      <c r="C7" s="6"/>
      <c r="D7" s="7"/>
    </row>
    <row r="8" spans="1:12" ht="21">
      <c r="A8" s="8" t="s">
        <v>18</v>
      </c>
      <c r="B8" s="14"/>
      <c r="C8" s="14"/>
      <c r="D8" s="15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21</v>
      </c>
    </row>
    <row r="9" spans="1:12" ht="21">
      <c r="A9" s="2"/>
      <c r="B9" s="1" t="s">
        <v>2</v>
      </c>
      <c r="C9" s="247">
        <v>133809</v>
      </c>
      <c r="D9" s="36">
        <f>$C$9+(D$8*$E$6)</f>
        <v>135809</v>
      </c>
      <c r="E9" s="36">
        <f t="shared" ref="E9:K9" si="0">$C$9+(E$8*$E$6)</f>
        <v>137809</v>
      </c>
      <c r="F9" s="36">
        <f t="shared" si="0"/>
        <v>139809</v>
      </c>
      <c r="G9" s="36">
        <f t="shared" si="0"/>
        <v>141809</v>
      </c>
      <c r="H9" s="36">
        <f t="shared" si="0"/>
        <v>143809</v>
      </c>
      <c r="I9" s="36">
        <f t="shared" si="0"/>
        <v>145809</v>
      </c>
      <c r="J9" s="36">
        <f t="shared" si="0"/>
        <v>147809</v>
      </c>
      <c r="K9" s="36">
        <f t="shared" si="0"/>
        <v>175809</v>
      </c>
      <c r="L9" s="20"/>
    </row>
    <row r="10" spans="1:12" ht="21">
      <c r="A10" s="2"/>
      <c r="B10" s="9" t="s">
        <v>3</v>
      </c>
      <c r="C10" s="17">
        <v>250000</v>
      </c>
      <c r="D10" s="17">
        <v>250000</v>
      </c>
      <c r="E10" s="17">
        <v>250000</v>
      </c>
      <c r="F10" s="17">
        <v>250000</v>
      </c>
      <c r="G10" s="17">
        <v>250000</v>
      </c>
      <c r="H10" s="17">
        <v>250000</v>
      </c>
      <c r="I10" s="17">
        <v>250000</v>
      </c>
      <c r="J10" s="17">
        <v>250000</v>
      </c>
      <c r="K10" s="17">
        <v>250000</v>
      </c>
    </row>
    <row r="11" spans="1:12" ht="19">
      <c r="D11" s="1"/>
    </row>
    <row r="12" spans="1:12" ht="21">
      <c r="A12" s="3" t="s">
        <v>4</v>
      </c>
      <c r="B12" s="1"/>
      <c r="D12" s="1"/>
    </row>
    <row r="13" spans="1:12" ht="21">
      <c r="A13" s="2"/>
      <c r="B13" s="12" t="s">
        <v>19</v>
      </c>
      <c r="C13" s="248">
        <f>C9*0.05</f>
        <v>6690.4500000000007</v>
      </c>
      <c r="D13" s="248">
        <f t="shared" ref="D13:K13" si="1">D9*0.05</f>
        <v>6790.4500000000007</v>
      </c>
      <c r="E13" s="248">
        <f t="shared" si="1"/>
        <v>6890.4500000000007</v>
      </c>
      <c r="F13" s="248">
        <f t="shared" si="1"/>
        <v>6990.4500000000007</v>
      </c>
      <c r="G13" s="248">
        <f t="shared" si="1"/>
        <v>7090.4500000000007</v>
      </c>
      <c r="H13" s="248">
        <f t="shared" si="1"/>
        <v>7190.4500000000007</v>
      </c>
      <c r="I13" s="248">
        <f t="shared" si="1"/>
        <v>7290.4500000000007</v>
      </c>
      <c r="J13" s="248">
        <f t="shared" si="1"/>
        <v>7390.4500000000007</v>
      </c>
      <c r="K13" s="248">
        <f t="shared" si="1"/>
        <v>8790.4500000000007</v>
      </c>
    </row>
    <row r="14" spans="1:12" ht="21">
      <c r="A14" s="2"/>
      <c r="B14" s="9" t="s">
        <v>43</v>
      </c>
      <c r="C14" s="248">
        <f>C9*0.02</f>
        <v>2676.18</v>
      </c>
      <c r="D14" s="248">
        <f t="shared" ref="D14:K14" si="2">D9*0.02</f>
        <v>2716.18</v>
      </c>
      <c r="E14" s="248">
        <f t="shared" si="2"/>
        <v>2756.18</v>
      </c>
      <c r="F14" s="248">
        <f t="shared" si="2"/>
        <v>2796.18</v>
      </c>
      <c r="G14" s="248">
        <f t="shared" si="2"/>
        <v>2836.18</v>
      </c>
      <c r="H14" s="248">
        <f t="shared" si="2"/>
        <v>2876.18</v>
      </c>
      <c r="I14" s="248">
        <f t="shared" si="2"/>
        <v>2916.18</v>
      </c>
      <c r="J14" s="248">
        <f t="shared" si="2"/>
        <v>2956.18</v>
      </c>
      <c r="K14" s="248">
        <f t="shared" si="2"/>
        <v>3516.1800000000003</v>
      </c>
    </row>
    <row r="15" spans="1:12" ht="21">
      <c r="A15" s="2"/>
      <c r="B15" s="9" t="s">
        <v>85</v>
      </c>
      <c r="C15" s="248">
        <v>3000</v>
      </c>
      <c r="D15" s="248">
        <v>3000</v>
      </c>
      <c r="E15" s="248">
        <v>3000</v>
      </c>
      <c r="F15" s="248">
        <v>3000</v>
      </c>
      <c r="G15" s="248">
        <v>3000</v>
      </c>
      <c r="H15" s="248">
        <v>3000</v>
      </c>
      <c r="I15" s="248">
        <v>3000</v>
      </c>
      <c r="J15" s="248">
        <v>3000</v>
      </c>
      <c r="K15" s="248">
        <v>3000</v>
      </c>
    </row>
    <row r="16" spans="1:12" ht="21">
      <c r="A16" s="2"/>
      <c r="B16" s="10" t="s">
        <v>84</v>
      </c>
      <c r="C16" s="248">
        <f>0.05*C9</f>
        <v>6690.4500000000007</v>
      </c>
      <c r="D16" s="248">
        <f t="shared" ref="D16:K16" si="3">0.05*D9</f>
        <v>6790.4500000000007</v>
      </c>
      <c r="E16" s="248">
        <f t="shared" si="3"/>
        <v>6890.4500000000007</v>
      </c>
      <c r="F16" s="248">
        <f t="shared" si="3"/>
        <v>6990.4500000000007</v>
      </c>
      <c r="G16" s="248">
        <f t="shared" si="3"/>
        <v>7090.4500000000007</v>
      </c>
      <c r="H16" s="248">
        <f t="shared" si="3"/>
        <v>7190.4500000000007</v>
      </c>
      <c r="I16" s="248">
        <f t="shared" si="3"/>
        <v>7290.4500000000007</v>
      </c>
      <c r="J16" s="248">
        <f t="shared" si="3"/>
        <v>7390.4500000000007</v>
      </c>
      <c r="K16" s="248">
        <f t="shared" si="3"/>
        <v>8790.4500000000007</v>
      </c>
    </row>
    <row r="17" spans="1:11" ht="21">
      <c r="A17" s="2"/>
      <c r="B17" s="1" t="s">
        <v>12</v>
      </c>
      <c r="C17" s="16">
        <f>C13+C14+C15+C16</f>
        <v>19057.080000000002</v>
      </c>
      <c r="D17" s="16">
        <f t="shared" ref="D17:K17" si="4">D13+D14+D15+D16</f>
        <v>19297.080000000002</v>
      </c>
      <c r="E17" s="16">
        <f t="shared" si="4"/>
        <v>19537.080000000002</v>
      </c>
      <c r="F17" s="16">
        <f t="shared" si="4"/>
        <v>19777.080000000002</v>
      </c>
      <c r="G17" s="16">
        <f t="shared" si="4"/>
        <v>20017.080000000002</v>
      </c>
      <c r="H17" s="16">
        <f t="shared" si="4"/>
        <v>20257.080000000002</v>
      </c>
      <c r="I17" s="16">
        <f t="shared" si="4"/>
        <v>20497.080000000002</v>
      </c>
      <c r="J17" s="16">
        <f t="shared" si="4"/>
        <v>20737.080000000002</v>
      </c>
      <c r="K17" s="16">
        <f t="shared" si="4"/>
        <v>24097.08</v>
      </c>
    </row>
    <row r="18" spans="1:11" ht="21">
      <c r="A18" s="3" t="s">
        <v>6</v>
      </c>
      <c r="B18" s="1"/>
    </row>
    <row r="19" spans="1:11" ht="21">
      <c r="A19" s="2"/>
      <c r="B19" s="41" t="s">
        <v>7</v>
      </c>
      <c r="C19" s="249">
        <v>4000</v>
      </c>
      <c r="D19" s="249">
        <v>4000</v>
      </c>
      <c r="E19" s="249">
        <v>4000</v>
      </c>
      <c r="F19" s="249">
        <v>4000</v>
      </c>
      <c r="G19" s="249">
        <v>4000</v>
      </c>
      <c r="H19" s="249">
        <v>4000</v>
      </c>
      <c r="I19" s="249">
        <v>4000</v>
      </c>
      <c r="J19" s="249">
        <v>4000</v>
      </c>
      <c r="K19" s="249">
        <v>4000</v>
      </c>
    </row>
    <row r="20" spans="1:11" ht="21">
      <c r="A20" s="2"/>
      <c r="B20" s="13" t="s">
        <v>21</v>
      </c>
      <c r="C20" s="250">
        <v>2000</v>
      </c>
      <c r="D20" s="250">
        <v>2000</v>
      </c>
      <c r="E20" s="250">
        <v>2000</v>
      </c>
      <c r="F20" s="250">
        <v>2000</v>
      </c>
      <c r="G20" s="250">
        <v>2000</v>
      </c>
      <c r="H20" s="250">
        <v>2000</v>
      </c>
      <c r="I20" s="250">
        <v>2000</v>
      </c>
      <c r="J20" s="250">
        <v>2000</v>
      </c>
      <c r="K20" s="250">
        <v>2000</v>
      </c>
    </row>
    <row r="21" spans="1:11" ht="21">
      <c r="A21" s="2"/>
      <c r="B21" s="1" t="s">
        <v>12</v>
      </c>
      <c r="C21" s="251">
        <f>C19+C20</f>
        <v>6000</v>
      </c>
      <c r="D21" s="251">
        <f t="shared" ref="D21:K21" si="5">D19+D20</f>
        <v>6000</v>
      </c>
      <c r="E21" s="251">
        <f t="shared" si="5"/>
        <v>6000</v>
      </c>
      <c r="F21" s="251">
        <f t="shared" si="5"/>
        <v>6000</v>
      </c>
      <c r="G21" s="251">
        <f t="shared" si="5"/>
        <v>6000</v>
      </c>
      <c r="H21" s="251">
        <f t="shared" si="5"/>
        <v>6000</v>
      </c>
      <c r="I21" s="251">
        <f t="shared" si="5"/>
        <v>6000</v>
      </c>
      <c r="J21" s="251">
        <f t="shared" si="5"/>
        <v>6000</v>
      </c>
      <c r="K21" s="251">
        <f t="shared" si="5"/>
        <v>6000</v>
      </c>
    </row>
    <row r="22" spans="1:11" ht="21">
      <c r="A22" s="3" t="s">
        <v>8</v>
      </c>
      <c r="B22" s="4"/>
      <c r="C22" s="252"/>
      <c r="D22" s="252"/>
    </row>
    <row r="23" spans="1:11" ht="21">
      <c r="A23" s="2"/>
      <c r="B23" s="11" t="s">
        <v>10</v>
      </c>
      <c r="C23" s="253">
        <v>6</v>
      </c>
      <c r="D23" s="253">
        <v>6</v>
      </c>
      <c r="E23" s="253">
        <v>6</v>
      </c>
      <c r="F23" s="253">
        <v>6</v>
      </c>
      <c r="G23" s="253">
        <v>6</v>
      </c>
      <c r="H23" s="253">
        <v>6</v>
      </c>
      <c r="I23" s="253">
        <v>6</v>
      </c>
      <c r="J23" s="253">
        <v>6</v>
      </c>
      <c r="K23" s="253">
        <v>6</v>
      </c>
    </row>
    <row r="24" spans="1:11" ht="21">
      <c r="A24" s="2"/>
      <c r="B24" s="12" t="s">
        <v>9</v>
      </c>
      <c r="C24" s="254">
        <v>40</v>
      </c>
      <c r="D24" s="254">
        <v>40</v>
      </c>
      <c r="E24" s="254">
        <v>40</v>
      </c>
      <c r="F24" s="254">
        <v>40</v>
      </c>
      <c r="G24" s="254">
        <v>40</v>
      </c>
      <c r="H24" s="254">
        <v>40</v>
      </c>
      <c r="I24" s="254">
        <v>40</v>
      </c>
      <c r="J24" s="254">
        <v>40</v>
      </c>
      <c r="K24" s="254">
        <v>40</v>
      </c>
    </row>
    <row r="25" spans="1:11" ht="21">
      <c r="A25" s="2"/>
      <c r="B25" s="13" t="s">
        <v>11</v>
      </c>
      <c r="C25" s="255">
        <v>360</v>
      </c>
      <c r="D25" s="255">
        <v>360</v>
      </c>
      <c r="E25" s="255">
        <v>360</v>
      </c>
      <c r="F25" s="255">
        <v>360</v>
      </c>
      <c r="G25" s="255">
        <v>360</v>
      </c>
      <c r="H25" s="255">
        <v>360</v>
      </c>
      <c r="I25" s="255">
        <v>360</v>
      </c>
      <c r="J25" s="255">
        <v>360</v>
      </c>
      <c r="K25" s="255">
        <v>360</v>
      </c>
    </row>
    <row r="26" spans="1:11" ht="21">
      <c r="A26" s="2"/>
      <c r="B26" s="12" t="s">
        <v>12</v>
      </c>
      <c r="C26" s="254">
        <f>C23*(C24+C25)</f>
        <v>2400</v>
      </c>
      <c r="D26" s="254">
        <f t="shared" ref="D26:K26" si="6">D23*(D24+D25)</f>
        <v>2400</v>
      </c>
      <c r="E26" s="254">
        <f t="shared" si="6"/>
        <v>2400</v>
      </c>
      <c r="F26" s="254">
        <f t="shared" si="6"/>
        <v>2400</v>
      </c>
      <c r="G26" s="254">
        <f t="shared" si="6"/>
        <v>2400</v>
      </c>
      <c r="H26" s="254">
        <f t="shared" si="6"/>
        <v>2400</v>
      </c>
      <c r="I26" s="254">
        <f t="shared" si="6"/>
        <v>2400</v>
      </c>
      <c r="J26" s="254">
        <f t="shared" si="6"/>
        <v>2400</v>
      </c>
      <c r="K26" s="254">
        <f t="shared" si="6"/>
        <v>2400</v>
      </c>
    </row>
    <row r="27" spans="1:11" ht="21">
      <c r="A27" s="3" t="s">
        <v>13</v>
      </c>
      <c r="B27" s="1"/>
    </row>
    <row r="28" spans="1:11" ht="21">
      <c r="A28" s="2"/>
      <c r="B28" s="1" t="s">
        <v>14</v>
      </c>
      <c r="C28" s="256">
        <f>0.06*C$10</f>
        <v>15000</v>
      </c>
      <c r="D28" s="256">
        <f t="shared" ref="D28:K28" si="7">0.06*D$10</f>
        <v>15000</v>
      </c>
      <c r="E28" s="256">
        <f t="shared" si="7"/>
        <v>15000</v>
      </c>
      <c r="F28" s="256">
        <f t="shared" si="7"/>
        <v>15000</v>
      </c>
      <c r="G28" s="256">
        <f t="shared" si="7"/>
        <v>15000</v>
      </c>
      <c r="H28" s="256">
        <f t="shared" si="7"/>
        <v>15000</v>
      </c>
      <c r="I28" s="256">
        <f t="shared" si="7"/>
        <v>15000</v>
      </c>
      <c r="J28" s="256">
        <f t="shared" si="7"/>
        <v>15000</v>
      </c>
      <c r="K28" s="256">
        <f t="shared" si="7"/>
        <v>15000</v>
      </c>
    </row>
    <row r="29" spans="1:11" ht="21">
      <c r="A29" s="2"/>
      <c r="B29" s="1"/>
    </row>
    <row r="30" spans="1:11" ht="21">
      <c r="A30" s="3" t="s">
        <v>15</v>
      </c>
      <c r="B30" s="1"/>
    </row>
    <row r="31" spans="1:11" ht="21">
      <c r="A31" s="2"/>
      <c r="B31" s="1" t="s">
        <v>16</v>
      </c>
      <c r="C31" s="16">
        <f>(C$10-(C9+C17+C19+C28))*0.15</f>
        <v>11720.087999999998</v>
      </c>
      <c r="D31" s="16">
        <f t="shared" ref="D31:K31" si="8">(D$10-(D9+D17+D19+D28))*0.15</f>
        <v>11384.087999999998</v>
      </c>
      <c r="E31" s="16">
        <f t="shared" si="8"/>
        <v>11048.087999999998</v>
      </c>
      <c r="F31" s="16">
        <f t="shared" si="8"/>
        <v>10712.087999999998</v>
      </c>
      <c r="G31" s="16">
        <f t="shared" si="8"/>
        <v>10376.087999999998</v>
      </c>
      <c r="H31" s="16">
        <f t="shared" si="8"/>
        <v>10040.087999999998</v>
      </c>
      <c r="I31" s="16">
        <f t="shared" si="8"/>
        <v>9704.0879999999979</v>
      </c>
      <c r="J31" s="16">
        <f t="shared" si="8"/>
        <v>9368.0879999999979</v>
      </c>
      <c r="K31" s="16">
        <f t="shared" si="8"/>
        <v>4664.087999999997</v>
      </c>
    </row>
    <row r="32" spans="1:11" ht="21">
      <c r="A32" s="2"/>
      <c r="B32" s="1"/>
    </row>
    <row r="33" spans="1:11" ht="21">
      <c r="A33" s="3" t="s">
        <v>17</v>
      </c>
      <c r="B33" s="4"/>
      <c r="C33" s="252"/>
      <c r="D33" s="252"/>
    </row>
    <row r="34" spans="1:11" ht="19">
      <c r="B34" s="13"/>
      <c r="C34" s="257"/>
      <c r="D34" s="257"/>
      <c r="E34" s="257"/>
      <c r="F34" s="257"/>
      <c r="G34" s="257"/>
      <c r="H34" s="257"/>
      <c r="I34" s="257"/>
      <c r="J34" s="257"/>
      <c r="K34" s="257"/>
    </row>
    <row r="35" spans="1:11" ht="19">
      <c r="B35" s="1"/>
      <c r="C35" s="258"/>
      <c r="D35" s="258"/>
      <c r="E35" s="258"/>
      <c r="F35" s="258"/>
      <c r="G35" s="258"/>
      <c r="H35" s="258"/>
      <c r="I35" s="258"/>
      <c r="J35" s="258"/>
      <c r="K35" s="258"/>
    </row>
    <row r="36" spans="1:11" ht="19">
      <c r="B36" s="38" t="s">
        <v>25</v>
      </c>
      <c r="C36" s="36">
        <f>C9+C17+C21+C26</f>
        <v>161266.08000000002</v>
      </c>
      <c r="D36" s="36">
        <f t="shared" ref="D36:K36" si="9">D9+D17+D21+D26</f>
        <v>163506.08000000002</v>
      </c>
      <c r="E36" s="36">
        <f t="shared" si="9"/>
        <v>165746.08000000002</v>
      </c>
      <c r="F36" s="36">
        <f t="shared" si="9"/>
        <v>167986.08000000002</v>
      </c>
      <c r="G36" s="36">
        <f t="shared" si="9"/>
        <v>170226.08000000002</v>
      </c>
      <c r="H36" s="36">
        <f t="shared" si="9"/>
        <v>172466.08000000002</v>
      </c>
      <c r="I36" s="36">
        <f t="shared" si="9"/>
        <v>174706.08000000002</v>
      </c>
      <c r="J36" s="36">
        <f t="shared" si="9"/>
        <v>176946.08000000002</v>
      </c>
      <c r="K36" s="36">
        <f t="shared" si="9"/>
        <v>208306.08000000002</v>
      </c>
    </row>
    <row r="37" spans="1:11" ht="19">
      <c r="B37" s="43" t="s">
        <v>26</v>
      </c>
      <c r="C37" s="16">
        <f>C10-C28</f>
        <v>235000</v>
      </c>
      <c r="D37" s="16">
        <f t="shared" ref="D37:K37" si="10">D10-D28</f>
        <v>235000</v>
      </c>
      <c r="E37" s="16">
        <f t="shared" si="10"/>
        <v>235000</v>
      </c>
      <c r="F37" s="16">
        <f t="shared" si="10"/>
        <v>235000</v>
      </c>
      <c r="G37" s="16">
        <f t="shared" si="10"/>
        <v>235000</v>
      </c>
      <c r="H37" s="16">
        <f t="shared" si="10"/>
        <v>235000</v>
      </c>
      <c r="I37" s="16">
        <f t="shared" si="10"/>
        <v>235000</v>
      </c>
      <c r="J37" s="16">
        <f t="shared" si="10"/>
        <v>235000</v>
      </c>
      <c r="K37" s="16">
        <f t="shared" si="10"/>
        <v>235000</v>
      </c>
    </row>
    <row r="38" spans="1:11" ht="19">
      <c r="B38" s="43" t="s">
        <v>27</v>
      </c>
      <c r="C38" s="16">
        <f>C10-(C9+C17+C21+C26+C28)</f>
        <v>73733.919999999984</v>
      </c>
      <c r="D38" s="16">
        <f t="shared" ref="D38:K38" si="11">D10-(D9+D17+D21+D26+D28)</f>
        <v>71493.919999999984</v>
      </c>
      <c r="E38" s="16">
        <f t="shared" si="11"/>
        <v>69253.919999999984</v>
      </c>
      <c r="F38" s="16">
        <f t="shared" si="11"/>
        <v>67013.919999999984</v>
      </c>
      <c r="G38" s="16">
        <f t="shared" si="11"/>
        <v>64773.919999999984</v>
      </c>
      <c r="H38" s="16">
        <f t="shared" si="11"/>
        <v>62533.919999999984</v>
      </c>
      <c r="I38" s="16">
        <f t="shared" si="11"/>
        <v>60293.919999999984</v>
      </c>
      <c r="J38" s="16">
        <f t="shared" si="11"/>
        <v>58053.919999999984</v>
      </c>
      <c r="K38" s="16">
        <f t="shared" si="11"/>
        <v>26693.919999999984</v>
      </c>
    </row>
    <row r="40" spans="1:11" ht="17" thickBot="1"/>
    <row r="41" spans="1:11" ht="21">
      <c r="B41" s="18" t="s">
        <v>28</v>
      </c>
      <c r="C41" s="19">
        <f>C38-C31</f>
        <v>62013.831999999988</v>
      </c>
      <c r="D41" s="19">
        <f t="shared" ref="D41:K41" si="12">D38-D31</f>
        <v>60109.831999999988</v>
      </c>
      <c r="E41" s="19">
        <f t="shared" si="12"/>
        <v>58205.831999999988</v>
      </c>
      <c r="F41" s="19">
        <f t="shared" si="12"/>
        <v>56301.831999999988</v>
      </c>
      <c r="G41" s="19">
        <f t="shared" si="12"/>
        <v>54397.831999999988</v>
      </c>
      <c r="H41" s="19">
        <f t="shared" si="12"/>
        <v>52493.831999999988</v>
      </c>
      <c r="I41" s="19">
        <f t="shared" si="12"/>
        <v>50589.831999999988</v>
      </c>
      <c r="J41" s="19">
        <f t="shared" si="12"/>
        <v>48685.831999999988</v>
      </c>
      <c r="K41" s="19">
        <f t="shared" si="12"/>
        <v>22029.831999999988</v>
      </c>
    </row>
    <row r="42" spans="1:11" ht="27" thickBot="1">
      <c r="B42" s="30" t="s">
        <v>29</v>
      </c>
      <c r="C42" s="31">
        <f>C41/C36</f>
        <v>0.38454355683476638</v>
      </c>
      <c r="D42" s="31">
        <f t="shared" ref="D42:K42" si="13">D41/D36</f>
        <v>0.36763056150572493</v>
      </c>
      <c r="E42" s="31">
        <f t="shared" si="13"/>
        <v>0.35117471254825444</v>
      </c>
      <c r="F42" s="31">
        <f t="shared" si="13"/>
        <v>0.33515772259225279</v>
      </c>
      <c r="G42" s="31">
        <f t="shared" si="13"/>
        <v>0.31956226683948769</v>
      </c>
      <c r="H42" s="31">
        <f t="shared" si="13"/>
        <v>0.30437192055388507</v>
      </c>
      <c r="I42" s="31">
        <f t="shared" si="13"/>
        <v>0.28957110136063946</v>
      </c>
      <c r="J42" s="31">
        <f t="shared" si="13"/>
        <v>0.27514501592801593</v>
      </c>
      <c r="K42" s="31">
        <f t="shared" si="13"/>
        <v>0.10575702831141552</v>
      </c>
    </row>
    <row r="43" spans="1:11">
      <c r="A43" s="207"/>
      <c r="B43" s="207"/>
      <c r="C43" s="207"/>
      <c r="D43" s="207"/>
      <c r="E43" s="207"/>
      <c r="F43" s="207"/>
      <c r="G43" s="207"/>
      <c r="H43" s="207"/>
      <c r="I43" s="207"/>
      <c r="J43" s="20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3D5E7-D331-084B-9F9E-C60D7793FB88}">
  <dimension ref="A2:L42"/>
  <sheetViews>
    <sheetView zoomScale="64" zoomScaleNormal="91" workbookViewId="0">
      <selection activeCell="E9" sqref="E9"/>
    </sheetView>
  </sheetViews>
  <sheetFormatPr baseColWidth="10" defaultRowHeight="16"/>
  <cols>
    <col min="1" max="1" width="32" customWidth="1"/>
    <col min="2" max="2" width="71.6640625" customWidth="1"/>
    <col min="3" max="3" width="23.1640625" customWidth="1"/>
    <col min="4" max="4" width="20.83203125" customWidth="1"/>
    <col min="5" max="5" width="19.5" customWidth="1"/>
    <col min="6" max="6" width="19.1640625" customWidth="1"/>
    <col min="7" max="7" width="23" customWidth="1"/>
    <col min="8" max="8" width="21" customWidth="1"/>
    <col min="9" max="9" width="19.1640625" customWidth="1"/>
    <col min="10" max="10" width="19.33203125" customWidth="1"/>
    <col min="11" max="11" width="24.33203125" customWidth="1"/>
  </cols>
  <sheetData>
    <row r="2" spans="1:12" ht="31">
      <c r="B2" s="29" t="s">
        <v>24</v>
      </c>
      <c r="C2" s="59" t="s">
        <v>60</v>
      </c>
    </row>
    <row r="3" spans="1:12" ht="21">
      <c r="B3" s="28" t="s">
        <v>61</v>
      </c>
    </row>
    <row r="4" spans="1:12" ht="21">
      <c r="B4" s="28" t="s">
        <v>39</v>
      </c>
    </row>
    <row r="5" spans="1:12">
      <c r="B5" t="s">
        <v>58</v>
      </c>
    </row>
    <row r="6" spans="1:12">
      <c r="B6" t="s">
        <v>59</v>
      </c>
      <c r="D6" t="s">
        <v>23</v>
      </c>
      <c r="E6">
        <v>1000</v>
      </c>
    </row>
    <row r="7" spans="1:12" ht="22" thickBot="1">
      <c r="A7" s="5" t="s">
        <v>0</v>
      </c>
      <c r="B7" s="5" t="s">
        <v>1</v>
      </c>
      <c r="C7" s="6"/>
      <c r="D7" s="7"/>
    </row>
    <row r="8" spans="1:12" ht="21">
      <c r="A8" s="8" t="s">
        <v>18</v>
      </c>
      <c r="B8" s="14"/>
      <c r="C8" s="14"/>
      <c r="D8" s="15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50</v>
      </c>
    </row>
    <row r="9" spans="1:12" ht="21">
      <c r="A9" s="2"/>
      <c r="B9" s="1" t="s">
        <v>2</v>
      </c>
      <c r="C9" s="60">
        <v>1230000</v>
      </c>
      <c r="D9" s="36">
        <f>$C$9+(D$8*$E$6)</f>
        <v>1231000</v>
      </c>
      <c r="E9" s="36">
        <f t="shared" ref="E9:K9" si="0">$C$9+(E$8*$E$6)</f>
        <v>1232000</v>
      </c>
      <c r="F9" s="36">
        <f t="shared" si="0"/>
        <v>1233000</v>
      </c>
      <c r="G9" s="36">
        <f t="shared" si="0"/>
        <v>1234000</v>
      </c>
      <c r="H9" s="36">
        <f t="shared" si="0"/>
        <v>1235000</v>
      </c>
      <c r="I9" s="36">
        <f t="shared" si="0"/>
        <v>1236000</v>
      </c>
      <c r="J9" s="36">
        <f t="shared" si="0"/>
        <v>1237000</v>
      </c>
      <c r="K9" s="36">
        <f t="shared" si="0"/>
        <v>1280000</v>
      </c>
      <c r="L9" s="20"/>
    </row>
    <row r="10" spans="1:12" ht="21">
      <c r="A10" s="2"/>
      <c r="B10" s="9" t="s">
        <v>3</v>
      </c>
      <c r="C10" s="17">
        <v>2050000</v>
      </c>
      <c r="D10" s="17">
        <v>2050000</v>
      </c>
      <c r="E10" s="17">
        <v>2050000</v>
      </c>
      <c r="F10" s="17">
        <v>2050000</v>
      </c>
      <c r="G10" s="17">
        <v>2050000</v>
      </c>
      <c r="H10" s="17">
        <v>2050000</v>
      </c>
      <c r="I10" s="17">
        <v>2050000</v>
      </c>
      <c r="J10" s="17">
        <v>2050000</v>
      </c>
      <c r="K10" s="17">
        <v>2050000</v>
      </c>
    </row>
    <row r="11" spans="1:12" ht="19">
      <c r="D11" s="1"/>
    </row>
    <row r="12" spans="1:12" ht="21">
      <c r="A12" s="3" t="s">
        <v>4</v>
      </c>
      <c r="B12" s="1"/>
      <c r="D12" s="1"/>
    </row>
    <row r="13" spans="1:12" ht="21">
      <c r="A13" s="2"/>
      <c r="B13" s="12" t="s">
        <v>19</v>
      </c>
      <c r="C13" s="32">
        <f>C9*0.05</f>
        <v>61500</v>
      </c>
      <c r="D13" s="32">
        <f t="shared" ref="D13:K13" si="1">D9*0.05</f>
        <v>61550</v>
      </c>
      <c r="E13" s="32">
        <f t="shared" si="1"/>
        <v>61600</v>
      </c>
      <c r="F13" s="32">
        <f t="shared" si="1"/>
        <v>61650</v>
      </c>
      <c r="G13" s="32">
        <f t="shared" si="1"/>
        <v>61700</v>
      </c>
      <c r="H13" s="32">
        <f t="shared" si="1"/>
        <v>61750</v>
      </c>
      <c r="I13" s="32">
        <f t="shared" si="1"/>
        <v>61800</v>
      </c>
      <c r="J13" s="32">
        <f t="shared" si="1"/>
        <v>61850</v>
      </c>
      <c r="K13" s="32">
        <f t="shared" si="1"/>
        <v>64000</v>
      </c>
    </row>
    <row r="14" spans="1:12" ht="21">
      <c r="A14" s="2"/>
      <c r="B14" s="9" t="s">
        <v>43</v>
      </c>
      <c r="C14" s="32">
        <f>C9*0.03</f>
        <v>36900</v>
      </c>
      <c r="D14" s="32">
        <f t="shared" ref="D14:K14" si="2">D9*0.03</f>
        <v>36930</v>
      </c>
      <c r="E14" s="32">
        <f t="shared" si="2"/>
        <v>36960</v>
      </c>
      <c r="F14" s="32">
        <f t="shared" si="2"/>
        <v>36990</v>
      </c>
      <c r="G14" s="32">
        <f t="shared" si="2"/>
        <v>37020</v>
      </c>
      <c r="H14" s="32">
        <f t="shared" si="2"/>
        <v>37050</v>
      </c>
      <c r="I14" s="32">
        <f t="shared" si="2"/>
        <v>37080</v>
      </c>
      <c r="J14" s="32">
        <f t="shared" si="2"/>
        <v>37110</v>
      </c>
      <c r="K14" s="32">
        <f t="shared" si="2"/>
        <v>38400</v>
      </c>
    </row>
    <row r="15" spans="1:12" ht="21">
      <c r="A15" s="2"/>
      <c r="B15" s="9" t="s">
        <v>22</v>
      </c>
      <c r="C15" s="32">
        <f>C9*0.01</f>
        <v>12300</v>
      </c>
      <c r="D15" s="32">
        <f t="shared" ref="D15:K15" si="3">D9*0.01</f>
        <v>12310</v>
      </c>
      <c r="E15" s="32">
        <f t="shared" si="3"/>
        <v>12320</v>
      </c>
      <c r="F15" s="32">
        <f t="shared" si="3"/>
        <v>12330</v>
      </c>
      <c r="G15" s="32">
        <f t="shared" si="3"/>
        <v>12340</v>
      </c>
      <c r="H15" s="32">
        <f t="shared" si="3"/>
        <v>12350</v>
      </c>
      <c r="I15" s="32">
        <f t="shared" si="3"/>
        <v>12360</v>
      </c>
      <c r="J15" s="32">
        <f t="shared" si="3"/>
        <v>12370</v>
      </c>
      <c r="K15" s="32">
        <f t="shared" si="3"/>
        <v>12800</v>
      </c>
    </row>
    <row r="16" spans="1:12" ht="21">
      <c r="A16" s="2"/>
      <c r="B16" s="10" t="s">
        <v>70</v>
      </c>
      <c r="C16" s="32">
        <f>0.05*C9</f>
        <v>61500</v>
      </c>
      <c r="D16" s="32">
        <f t="shared" ref="D16:K16" si="4">0.05*D9</f>
        <v>61550</v>
      </c>
      <c r="E16" s="32">
        <f t="shared" si="4"/>
        <v>61600</v>
      </c>
      <c r="F16" s="32">
        <f t="shared" si="4"/>
        <v>61650</v>
      </c>
      <c r="G16" s="32">
        <f t="shared" si="4"/>
        <v>61700</v>
      </c>
      <c r="H16" s="32">
        <f t="shared" si="4"/>
        <v>61750</v>
      </c>
      <c r="I16" s="32">
        <f t="shared" si="4"/>
        <v>61800</v>
      </c>
      <c r="J16" s="32">
        <f t="shared" si="4"/>
        <v>61850</v>
      </c>
      <c r="K16" s="32">
        <f t="shared" si="4"/>
        <v>64000</v>
      </c>
    </row>
    <row r="17" spans="1:11" ht="21">
      <c r="A17" s="2"/>
      <c r="B17" s="1" t="s">
        <v>12</v>
      </c>
      <c r="C17" s="22">
        <f>C13+C14+C15+C16</f>
        <v>172200</v>
      </c>
      <c r="D17" s="22">
        <f t="shared" ref="D17:K17" si="5">D13+D14+D15+D16</f>
        <v>172340</v>
      </c>
      <c r="E17" s="22">
        <f t="shared" si="5"/>
        <v>172480</v>
      </c>
      <c r="F17" s="22">
        <f t="shared" si="5"/>
        <v>172620</v>
      </c>
      <c r="G17" s="22">
        <f t="shared" si="5"/>
        <v>172760</v>
      </c>
      <c r="H17" s="22">
        <f t="shared" si="5"/>
        <v>172900</v>
      </c>
      <c r="I17" s="22">
        <f t="shared" si="5"/>
        <v>173040</v>
      </c>
      <c r="J17" s="22">
        <f t="shared" si="5"/>
        <v>173180</v>
      </c>
      <c r="K17" s="22">
        <f t="shared" si="5"/>
        <v>179200</v>
      </c>
    </row>
    <row r="18" spans="1:11" ht="21">
      <c r="A18" s="3" t="s">
        <v>6</v>
      </c>
      <c r="B18" s="1"/>
      <c r="C18" s="25"/>
      <c r="D18" s="25"/>
      <c r="E18" s="25"/>
      <c r="F18" s="25"/>
      <c r="G18" s="25"/>
      <c r="H18" s="25"/>
      <c r="I18" s="25"/>
      <c r="J18" s="25"/>
      <c r="K18" s="25"/>
    </row>
    <row r="19" spans="1:11" ht="21">
      <c r="A19" s="2"/>
      <c r="B19" s="41" t="s">
        <v>7</v>
      </c>
      <c r="C19" s="42">
        <v>10000</v>
      </c>
      <c r="D19" s="42">
        <v>10000</v>
      </c>
      <c r="E19" s="42">
        <v>10000</v>
      </c>
      <c r="F19" s="42">
        <v>10000</v>
      </c>
      <c r="G19" s="42">
        <v>10000</v>
      </c>
      <c r="H19" s="42">
        <v>10000</v>
      </c>
      <c r="I19" s="42">
        <v>10000</v>
      </c>
      <c r="J19" s="42">
        <v>10000</v>
      </c>
      <c r="K19" s="42">
        <v>10000</v>
      </c>
    </row>
    <row r="20" spans="1:11" ht="21">
      <c r="A20" s="2"/>
      <c r="B20" s="13" t="s">
        <v>21</v>
      </c>
      <c r="C20" s="40"/>
      <c r="D20" s="40"/>
      <c r="E20" s="40"/>
      <c r="F20" s="40"/>
      <c r="G20" s="40"/>
      <c r="H20" s="40"/>
      <c r="I20" s="40"/>
      <c r="J20" s="40"/>
      <c r="K20" s="40"/>
    </row>
    <row r="21" spans="1:11" ht="21">
      <c r="A21" s="2"/>
      <c r="B21" s="1" t="s">
        <v>12</v>
      </c>
      <c r="C21" s="33">
        <f>C19+C20</f>
        <v>10000</v>
      </c>
      <c r="D21" s="33">
        <f t="shared" ref="D21:K21" si="6">D19+D20</f>
        <v>10000</v>
      </c>
      <c r="E21" s="33">
        <f t="shared" si="6"/>
        <v>10000</v>
      </c>
      <c r="F21" s="33">
        <f t="shared" si="6"/>
        <v>10000</v>
      </c>
      <c r="G21" s="33">
        <f t="shared" si="6"/>
        <v>10000</v>
      </c>
      <c r="H21" s="33">
        <f t="shared" si="6"/>
        <v>10000</v>
      </c>
      <c r="I21" s="33">
        <f t="shared" si="6"/>
        <v>10000</v>
      </c>
      <c r="J21" s="33">
        <f t="shared" si="6"/>
        <v>10000</v>
      </c>
      <c r="K21" s="33">
        <f t="shared" si="6"/>
        <v>10000</v>
      </c>
    </row>
    <row r="22" spans="1:11" ht="21">
      <c r="A22" s="3" t="s">
        <v>8</v>
      </c>
      <c r="B22" s="4"/>
      <c r="C22" s="24"/>
      <c r="D22" s="24"/>
      <c r="E22" s="25"/>
      <c r="F22" s="25"/>
      <c r="G22" s="25"/>
      <c r="H22" s="25"/>
      <c r="I22" s="25"/>
      <c r="J22" s="25"/>
      <c r="K22" s="25"/>
    </row>
    <row r="23" spans="1:11" ht="21">
      <c r="A23" s="2"/>
      <c r="B23" s="11" t="s">
        <v>10</v>
      </c>
      <c r="C23" s="27">
        <v>8</v>
      </c>
      <c r="D23" s="27">
        <v>8</v>
      </c>
      <c r="E23" s="27">
        <v>8</v>
      </c>
      <c r="F23" s="27">
        <v>8</v>
      </c>
      <c r="G23" s="27">
        <v>8</v>
      </c>
      <c r="H23" s="27">
        <v>8</v>
      </c>
      <c r="I23" s="27">
        <v>8</v>
      </c>
      <c r="J23" s="27">
        <v>8</v>
      </c>
      <c r="K23" s="27">
        <v>8</v>
      </c>
    </row>
    <row r="24" spans="1:11" ht="21">
      <c r="A24" s="2"/>
      <c r="B24" s="12" t="s">
        <v>9</v>
      </c>
      <c r="C24" s="34">
        <v>250</v>
      </c>
      <c r="D24" s="34">
        <v>250</v>
      </c>
      <c r="E24" s="34">
        <v>250</v>
      </c>
      <c r="F24" s="34">
        <v>250</v>
      </c>
      <c r="G24" s="34">
        <v>250</v>
      </c>
      <c r="H24" s="34">
        <v>250</v>
      </c>
      <c r="I24" s="34">
        <v>250</v>
      </c>
      <c r="J24" s="34">
        <v>250</v>
      </c>
      <c r="K24" s="34">
        <v>250</v>
      </c>
    </row>
    <row r="25" spans="1:11" ht="21">
      <c r="A25" s="2"/>
      <c r="B25" s="13" t="s">
        <v>11</v>
      </c>
      <c r="C25" s="45">
        <v>650</v>
      </c>
      <c r="D25" s="45">
        <v>650</v>
      </c>
      <c r="E25" s="45">
        <v>650</v>
      </c>
      <c r="F25" s="45">
        <v>650</v>
      </c>
      <c r="G25" s="45">
        <v>650</v>
      </c>
      <c r="H25" s="45">
        <v>650</v>
      </c>
      <c r="I25" s="45">
        <v>650</v>
      </c>
      <c r="J25" s="45">
        <v>650</v>
      </c>
      <c r="K25" s="45">
        <v>650</v>
      </c>
    </row>
    <row r="26" spans="1:11" ht="21">
      <c r="A26" s="2"/>
      <c r="B26" s="12" t="s">
        <v>12</v>
      </c>
      <c r="C26" s="34">
        <f>C23*(C24+C25)</f>
        <v>7200</v>
      </c>
      <c r="D26" s="34">
        <f t="shared" ref="D26:K26" si="7">D23*(D24+D25)</f>
        <v>7200</v>
      </c>
      <c r="E26" s="34">
        <f t="shared" si="7"/>
        <v>7200</v>
      </c>
      <c r="F26" s="34">
        <f t="shared" si="7"/>
        <v>7200</v>
      </c>
      <c r="G26" s="34">
        <f t="shared" si="7"/>
        <v>7200</v>
      </c>
      <c r="H26" s="34">
        <f t="shared" si="7"/>
        <v>7200</v>
      </c>
      <c r="I26" s="34">
        <f t="shared" si="7"/>
        <v>7200</v>
      </c>
      <c r="J26" s="34">
        <f t="shared" si="7"/>
        <v>7200</v>
      </c>
      <c r="K26" s="34">
        <f t="shared" si="7"/>
        <v>7200</v>
      </c>
    </row>
    <row r="27" spans="1:11" ht="21">
      <c r="A27" s="3" t="s">
        <v>13</v>
      </c>
      <c r="B27" s="1"/>
      <c r="C27" s="25"/>
      <c r="D27" s="25"/>
      <c r="E27" s="25"/>
      <c r="F27" s="25"/>
      <c r="G27" s="25"/>
      <c r="H27" s="25"/>
      <c r="I27" s="25"/>
      <c r="J27" s="25"/>
      <c r="K27" s="25"/>
    </row>
    <row r="28" spans="1:11" ht="21">
      <c r="A28" s="2"/>
      <c r="B28" s="1" t="s">
        <v>14</v>
      </c>
      <c r="C28" s="39">
        <f>0.06*C$10</f>
        <v>123000</v>
      </c>
      <c r="D28" s="39">
        <f t="shared" ref="D28:K28" si="8">0.06*D$10</f>
        <v>123000</v>
      </c>
      <c r="E28" s="39">
        <f t="shared" si="8"/>
        <v>123000</v>
      </c>
      <c r="F28" s="39">
        <f t="shared" si="8"/>
        <v>123000</v>
      </c>
      <c r="G28" s="39">
        <f t="shared" si="8"/>
        <v>123000</v>
      </c>
      <c r="H28" s="39">
        <f t="shared" si="8"/>
        <v>123000</v>
      </c>
      <c r="I28" s="39">
        <f t="shared" si="8"/>
        <v>123000</v>
      </c>
      <c r="J28" s="39">
        <f t="shared" si="8"/>
        <v>123000</v>
      </c>
      <c r="K28" s="39">
        <f t="shared" si="8"/>
        <v>123000</v>
      </c>
    </row>
    <row r="29" spans="1:11" ht="21">
      <c r="A29" s="2"/>
      <c r="B29" s="1"/>
      <c r="C29" s="25"/>
      <c r="D29" s="25"/>
      <c r="E29" s="25"/>
      <c r="F29" s="25"/>
      <c r="G29" s="25"/>
      <c r="H29" s="25"/>
      <c r="I29" s="25"/>
      <c r="J29" s="25"/>
      <c r="K29" s="25"/>
    </row>
    <row r="30" spans="1:11" ht="21">
      <c r="A30" s="3" t="s">
        <v>15</v>
      </c>
      <c r="B30" s="1"/>
      <c r="C30" s="25"/>
      <c r="D30" s="25"/>
      <c r="E30" s="25"/>
      <c r="F30" s="25"/>
      <c r="G30" s="25"/>
      <c r="H30" s="25"/>
      <c r="I30" s="25"/>
      <c r="J30" s="25"/>
      <c r="K30" s="25"/>
    </row>
    <row r="31" spans="1:11" ht="21">
      <c r="A31" s="2"/>
      <c r="B31" s="1" t="s">
        <v>16</v>
      </c>
      <c r="C31" s="22">
        <f>(C$10-(C9+C17+C19+C28))*0.15</f>
        <v>77220</v>
      </c>
      <c r="D31" s="22">
        <f t="shared" ref="D31:K31" si="9">(D$10-(D9+D17+D19+D28))*0.15</f>
        <v>77049</v>
      </c>
      <c r="E31" s="22">
        <f t="shared" si="9"/>
        <v>76878</v>
      </c>
      <c r="F31" s="22">
        <f t="shared" si="9"/>
        <v>76707</v>
      </c>
      <c r="G31" s="22">
        <f t="shared" si="9"/>
        <v>76536</v>
      </c>
      <c r="H31" s="22">
        <f t="shared" si="9"/>
        <v>76365</v>
      </c>
      <c r="I31" s="22">
        <f t="shared" si="9"/>
        <v>76194</v>
      </c>
      <c r="J31" s="22">
        <f t="shared" si="9"/>
        <v>76023</v>
      </c>
      <c r="K31" s="22">
        <f t="shared" si="9"/>
        <v>68670</v>
      </c>
    </row>
    <row r="32" spans="1:11" ht="21">
      <c r="A32" s="2"/>
      <c r="B32" s="1"/>
      <c r="C32" s="25"/>
      <c r="D32" s="25"/>
      <c r="E32" s="25"/>
      <c r="F32" s="25"/>
      <c r="G32" s="25"/>
      <c r="H32" s="25"/>
      <c r="I32" s="25"/>
      <c r="J32" s="25"/>
      <c r="K32" s="25"/>
    </row>
    <row r="33" spans="1:11" ht="21">
      <c r="A33" s="3" t="s">
        <v>17</v>
      </c>
      <c r="B33" s="4"/>
      <c r="C33" s="24"/>
      <c r="D33" s="24"/>
      <c r="E33" s="25"/>
      <c r="F33" s="25"/>
      <c r="G33" s="25"/>
      <c r="H33" s="25"/>
      <c r="I33" s="25"/>
      <c r="J33" s="25"/>
      <c r="K33" s="25"/>
    </row>
    <row r="34" spans="1:11" ht="19">
      <c r="B34" s="13"/>
      <c r="C34" s="37"/>
      <c r="D34" s="37"/>
      <c r="E34" s="37"/>
      <c r="F34" s="37"/>
      <c r="G34" s="37"/>
      <c r="H34" s="37"/>
      <c r="I34" s="37"/>
      <c r="J34" s="37"/>
      <c r="K34" s="37"/>
    </row>
    <row r="35" spans="1:11" ht="19">
      <c r="B35" s="1"/>
      <c r="C35" s="44"/>
      <c r="D35" s="44"/>
      <c r="E35" s="44"/>
      <c r="F35" s="44"/>
      <c r="G35" s="44"/>
      <c r="H35" s="44"/>
      <c r="I35" s="44"/>
      <c r="J35" s="44"/>
      <c r="K35" s="44"/>
    </row>
    <row r="36" spans="1:11" ht="19">
      <c r="B36" s="38" t="s">
        <v>25</v>
      </c>
      <c r="C36" s="36">
        <f>C9+C17+C21+C26</f>
        <v>1419400</v>
      </c>
      <c r="D36" s="36">
        <f t="shared" ref="D36:K36" si="10">D9+D17+D21+D26</f>
        <v>1420540</v>
      </c>
      <c r="E36" s="36">
        <f t="shared" si="10"/>
        <v>1421680</v>
      </c>
      <c r="F36" s="36">
        <f t="shared" si="10"/>
        <v>1422820</v>
      </c>
      <c r="G36" s="36">
        <f t="shared" si="10"/>
        <v>1423960</v>
      </c>
      <c r="H36" s="36">
        <f t="shared" si="10"/>
        <v>1425100</v>
      </c>
      <c r="I36" s="36">
        <f t="shared" si="10"/>
        <v>1426240</v>
      </c>
      <c r="J36" s="36">
        <f t="shared" si="10"/>
        <v>1427380</v>
      </c>
      <c r="K36" s="36">
        <f t="shared" si="10"/>
        <v>1476400</v>
      </c>
    </row>
    <row r="37" spans="1:11" ht="19">
      <c r="B37" s="43" t="s">
        <v>26</v>
      </c>
      <c r="C37" s="16">
        <f>C10-C28</f>
        <v>1927000</v>
      </c>
      <c r="D37" s="16">
        <f t="shared" ref="D37:K37" si="11">D10-D28</f>
        <v>1927000</v>
      </c>
      <c r="E37" s="16">
        <f t="shared" si="11"/>
        <v>1927000</v>
      </c>
      <c r="F37" s="16">
        <f t="shared" si="11"/>
        <v>1927000</v>
      </c>
      <c r="G37" s="16">
        <f t="shared" si="11"/>
        <v>1927000</v>
      </c>
      <c r="H37" s="16">
        <f t="shared" si="11"/>
        <v>1927000</v>
      </c>
      <c r="I37" s="16">
        <f t="shared" si="11"/>
        <v>1927000</v>
      </c>
      <c r="J37" s="16">
        <f t="shared" si="11"/>
        <v>1927000</v>
      </c>
      <c r="K37" s="16">
        <f t="shared" si="11"/>
        <v>1927000</v>
      </c>
    </row>
    <row r="38" spans="1:11" ht="19">
      <c r="B38" s="43" t="s">
        <v>27</v>
      </c>
      <c r="C38" s="16">
        <f>C10-(C9+C17+C21+C26+C28)</f>
        <v>507600</v>
      </c>
      <c r="D38" s="16">
        <f t="shared" ref="D38:K38" si="12">D10-(D9+D17+D21+D26+D28)</f>
        <v>506460</v>
      </c>
      <c r="E38" s="16">
        <f t="shared" si="12"/>
        <v>505320</v>
      </c>
      <c r="F38" s="16">
        <f t="shared" si="12"/>
        <v>504180</v>
      </c>
      <c r="G38" s="16">
        <f t="shared" si="12"/>
        <v>503040</v>
      </c>
      <c r="H38" s="16">
        <f t="shared" si="12"/>
        <v>501900</v>
      </c>
      <c r="I38" s="16">
        <f t="shared" si="12"/>
        <v>500760</v>
      </c>
      <c r="J38" s="16">
        <f t="shared" si="12"/>
        <v>499620</v>
      </c>
      <c r="K38" s="16">
        <f t="shared" si="12"/>
        <v>450600</v>
      </c>
    </row>
    <row r="40" spans="1:11" ht="17" thickBot="1"/>
    <row r="41" spans="1:11" ht="21">
      <c r="B41" s="18" t="s">
        <v>28</v>
      </c>
      <c r="C41" s="19">
        <f>C38-C31</f>
        <v>430380</v>
      </c>
      <c r="D41" s="19">
        <f t="shared" ref="D41:K41" si="13">D38-D31</f>
        <v>429411</v>
      </c>
      <c r="E41" s="19">
        <f t="shared" si="13"/>
        <v>428442</v>
      </c>
      <c r="F41" s="19">
        <f t="shared" si="13"/>
        <v>427473</v>
      </c>
      <c r="G41" s="19">
        <f t="shared" si="13"/>
        <v>426504</v>
      </c>
      <c r="H41" s="19">
        <f t="shared" si="13"/>
        <v>425535</v>
      </c>
      <c r="I41" s="19">
        <f t="shared" si="13"/>
        <v>424566</v>
      </c>
      <c r="J41" s="19">
        <f t="shared" si="13"/>
        <v>423597</v>
      </c>
      <c r="K41" s="19">
        <f t="shared" si="13"/>
        <v>381930</v>
      </c>
    </row>
    <row r="42" spans="1:11" ht="27" thickBot="1">
      <c r="B42" s="30" t="s">
        <v>29</v>
      </c>
      <c r="C42" s="31">
        <f>C41/C36</f>
        <v>0.30321262505283925</v>
      </c>
      <c r="D42" s="31">
        <f t="shared" ref="D42:K42" si="14">D41/D36</f>
        <v>0.30228715840455039</v>
      </c>
      <c r="E42" s="31">
        <f t="shared" si="14"/>
        <v>0.30136317596083506</v>
      </c>
      <c r="F42" s="31">
        <f t="shared" si="14"/>
        <v>0.3004406741541446</v>
      </c>
      <c r="G42" s="31">
        <f t="shared" si="14"/>
        <v>0.29951964942835474</v>
      </c>
      <c r="H42" s="31">
        <f t="shared" si="14"/>
        <v>0.29860009823872008</v>
      </c>
      <c r="I42" s="31">
        <f t="shared" si="14"/>
        <v>0.29768201705182856</v>
      </c>
      <c r="J42" s="31">
        <f t="shared" si="14"/>
        <v>0.29676540234555621</v>
      </c>
      <c r="K42" s="31">
        <f t="shared" si="14"/>
        <v>0.25869005689515034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76D70-99A7-2245-AC33-6991D91E2FEA}">
  <dimension ref="A2:L42"/>
  <sheetViews>
    <sheetView topLeftCell="A3" zoomScale="65" zoomScaleNormal="91" workbookViewId="0">
      <selection activeCell="B6" sqref="B6"/>
    </sheetView>
  </sheetViews>
  <sheetFormatPr baseColWidth="10" defaultRowHeight="16"/>
  <cols>
    <col min="1" max="1" width="32" customWidth="1"/>
    <col min="2" max="2" width="71.6640625" customWidth="1"/>
    <col min="3" max="3" width="23.1640625" customWidth="1"/>
    <col min="4" max="4" width="18.5" bestFit="1" customWidth="1"/>
    <col min="5" max="5" width="19.5" customWidth="1"/>
    <col min="6" max="6" width="19.1640625" customWidth="1"/>
    <col min="7" max="7" width="18.6640625" customWidth="1"/>
    <col min="8" max="8" width="18.33203125" customWidth="1"/>
    <col min="9" max="9" width="19.1640625" customWidth="1"/>
    <col min="10" max="10" width="19.33203125" customWidth="1"/>
    <col min="11" max="11" width="18.83203125" customWidth="1"/>
  </cols>
  <sheetData>
    <row r="2" spans="1:12" ht="31">
      <c r="B2" s="29" t="s">
        <v>24</v>
      </c>
      <c r="C2" s="47" t="s">
        <v>47</v>
      </c>
    </row>
    <row r="3" spans="1:12" ht="21">
      <c r="B3" s="28" t="s">
        <v>48</v>
      </c>
    </row>
    <row r="4" spans="1:12" ht="21">
      <c r="B4" s="28"/>
    </row>
    <row r="5" spans="1:12" ht="37">
      <c r="B5" s="86" t="s">
        <v>73</v>
      </c>
    </row>
    <row r="6" spans="1:12">
      <c r="D6" t="s">
        <v>23</v>
      </c>
      <c r="E6">
        <v>5000</v>
      </c>
    </row>
    <row r="7" spans="1:12" ht="22" thickBot="1">
      <c r="A7" s="87" t="s">
        <v>0</v>
      </c>
      <c r="B7" s="87" t="s">
        <v>1</v>
      </c>
      <c r="C7" s="88"/>
      <c r="D7" s="89"/>
      <c r="E7" s="90"/>
      <c r="F7" s="90"/>
      <c r="G7" s="90"/>
      <c r="H7" s="90"/>
      <c r="I7" s="90"/>
      <c r="J7" s="90"/>
      <c r="K7" s="90"/>
    </row>
    <row r="8" spans="1:12" ht="21">
      <c r="A8" s="91" t="s">
        <v>18</v>
      </c>
      <c r="B8" s="92"/>
      <c r="C8" s="92"/>
      <c r="D8" s="93">
        <v>1</v>
      </c>
      <c r="E8" s="90">
        <v>2</v>
      </c>
      <c r="F8" s="90">
        <v>3</v>
      </c>
      <c r="G8" s="90">
        <v>4</v>
      </c>
      <c r="H8" s="90">
        <v>5</v>
      </c>
      <c r="I8" s="90">
        <v>6</v>
      </c>
      <c r="J8" s="90">
        <v>7</v>
      </c>
      <c r="K8" s="90">
        <v>8</v>
      </c>
    </row>
    <row r="9" spans="1:12" ht="21">
      <c r="A9" s="94"/>
      <c r="B9" s="95" t="s">
        <v>2</v>
      </c>
      <c r="C9" s="96">
        <v>79000</v>
      </c>
      <c r="D9" s="97">
        <f>$C$9+(D$8*$E$6)</f>
        <v>84000</v>
      </c>
      <c r="E9" s="97">
        <f t="shared" ref="E9:K9" si="0">$C$9+(E$8*$E$6)</f>
        <v>89000</v>
      </c>
      <c r="F9" s="97">
        <f t="shared" si="0"/>
        <v>94000</v>
      </c>
      <c r="G9" s="97">
        <f t="shared" si="0"/>
        <v>99000</v>
      </c>
      <c r="H9" s="97">
        <f t="shared" si="0"/>
        <v>104000</v>
      </c>
      <c r="I9" s="97">
        <f t="shared" si="0"/>
        <v>109000</v>
      </c>
      <c r="J9" s="97">
        <f t="shared" si="0"/>
        <v>114000</v>
      </c>
      <c r="K9" s="97">
        <f t="shared" si="0"/>
        <v>119000</v>
      </c>
      <c r="L9" s="20"/>
    </row>
    <row r="10" spans="1:12" ht="21">
      <c r="A10" s="94"/>
      <c r="B10" s="98" t="s">
        <v>3</v>
      </c>
      <c r="C10" s="99">
        <v>210000</v>
      </c>
      <c r="D10" s="99">
        <v>210000</v>
      </c>
      <c r="E10" s="99">
        <v>210000</v>
      </c>
      <c r="F10" s="99">
        <v>210000</v>
      </c>
      <c r="G10" s="99">
        <v>210000</v>
      </c>
      <c r="H10" s="99">
        <v>210000</v>
      </c>
      <c r="I10" s="99">
        <v>210000</v>
      </c>
      <c r="J10" s="99">
        <v>210000</v>
      </c>
      <c r="K10" s="99">
        <v>210000</v>
      </c>
    </row>
    <row r="11" spans="1:12" ht="19">
      <c r="A11" s="90"/>
      <c r="B11" s="90"/>
      <c r="C11" s="90"/>
      <c r="D11" s="95"/>
      <c r="E11" s="90"/>
      <c r="F11" s="90"/>
      <c r="G11" s="90"/>
      <c r="H11" s="90"/>
      <c r="I11" s="90"/>
      <c r="J11" s="90"/>
      <c r="K11" s="90"/>
    </row>
    <row r="12" spans="1:12" ht="21">
      <c r="A12" s="100" t="s">
        <v>4</v>
      </c>
      <c r="B12" s="95"/>
      <c r="C12" s="90"/>
      <c r="D12" s="95"/>
      <c r="E12" s="90"/>
      <c r="F12" s="90"/>
      <c r="G12" s="90"/>
      <c r="H12" s="90"/>
      <c r="I12" s="90"/>
      <c r="J12" s="90"/>
      <c r="K12" s="90"/>
    </row>
    <row r="13" spans="1:12" ht="21">
      <c r="A13" s="94"/>
      <c r="B13" s="101" t="s">
        <v>19</v>
      </c>
      <c r="C13" s="102">
        <f>C9*0.05</f>
        <v>3950</v>
      </c>
      <c r="D13" s="102">
        <f t="shared" ref="D13:K13" si="1">D9*0.05</f>
        <v>4200</v>
      </c>
      <c r="E13" s="102">
        <f t="shared" si="1"/>
        <v>4450</v>
      </c>
      <c r="F13" s="102">
        <f t="shared" si="1"/>
        <v>4700</v>
      </c>
      <c r="G13" s="102">
        <f t="shared" si="1"/>
        <v>4950</v>
      </c>
      <c r="H13" s="102">
        <f t="shared" si="1"/>
        <v>5200</v>
      </c>
      <c r="I13" s="102">
        <f t="shared" si="1"/>
        <v>5450</v>
      </c>
      <c r="J13" s="102">
        <f t="shared" si="1"/>
        <v>5700</v>
      </c>
      <c r="K13" s="102">
        <f t="shared" si="1"/>
        <v>5950</v>
      </c>
    </row>
    <row r="14" spans="1:12" ht="21">
      <c r="A14" s="94"/>
      <c r="B14" s="98" t="s">
        <v>43</v>
      </c>
      <c r="C14" s="102">
        <f>C9*0.03</f>
        <v>2370</v>
      </c>
      <c r="D14" s="102">
        <f t="shared" ref="D14:K14" si="2">D9*0.03</f>
        <v>2520</v>
      </c>
      <c r="E14" s="102">
        <f t="shared" si="2"/>
        <v>2670</v>
      </c>
      <c r="F14" s="102">
        <f t="shared" si="2"/>
        <v>2820</v>
      </c>
      <c r="G14" s="102">
        <f t="shared" si="2"/>
        <v>2970</v>
      </c>
      <c r="H14" s="102">
        <f t="shared" si="2"/>
        <v>3120</v>
      </c>
      <c r="I14" s="102">
        <f t="shared" si="2"/>
        <v>3270</v>
      </c>
      <c r="J14" s="102">
        <f t="shared" si="2"/>
        <v>3420</v>
      </c>
      <c r="K14" s="102">
        <f t="shared" si="2"/>
        <v>3570</v>
      </c>
    </row>
    <row r="15" spans="1:12" ht="21">
      <c r="A15" s="94"/>
      <c r="B15" s="98" t="s">
        <v>22</v>
      </c>
      <c r="C15" s="102">
        <f>C9*0.01</f>
        <v>790</v>
      </c>
      <c r="D15" s="102">
        <f t="shared" ref="D15:K15" si="3">D9*0.01</f>
        <v>840</v>
      </c>
      <c r="E15" s="102">
        <f t="shared" si="3"/>
        <v>890</v>
      </c>
      <c r="F15" s="102">
        <f t="shared" si="3"/>
        <v>940</v>
      </c>
      <c r="G15" s="102">
        <f t="shared" si="3"/>
        <v>990</v>
      </c>
      <c r="H15" s="102">
        <f t="shared" si="3"/>
        <v>1040</v>
      </c>
      <c r="I15" s="102">
        <f t="shared" si="3"/>
        <v>1090</v>
      </c>
      <c r="J15" s="102">
        <f t="shared" si="3"/>
        <v>1140</v>
      </c>
      <c r="K15" s="102">
        <f t="shared" si="3"/>
        <v>1190</v>
      </c>
    </row>
    <row r="16" spans="1:12" ht="21">
      <c r="A16" s="94"/>
      <c r="B16" s="103" t="s">
        <v>20</v>
      </c>
      <c r="C16" s="102"/>
      <c r="D16" s="102"/>
      <c r="E16" s="102"/>
      <c r="F16" s="102"/>
      <c r="G16" s="102"/>
      <c r="H16" s="102"/>
      <c r="I16" s="102"/>
      <c r="J16" s="102"/>
      <c r="K16" s="102"/>
    </row>
    <row r="17" spans="1:11" ht="21">
      <c r="A17" s="94"/>
      <c r="B17" s="95" t="s">
        <v>12</v>
      </c>
      <c r="C17" s="104">
        <f>C13+C14+C15</f>
        <v>7110</v>
      </c>
      <c r="D17" s="104">
        <f t="shared" ref="D17:K17" si="4">D13+D14+D15</f>
        <v>7560</v>
      </c>
      <c r="E17" s="104">
        <f t="shared" si="4"/>
        <v>8010</v>
      </c>
      <c r="F17" s="104">
        <f t="shared" si="4"/>
        <v>8460</v>
      </c>
      <c r="G17" s="104">
        <f t="shared" si="4"/>
        <v>8910</v>
      </c>
      <c r="H17" s="104">
        <f t="shared" si="4"/>
        <v>9360</v>
      </c>
      <c r="I17" s="104">
        <f t="shared" si="4"/>
        <v>9810</v>
      </c>
      <c r="J17" s="104">
        <f t="shared" si="4"/>
        <v>10260</v>
      </c>
      <c r="K17" s="104">
        <f t="shared" si="4"/>
        <v>10710</v>
      </c>
    </row>
    <row r="18" spans="1:11" ht="21">
      <c r="A18" s="100" t="s">
        <v>6</v>
      </c>
      <c r="B18" s="95"/>
      <c r="C18" s="90"/>
      <c r="D18" s="90"/>
      <c r="E18" s="90"/>
      <c r="F18" s="90"/>
      <c r="G18" s="90"/>
      <c r="H18" s="90"/>
      <c r="I18" s="90"/>
      <c r="J18" s="90"/>
      <c r="K18" s="90"/>
    </row>
    <row r="19" spans="1:11" ht="21">
      <c r="A19" s="94"/>
      <c r="B19" s="105" t="s">
        <v>7</v>
      </c>
      <c r="C19" s="106">
        <v>3000</v>
      </c>
      <c r="D19" s="106">
        <v>3000</v>
      </c>
      <c r="E19" s="106">
        <v>3000</v>
      </c>
      <c r="F19" s="106">
        <v>3000</v>
      </c>
      <c r="G19" s="106">
        <v>3000</v>
      </c>
      <c r="H19" s="106">
        <v>3000</v>
      </c>
      <c r="I19" s="106">
        <v>3000</v>
      </c>
      <c r="J19" s="106">
        <v>3000</v>
      </c>
      <c r="K19" s="106">
        <v>3000</v>
      </c>
    </row>
    <row r="20" spans="1:11" ht="21">
      <c r="A20" s="94"/>
      <c r="B20" s="107" t="s">
        <v>21</v>
      </c>
      <c r="C20" s="108">
        <v>9000</v>
      </c>
      <c r="D20" s="108">
        <v>9000</v>
      </c>
      <c r="E20" s="108">
        <v>9000</v>
      </c>
      <c r="F20" s="108">
        <v>9000</v>
      </c>
      <c r="G20" s="108">
        <v>9000</v>
      </c>
      <c r="H20" s="108">
        <v>9000</v>
      </c>
      <c r="I20" s="108">
        <v>9000</v>
      </c>
      <c r="J20" s="108">
        <v>9000</v>
      </c>
      <c r="K20" s="108">
        <v>9000</v>
      </c>
    </row>
    <row r="21" spans="1:11" ht="21">
      <c r="A21" s="94"/>
      <c r="B21" s="95" t="s">
        <v>12</v>
      </c>
      <c r="C21" s="109">
        <f>C19+C20</f>
        <v>12000</v>
      </c>
      <c r="D21" s="109">
        <f t="shared" ref="D21:K21" si="5">D19+D20</f>
        <v>12000</v>
      </c>
      <c r="E21" s="109">
        <f t="shared" si="5"/>
        <v>12000</v>
      </c>
      <c r="F21" s="109">
        <f t="shared" si="5"/>
        <v>12000</v>
      </c>
      <c r="G21" s="109">
        <f t="shared" si="5"/>
        <v>12000</v>
      </c>
      <c r="H21" s="109">
        <f t="shared" si="5"/>
        <v>12000</v>
      </c>
      <c r="I21" s="109">
        <f t="shared" si="5"/>
        <v>12000</v>
      </c>
      <c r="J21" s="109">
        <f t="shared" si="5"/>
        <v>12000</v>
      </c>
      <c r="K21" s="109">
        <f t="shared" si="5"/>
        <v>12000</v>
      </c>
    </row>
    <row r="22" spans="1:11" ht="21">
      <c r="A22" s="100" t="s">
        <v>8</v>
      </c>
      <c r="B22" s="110"/>
      <c r="C22" s="111"/>
      <c r="D22" s="111"/>
      <c r="E22" s="90"/>
      <c r="F22" s="90"/>
      <c r="G22" s="90"/>
      <c r="H22" s="90"/>
      <c r="I22" s="90"/>
      <c r="J22" s="90"/>
      <c r="K22" s="90"/>
    </row>
    <row r="23" spans="1:11" ht="21">
      <c r="A23" s="94"/>
      <c r="B23" s="112" t="s">
        <v>10</v>
      </c>
      <c r="C23" s="113">
        <v>12</v>
      </c>
      <c r="D23" s="113">
        <v>12</v>
      </c>
      <c r="E23" s="113">
        <v>12</v>
      </c>
      <c r="F23" s="113">
        <v>12</v>
      </c>
      <c r="G23" s="113">
        <v>12</v>
      </c>
      <c r="H23" s="113">
        <v>12</v>
      </c>
      <c r="I23" s="113">
        <v>12</v>
      </c>
      <c r="J23" s="113">
        <v>12</v>
      </c>
      <c r="K23" s="113">
        <v>12</v>
      </c>
    </row>
    <row r="24" spans="1:11" ht="21">
      <c r="A24" s="94"/>
      <c r="B24" s="101" t="s">
        <v>9</v>
      </c>
      <c r="C24" s="114">
        <v>40</v>
      </c>
      <c r="D24" s="114">
        <v>40</v>
      </c>
      <c r="E24" s="114">
        <v>40</v>
      </c>
      <c r="F24" s="114">
        <v>40</v>
      </c>
      <c r="G24" s="114">
        <v>40</v>
      </c>
      <c r="H24" s="114">
        <v>40</v>
      </c>
      <c r="I24" s="114">
        <v>40</v>
      </c>
      <c r="J24" s="114">
        <v>40</v>
      </c>
      <c r="K24" s="114">
        <v>40</v>
      </c>
    </row>
    <row r="25" spans="1:11" ht="21">
      <c r="A25" s="94"/>
      <c r="B25" s="107" t="s">
        <v>11</v>
      </c>
      <c r="C25" s="115">
        <v>395</v>
      </c>
      <c r="D25" s="115">
        <v>395</v>
      </c>
      <c r="E25" s="115">
        <v>395</v>
      </c>
      <c r="F25" s="115">
        <v>395</v>
      </c>
      <c r="G25" s="115">
        <v>395</v>
      </c>
      <c r="H25" s="115">
        <v>395</v>
      </c>
      <c r="I25" s="115">
        <v>395</v>
      </c>
      <c r="J25" s="115">
        <v>395</v>
      </c>
      <c r="K25" s="115">
        <v>395</v>
      </c>
    </row>
    <row r="26" spans="1:11" ht="21">
      <c r="A26" s="94"/>
      <c r="B26" s="101" t="s">
        <v>12</v>
      </c>
      <c r="C26" s="114">
        <f>C23*(C24+C25)</f>
        <v>5220</v>
      </c>
      <c r="D26" s="114">
        <f t="shared" ref="D26:K26" si="6">D23*(D24+D25)</f>
        <v>5220</v>
      </c>
      <c r="E26" s="114">
        <f t="shared" si="6"/>
        <v>5220</v>
      </c>
      <c r="F26" s="114">
        <f t="shared" si="6"/>
        <v>5220</v>
      </c>
      <c r="G26" s="114">
        <f t="shared" si="6"/>
        <v>5220</v>
      </c>
      <c r="H26" s="114">
        <f t="shared" si="6"/>
        <v>5220</v>
      </c>
      <c r="I26" s="114">
        <f t="shared" si="6"/>
        <v>5220</v>
      </c>
      <c r="J26" s="114">
        <f t="shared" si="6"/>
        <v>5220</v>
      </c>
      <c r="K26" s="114">
        <f t="shared" si="6"/>
        <v>5220</v>
      </c>
    </row>
    <row r="27" spans="1:11" ht="21">
      <c r="A27" s="100" t="s">
        <v>13</v>
      </c>
      <c r="B27" s="95"/>
      <c r="C27" s="90"/>
      <c r="D27" s="90"/>
      <c r="E27" s="90"/>
      <c r="F27" s="90"/>
      <c r="G27" s="90"/>
      <c r="H27" s="90"/>
      <c r="I27" s="90"/>
      <c r="J27" s="90"/>
      <c r="K27" s="90"/>
    </row>
    <row r="28" spans="1:11" ht="21">
      <c r="A28" s="94"/>
      <c r="B28" s="95" t="s">
        <v>14</v>
      </c>
      <c r="C28" s="116">
        <f>0.06*C$10</f>
        <v>12600</v>
      </c>
      <c r="D28" s="116">
        <f t="shared" ref="D28:K28" si="7">0.06*D$10</f>
        <v>12600</v>
      </c>
      <c r="E28" s="116">
        <f t="shared" si="7"/>
        <v>12600</v>
      </c>
      <c r="F28" s="116">
        <f t="shared" si="7"/>
        <v>12600</v>
      </c>
      <c r="G28" s="116">
        <f t="shared" si="7"/>
        <v>12600</v>
      </c>
      <c r="H28" s="116">
        <f t="shared" si="7"/>
        <v>12600</v>
      </c>
      <c r="I28" s="116">
        <f t="shared" si="7"/>
        <v>12600</v>
      </c>
      <c r="J28" s="116">
        <f t="shared" si="7"/>
        <v>12600</v>
      </c>
      <c r="K28" s="116">
        <f t="shared" si="7"/>
        <v>12600</v>
      </c>
    </row>
    <row r="29" spans="1:11" ht="21">
      <c r="A29" s="94"/>
      <c r="B29" s="95"/>
      <c r="C29" s="90"/>
      <c r="D29" s="90"/>
      <c r="E29" s="90"/>
      <c r="F29" s="90"/>
      <c r="G29" s="90"/>
      <c r="H29" s="90"/>
      <c r="I29" s="90"/>
      <c r="J29" s="90"/>
      <c r="K29" s="90"/>
    </row>
    <row r="30" spans="1:11" ht="21">
      <c r="A30" s="100" t="s">
        <v>15</v>
      </c>
      <c r="B30" s="95"/>
      <c r="C30" s="90"/>
      <c r="D30" s="90"/>
      <c r="E30" s="90"/>
      <c r="F30" s="90"/>
      <c r="G30" s="90"/>
      <c r="H30" s="90"/>
      <c r="I30" s="90"/>
      <c r="J30" s="90"/>
      <c r="K30" s="90"/>
    </row>
    <row r="31" spans="1:11" ht="21">
      <c r="A31" s="94"/>
      <c r="B31" s="95" t="s">
        <v>16</v>
      </c>
      <c r="C31" s="104">
        <f>(C$10-(C9+C17+C19+C28))*0.15</f>
        <v>16243.5</v>
      </c>
      <c r="D31" s="104">
        <f t="shared" ref="D31:K31" si="8">(D$10-(D9+D17+D19+D28))*0.15</f>
        <v>15426</v>
      </c>
      <c r="E31" s="104">
        <f t="shared" si="8"/>
        <v>14608.5</v>
      </c>
      <c r="F31" s="104">
        <f t="shared" si="8"/>
        <v>13791</v>
      </c>
      <c r="G31" s="104">
        <f t="shared" si="8"/>
        <v>12973.5</v>
      </c>
      <c r="H31" s="104">
        <f t="shared" si="8"/>
        <v>12156</v>
      </c>
      <c r="I31" s="104">
        <f t="shared" si="8"/>
        <v>11338.5</v>
      </c>
      <c r="J31" s="104">
        <f t="shared" si="8"/>
        <v>10521</v>
      </c>
      <c r="K31" s="104">
        <f t="shared" si="8"/>
        <v>9703.5</v>
      </c>
    </row>
    <row r="32" spans="1:11" ht="21">
      <c r="A32" s="94"/>
      <c r="B32" s="95"/>
      <c r="C32" s="90"/>
      <c r="D32" s="90"/>
      <c r="E32" s="90"/>
      <c r="F32" s="90"/>
      <c r="G32" s="90"/>
      <c r="H32" s="90"/>
      <c r="I32" s="90"/>
      <c r="J32" s="90"/>
      <c r="K32" s="90"/>
    </row>
    <row r="33" spans="1:11" ht="21">
      <c r="A33" s="100" t="s">
        <v>17</v>
      </c>
      <c r="B33" s="110"/>
      <c r="C33" s="111"/>
      <c r="D33" s="111"/>
      <c r="E33" s="90"/>
      <c r="F33" s="90"/>
      <c r="G33" s="90"/>
      <c r="H33" s="90"/>
      <c r="I33" s="90"/>
      <c r="J33" s="90"/>
      <c r="K33" s="90"/>
    </row>
    <row r="34" spans="1:11" ht="19">
      <c r="A34" s="90"/>
      <c r="B34" s="107"/>
      <c r="C34" s="117"/>
      <c r="D34" s="117"/>
      <c r="E34" s="117"/>
      <c r="F34" s="117"/>
      <c r="G34" s="117"/>
      <c r="H34" s="117"/>
      <c r="I34" s="117"/>
      <c r="J34" s="117"/>
      <c r="K34" s="117"/>
    </row>
    <row r="35" spans="1:11" ht="19">
      <c r="A35" s="90"/>
      <c r="B35" s="95"/>
      <c r="C35" s="118"/>
      <c r="D35" s="118"/>
      <c r="E35" s="118"/>
      <c r="F35" s="118"/>
      <c r="G35" s="118"/>
      <c r="H35" s="118"/>
      <c r="I35" s="118"/>
      <c r="J35" s="118"/>
      <c r="K35" s="118"/>
    </row>
    <row r="36" spans="1:11" ht="19">
      <c r="A36" s="90"/>
      <c r="B36" s="119" t="s">
        <v>25</v>
      </c>
      <c r="C36" s="97">
        <f>C9+C17+C21+C26</f>
        <v>103330</v>
      </c>
      <c r="D36" s="97">
        <f t="shared" ref="D36:K36" si="9">D9+D17+D21+D26</f>
        <v>108780</v>
      </c>
      <c r="E36" s="97">
        <f t="shared" si="9"/>
        <v>114230</v>
      </c>
      <c r="F36" s="97">
        <f t="shared" si="9"/>
        <v>119680</v>
      </c>
      <c r="G36" s="97">
        <f t="shared" si="9"/>
        <v>125130</v>
      </c>
      <c r="H36" s="97">
        <f t="shared" si="9"/>
        <v>130580</v>
      </c>
      <c r="I36" s="97">
        <f t="shared" si="9"/>
        <v>136030</v>
      </c>
      <c r="J36" s="97">
        <f t="shared" si="9"/>
        <v>141480</v>
      </c>
      <c r="K36" s="97">
        <f t="shared" si="9"/>
        <v>146930</v>
      </c>
    </row>
    <row r="37" spans="1:11" ht="19">
      <c r="A37" s="90"/>
      <c r="B37" s="120" t="s">
        <v>26</v>
      </c>
      <c r="C37" s="104">
        <f>C10-C28</f>
        <v>197400</v>
      </c>
      <c r="D37" s="104">
        <f t="shared" ref="D37:K37" si="10">D10-D28</f>
        <v>197400</v>
      </c>
      <c r="E37" s="104">
        <f t="shared" si="10"/>
        <v>197400</v>
      </c>
      <c r="F37" s="104">
        <f t="shared" si="10"/>
        <v>197400</v>
      </c>
      <c r="G37" s="104">
        <f t="shared" si="10"/>
        <v>197400</v>
      </c>
      <c r="H37" s="104">
        <f t="shared" si="10"/>
        <v>197400</v>
      </c>
      <c r="I37" s="104">
        <f t="shared" si="10"/>
        <v>197400</v>
      </c>
      <c r="J37" s="104">
        <f t="shared" si="10"/>
        <v>197400</v>
      </c>
      <c r="K37" s="104">
        <f t="shared" si="10"/>
        <v>197400</v>
      </c>
    </row>
    <row r="38" spans="1:11" ht="19">
      <c r="A38" s="90"/>
      <c r="B38" s="120" t="s">
        <v>27</v>
      </c>
      <c r="C38" s="104">
        <f>C10-(C9+C17+C21+C26+C28)</f>
        <v>94070</v>
      </c>
      <c r="D38" s="104">
        <f t="shared" ref="D38:K38" si="11">D10-(D9+D17+D21+D26+D28)</f>
        <v>88620</v>
      </c>
      <c r="E38" s="104">
        <f t="shared" si="11"/>
        <v>83170</v>
      </c>
      <c r="F38" s="104">
        <f t="shared" si="11"/>
        <v>77720</v>
      </c>
      <c r="G38" s="104">
        <f t="shared" si="11"/>
        <v>72270</v>
      </c>
      <c r="H38" s="104">
        <f t="shared" si="11"/>
        <v>66820</v>
      </c>
      <c r="I38" s="104">
        <f t="shared" si="11"/>
        <v>61370</v>
      </c>
      <c r="J38" s="104">
        <f t="shared" si="11"/>
        <v>55920</v>
      </c>
      <c r="K38" s="104">
        <f t="shared" si="11"/>
        <v>50470</v>
      </c>
    </row>
    <row r="39" spans="1:11">
      <c r="A39" s="90"/>
      <c r="B39" s="90"/>
      <c r="C39" s="90"/>
      <c r="D39" s="90"/>
      <c r="E39" s="90"/>
      <c r="F39" s="90"/>
      <c r="G39" s="90"/>
      <c r="H39" s="90"/>
      <c r="I39" s="90"/>
      <c r="J39" s="90"/>
      <c r="K39" s="90"/>
    </row>
    <row r="40" spans="1:11" ht="17" thickBot="1">
      <c r="A40" s="90"/>
      <c r="B40" s="90"/>
      <c r="C40" s="90"/>
      <c r="D40" s="90"/>
      <c r="E40" s="90"/>
      <c r="F40" s="90"/>
      <c r="G40" s="90"/>
      <c r="H40" s="90"/>
      <c r="I40" s="90"/>
      <c r="J40" s="90"/>
      <c r="K40" s="90"/>
    </row>
    <row r="41" spans="1:11" ht="21">
      <c r="A41" s="90"/>
      <c r="B41" s="121" t="s">
        <v>28</v>
      </c>
      <c r="C41" s="122">
        <f>C38-C31</f>
        <v>77826.5</v>
      </c>
      <c r="D41" s="122">
        <f t="shared" ref="D41:K41" si="12">D38-D31</f>
        <v>73194</v>
      </c>
      <c r="E41" s="122">
        <f t="shared" si="12"/>
        <v>68561.5</v>
      </c>
      <c r="F41" s="122">
        <f t="shared" si="12"/>
        <v>63929</v>
      </c>
      <c r="G41" s="122">
        <f t="shared" si="12"/>
        <v>59296.5</v>
      </c>
      <c r="H41" s="122">
        <f t="shared" si="12"/>
        <v>54664</v>
      </c>
      <c r="I41" s="122">
        <f t="shared" si="12"/>
        <v>50031.5</v>
      </c>
      <c r="J41" s="122">
        <f t="shared" si="12"/>
        <v>45399</v>
      </c>
      <c r="K41" s="122">
        <f t="shared" si="12"/>
        <v>40766.5</v>
      </c>
    </row>
    <row r="42" spans="1:11" ht="27" thickBot="1">
      <c r="A42" s="90"/>
      <c r="B42" s="123" t="s">
        <v>29</v>
      </c>
      <c r="C42" s="124">
        <f>C41/C36</f>
        <v>0.7531839736765702</v>
      </c>
      <c r="D42" s="124">
        <f t="shared" ref="D42:K42" si="13">D41/D36</f>
        <v>0.67286265857694427</v>
      </c>
      <c r="E42" s="124">
        <f t="shared" si="13"/>
        <v>0.60020572529107941</v>
      </c>
      <c r="F42" s="124">
        <f t="shared" si="13"/>
        <v>0.53416610962566846</v>
      </c>
      <c r="G42" s="124">
        <f t="shared" si="13"/>
        <v>0.4738791656677056</v>
      </c>
      <c r="H42" s="124">
        <f t="shared" si="13"/>
        <v>0.4186245979476183</v>
      </c>
      <c r="I42" s="124">
        <f t="shared" si="13"/>
        <v>0.36779754465926634</v>
      </c>
      <c r="J42" s="124">
        <f t="shared" si="13"/>
        <v>0.32088634435962682</v>
      </c>
      <c r="K42" s="124">
        <f t="shared" si="13"/>
        <v>0.27745525079970051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90EA4-C41C-764D-908D-F31DD018A3CF}">
  <dimension ref="A2:L42"/>
  <sheetViews>
    <sheetView topLeftCell="A2" zoomScale="64" workbookViewId="0">
      <selection activeCell="D44" sqref="D44"/>
    </sheetView>
  </sheetViews>
  <sheetFormatPr baseColWidth="10" defaultRowHeight="16"/>
  <cols>
    <col min="1" max="1" width="32" customWidth="1"/>
    <col min="2" max="2" width="71.6640625" customWidth="1"/>
    <col min="3" max="3" width="23.1640625" customWidth="1"/>
    <col min="4" max="4" width="22.6640625" bestFit="1" customWidth="1"/>
    <col min="5" max="5" width="23.1640625" customWidth="1"/>
    <col min="6" max="6" width="22.83203125" customWidth="1"/>
    <col min="7" max="7" width="21.83203125" customWidth="1"/>
    <col min="8" max="8" width="22.1640625" customWidth="1"/>
    <col min="9" max="9" width="22.6640625" customWidth="1"/>
    <col min="10" max="10" width="24.5" customWidth="1"/>
    <col min="11" max="11" width="24" customWidth="1"/>
  </cols>
  <sheetData>
    <row r="2" spans="1:12" ht="31">
      <c r="B2" s="29" t="s">
        <v>24</v>
      </c>
      <c r="C2" s="47" t="s">
        <v>32</v>
      </c>
    </row>
    <row r="3" spans="1:12" ht="21">
      <c r="B3" s="28" t="s">
        <v>31</v>
      </c>
    </row>
    <row r="4" spans="1:12" ht="21">
      <c r="B4" s="28" t="s">
        <v>30</v>
      </c>
    </row>
    <row r="5" spans="1:12" ht="24">
      <c r="B5" s="54" t="s">
        <v>50</v>
      </c>
    </row>
    <row r="6" spans="1:12" ht="37">
      <c r="B6" s="125" t="s">
        <v>51</v>
      </c>
      <c r="D6" t="s">
        <v>23</v>
      </c>
      <c r="E6">
        <v>2000</v>
      </c>
    </row>
    <row r="7" spans="1:12" ht="22" thickBot="1">
      <c r="A7" s="87" t="s">
        <v>0</v>
      </c>
      <c r="B7" s="87" t="s">
        <v>1</v>
      </c>
      <c r="C7" s="88"/>
      <c r="D7" s="89"/>
      <c r="E7" s="90"/>
      <c r="F7" s="90"/>
      <c r="G7" s="90"/>
      <c r="H7" s="90"/>
      <c r="I7" s="90"/>
      <c r="J7" s="90"/>
      <c r="K7" s="90"/>
    </row>
    <row r="8" spans="1:12" ht="21">
      <c r="A8" s="91" t="s">
        <v>18</v>
      </c>
      <c r="B8" s="92"/>
      <c r="C8" s="92"/>
      <c r="D8" s="93">
        <v>1</v>
      </c>
      <c r="E8" s="90">
        <v>2</v>
      </c>
      <c r="F8" s="90">
        <v>3</v>
      </c>
      <c r="G8" s="90">
        <v>4</v>
      </c>
      <c r="H8" s="90">
        <v>5</v>
      </c>
      <c r="I8" s="90">
        <v>6</v>
      </c>
      <c r="J8" s="90">
        <v>7</v>
      </c>
      <c r="K8" s="90">
        <v>15</v>
      </c>
    </row>
    <row r="9" spans="1:12" ht="21">
      <c r="A9" s="94"/>
      <c r="B9" s="95" t="s">
        <v>2</v>
      </c>
      <c r="C9" s="96">
        <v>274961.71000000002</v>
      </c>
      <c r="D9" s="96">
        <f>$C$9+(D$8*$E$6)</f>
        <v>276961.71000000002</v>
      </c>
      <c r="E9" s="96">
        <f t="shared" ref="E9:K9" si="0">$C$9+(E$8*$E$6)</f>
        <v>278961.71000000002</v>
      </c>
      <c r="F9" s="96">
        <f t="shared" si="0"/>
        <v>280961.71000000002</v>
      </c>
      <c r="G9" s="96">
        <f t="shared" si="0"/>
        <v>282961.71000000002</v>
      </c>
      <c r="H9" s="96">
        <f t="shared" si="0"/>
        <v>284961.71000000002</v>
      </c>
      <c r="I9" s="96">
        <f t="shared" si="0"/>
        <v>286961.71000000002</v>
      </c>
      <c r="J9" s="96">
        <f t="shared" si="0"/>
        <v>288961.71000000002</v>
      </c>
      <c r="K9" s="96">
        <f t="shared" si="0"/>
        <v>304961.71000000002</v>
      </c>
      <c r="L9" s="20"/>
    </row>
    <row r="10" spans="1:12" ht="21">
      <c r="A10" s="94"/>
      <c r="B10" s="98" t="s">
        <v>3</v>
      </c>
      <c r="C10" s="99">
        <v>450000</v>
      </c>
      <c r="D10" s="99">
        <v>450000</v>
      </c>
      <c r="E10" s="99">
        <v>450000</v>
      </c>
      <c r="F10" s="99">
        <v>450000</v>
      </c>
      <c r="G10" s="99">
        <v>450000</v>
      </c>
      <c r="H10" s="99">
        <v>450000</v>
      </c>
      <c r="I10" s="99">
        <v>450000</v>
      </c>
      <c r="J10" s="99">
        <v>450000</v>
      </c>
      <c r="K10" s="99">
        <v>450000</v>
      </c>
    </row>
    <row r="11" spans="1:12" ht="19">
      <c r="A11" s="90"/>
      <c r="B11" s="90"/>
      <c r="C11" s="90"/>
      <c r="D11" s="95"/>
      <c r="E11" s="90"/>
      <c r="F11" s="90"/>
      <c r="G11" s="90"/>
      <c r="H11" s="90"/>
      <c r="I11" s="90"/>
      <c r="J11" s="90"/>
      <c r="K11" s="90"/>
    </row>
    <row r="12" spans="1:12" ht="21">
      <c r="A12" s="100" t="s">
        <v>4</v>
      </c>
      <c r="B12" s="95"/>
      <c r="C12" s="90"/>
      <c r="D12" s="95"/>
      <c r="E12" s="90"/>
      <c r="F12" s="90"/>
      <c r="G12" s="90"/>
      <c r="H12" s="90"/>
      <c r="I12" s="90"/>
      <c r="J12" s="90"/>
      <c r="K12" s="90"/>
    </row>
    <row r="13" spans="1:12" ht="21">
      <c r="A13" s="94"/>
      <c r="B13" s="101" t="s">
        <v>19</v>
      </c>
      <c r="C13" s="102">
        <f>C9*0.05</f>
        <v>13748.085500000001</v>
      </c>
      <c r="D13" s="102">
        <f t="shared" ref="D13:K13" si="1">D9*0.05</f>
        <v>13848.085500000001</v>
      </c>
      <c r="E13" s="102">
        <f t="shared" si="1"/>
        <v>13948.085500000001</v>
      </c>
      <c r="F13" s="102">
        <f t="shared" si="1"/>
        <v>14048.085500000001</v>
      </c>
      <c r="G13" s="102">
        <f t="shared" si="1"/>
        <v>14148.085500000001</v>
      </c>
      <c r="H13" s="102">
        <f t="shared" si="1"/>
        <v>14248.085500000001</v>
      </c>
      <c r="I13" s="102">
        <f t="shared" si="1"/>
        <v>14348.085500000001</v>
      </c>
      <c r="J13" s="102">
        <f t="shared" si="1"/>
        <v>14448.085500000001</v>
      </c>
      <c r="K13" s="102">
        <f t="shared" si="1"/>
        <v>15248.085500000001</v>
      </c>
    </row>
    <row r="14" spans="1:12" ht="21">
      <c r="A14" s="94"/>
      <c r="B14" s="98" t="s">
        <v>43</v>
      </c>
      <c r="C14" s="102">
        <f>C9*0.02</f>
        <v>5499.2342000000008</v>
      </c>
      <c r="D14" s="102">
        <f t="shared" ref="D14:K14" si="2">D9*0.02</f>
        <v>5539.2342000000008</v>
      </c>
      <c r="E14" s="102">
        <f t="shared" si="2"/>
        <v>5579.2342000000008</v>
      </c>
      <c r="F14" s="102">
        <f t="shared" si="2"/>
        <v>5619.2342000000008</v>
      </c>
      <c r="G14" s="102">
        <f t="shared" si="2"/>
        <v>5659.2342000000008</v>
      </c>
      <c r="H14" s="102">
        <f t="shared" si="2"/>
        <v>5699.2342000000008</v>
      </c>
      <c r="I14" s="102">
        <f t="shared" si="2"/>
        <v>5739.2342000000008</v>
      </c>
      <c r="J14" s="102">
        <f t="shared" si="2"/>
        <v>5779.2342000000008</v>
      </c>
      <c r="K14" s="102">
        <f t="shared" si="2"/>
        <v>6099.2342000000008</v>
      </c>
    </row>
    <row r="15" spans="1:12" ht="21">
      <c r="A15" s="94"/>
      <c r="B15" s="98" t="s">
        <v>22</v>
      </c>
      <c r="C15" s="102">
        <f>C9*0.01</f>
        <v>2749.6171000000004</v>
      </c>
      <c r="D15" s="102">
        <f t="shared" ref="D15:K15" si="3">D9*0.01</f>
        <v>2769.6171000000004</v>
      </c>
      <c r="E15" s="102">
        <f t="shared" si="3"/>
        <v>2789.6171000000004</v>
      </c>
      <c r="F15" s="102">
        <f t="shared" si="3"/>
        <v>2809.6171000000004</v>
      </c>
      <c r="G15" s="102">
        <f t="shared" si="3"/>
        <v>2829.6171000000004</v>
      </c>
      <c r="H15" s="102">
        <f t="shared" si="3"/>
        <v>2849.6171000000004</v>
      </c>
      <c r="I15" s="102">
        <f t="shared" si="3"/>
        <v>2869.6171000000004</v>
      </c>
      <c r="J15" s="102">
        <f t="shared" si="3"/>
        <v>2889.6171000000004</v>
      </c>
      <c r="K15" s="102">
        <f t="shared" si="3"/>
        <v>3049.6171000000004</v>
      </c>
    </row>
    <row r="16" spans="1:12" ht="21">
      <c r="A16" s="94"/>
      <c r="B16" s="103" t="s">
        <v>20</v>
      </c>
      <c r="C16" s="102"/>
      <c r="D16" s="126"/>
      <c r="E16" s="104"/>
      <c r="F16" s="104"/>
      <c r="G16" s="104"/>
      <c r="H16" s="104"/>
      <c r="I16" s="104"/>
      <c r="J16" s="104"/>
      <c r="K16" s="104"/>
    </row>
    <row r="17" spans="1:11" ht="21">
      <c r="A17" s="94"/>
      <c r="B17" s="95" t="s">
        <v>12</v>
      </c>
      <c r="C17" s="104">
        <f>C13+C14+C15</f>
        <v>21996.936799999999</v>
      </c>
      <c r="D17" s="104">
        <f t="shared" ref="D17:K17" si="4">D13+D14+D15</f>
        <v>22156.936799999999</v>
      </c>
      <c r="E17" s="104">
        <f t="shared" si="4"/>
        <v>22316.936799999999</v>
      </c>
      <c r="F17" s="104">
        <f t="shared" si="4"/>
        <v>22476.936799999999</v>
      </c>
      <c r="G17" s="104">
        <f t="shared" si="4"/>
        <v>22636.936799999999</v>
      </c>
      <c r="H17" s="104">
        <f t="shared" si="4"/>
        <v>22796.936799999999</v>
      </c>
      <c r="I17" s="104">
        <f t="shared" si="4"/>
        <v>22956.936799999999</v>
      </c>
      <c r="J17" s="104">
        <f t="shared" si="4"/>
        <v>23116.936799999999</v>
      </c>
      <c r="K17" s="104">
        <f t="shared" si="4"/>
        <v>24396.936799999999</v>
      </c>
    </row>
    <row r="18" spans="1:11" ht="21">
      <c r="A18" s="100" t="s">
        <v>6</v>
      </c>
      <c r="B18" s="95"/>
      <c r="C18" s="90"/>
      <c r="D18" s="90"/>
      <c r="E18" s="90"/>
      <c r="F18" s="90"/>
      <c r="G18" s="90"/>
      <c r="H18" s="90"/>
      <c r="I18" s="90"/>
      <c r="J18" s="90"/>
      <c r="K18" s="90"/>
    </row>
    <row r="19" spans="1:11" ht="21">
      <c r="A19" s="94"/>
      <c r="B19" s="105" t="s">
        <v>7</v>
      </c>
      <c r="C19" s="106">
        <v>4500</v>
      </c>
      <c r="D19" s="106">
        <v>4500</v>
      </c>
      <c r="E19" s="106">
        <v>4500</v>
      </c>
      <c r="F19" s="106">
        <v>4500</v>
      </c>
      <c r="G19" s="106">
        <v>4500</v>
      </c>
      <c r="H19" s="106">
        <v>4500</v>
      </c>
      <c r="I19" s="106">
        <v>4500</v>
      </c>
      <c r="J19" s="106">
        <v>4500</v>
      </c>
      <c r="K19" s="106">
        <v>4500</v>
      </c>
    </row>
    <row r="20" spans="1:11" ht="21">
      <c r="A20" s="94"/>
      <c r="B20" s="107" t="s">
        <v>21</v>
      </c>
      <c r="C20" s="108">
        <v>2000</v>
      </c>
      <c r="D20" s="108">
        <v>2000</v>
      </c>
      <c r="E20" s="108">
        <v>2000</v>
      </c>
      <c r="F20" s="108">
        <v>2000</v>
      </c>
      <c r="G20" s="108">
        <v>2000</v>
      </c>
      <c r="H20" s="108">
        <v>2000</v>
      </c>
      <c r="I20" s="108">
        <v>2000</v>
      </c>
      <c r="J20" s="108">
        <v>2000</v>
      </c>
      <c r="K20" s="108">
        <v>2000</v>
      </c>
    </row>
    <row r="21" spans="1:11" ht="21">
      <c r="A21" s="94"/>
      <c r="B21" s="95" t="s">
        <v>12</v>
      </c>
      <c r="C21" s="109">
        <f>C19+C20</f>
        <v>6500</v>
      </c>
      <c r="D21" s="109">
        <f t="shared" ref="D21:K21" si="5">D19+D20</f>
        <v>6500</v>
      </c>
      <c r="E21" s="109">
        <f t="shared" si="5"/>
        <v>6500</v>
      </c>
      <c r="F21" s="109">
        <f t="shared" si="5"/>
        <v>6500</v>
      </c>
      <c r="G21" s="109">
        <f t="shared" si="5"/>
        <v>6500</v>
      </c>
      <c r="H21" s="109">
        <f t="shared" si="5"/>
        <v>6500</v>
      </c>
      <c r="I21" s="109">
        <f t="shared" si="5"/>
        <v>6500</v>
      </c>
      <c r="J21" s="109">
        <f t="shared" si="5"/>
        <v>6500</v>
      </c>
      <c r="K21" s="109">
        <f t="shared" si="5"/>
        <v>6500</v>
      </c>
    </row>
    <row r="22" spans="1:11" ht="21">
      <c r="A22" s="100" t="s">
        <v>8</v>
      </c>
      <c r="B22" s="110"/>
      <c r="C22" s="111"/>
      <c r="D22" s="111"/>
      <c r="E22" s="90"/>
      <c r="F22" s="90"/>
      <c r="G22" s="90"/>
      <c r="H22" s="90"/>
      <c r="I22" s="90"/>
      <c r="J22" s="90"/>
      <c r="K22" s="90"/>
    </row>
    <row r="23" spans="1:11" ht="21">
      <c r="A23" s="94"/>
      <c r="B23" s="112" t="s">
        <v>10</v>
      </c>
      <c r="C23" s="113">
        <v>12</v>
      </c>
      <c r="D23" s="113">
        <v>12</v>
      </c>
      <c r="E23" s="113">
        <v>12</v>
      </c>
      <c r="F23" s="113">
        <v>12</v>
      </c>
      <c r="G23" s="113">
        <v>12</v>
      </c>
      <c r="H23" s="113">
        <v>12</v>
      </c>
      <c r="I23" s="113">
        <v>12</v>
      </c>
      <c r="J23" s="113">
        <v>12</v>
      </c>
      <c r="K23" s="113">
        <v>12</v>
      </c>
    </row>
    <row r="24" spans="1:11" ht="21">
      <c r="A24" s="94"/>
      <c r="B24" s="101" t="s">
        <v>9</v>
      </c>
      <c r="C24" s="114">
        <v>80</v>
      </c>
      <c r="D24" s="114">
        <v>80</v>
      </c>
      <c r="E24" s="114">
        <v>80</v>
      </c>
      <c r="F24" s="114">
        <v>80</v>
      </c>
      <c r="G24" s="114">
        <v>80</v>
      </c>
      <c r="H24" s="114">
        <v>80</v>
      </c>
      <c r="I24" s="114">
        <v>80</v>
      </c>
      <c r="J24" s="114">
        <v>80</v>
      </c>
      <c r="K24" s="114">
        <v>80</v>
      </c>
    </row>
    <row r="25" spans="1:11" ht="21">
      <c r="A25" s="94"/>
      <c r="B25" s="107" t="s">
        <v>11</v>
      </c>
      <c r="C25" s="115">
        <v>500</v>
      </c>
      <c r="D25" s="115">
        <v>500</v>
      </c>
      <c r="E25" s="115">
        <v>500</v>
      </c>
      <c r="F25" s="115">
        <v>500</v>
      </c>
      <c r="G25" s="115">
        <v>500</v>
      </c>
      <c r="H25" s="115">
        <v>500</v>
      </c>
      <c r="I25" s="115">
        <v>500</v>
      </c>
      <c r="J25" s="115">
        <v>500</v>
      </c>
      <c r="K25" s="115">
        <v>500</v>
      </c>
    </row>
    <row r="26" spans="1:11" ht="21">
      <c r="A26" s="94"/>
      <c r="B26" s="101" t="s">
        <v>12</v>
      </c>
      <c r="C26" s="115">
        <f>C23*(C24+C25)</f>
        <v>6960</v>
      </c>
      <c r="D26" s="115">
        <f t="shared" ref="D26:K26" si="6">D23*(D24+D25)</f>
        <v>6960</v>
      </c>
      <c r="E26" s="115">
        <f t="shared" si="6"/>
        <v>6960</v>
      </c>
      <c r="F26" s="115">
        <f t="shared" si="6"/>
        <v>6960</v>
      </c>
      <c r="G26" s="115">
        <f t="shared" si="6"/>
        <v>6960</v>
      </c>
      <c r="H26" s="115">
        <f t="shared" si="6"/>
        <v>6960</v>
      </c>
      <c r="I26" s="115">
        <f t="shared" si="6"/>
        <v>6960</v>
      </c>
      <c r="J26" s="115">
        <f t="shared" si="6"/>
        <v>6960</v>
      </c>
      <c r="K26" s="115">
        <f t="shared" si="6"/>
        <v>6960</v>
      </c>
    </row>
    <row r="27" spans="1:11" ht="21">
      <c r="A27" s="100" t="s">
        <v>13</v>
      </c>
      <c r="B27" s="95"/>
      <c r="C27" s="90"/>
      <c r="D27" s="90"/>
      <c r="E27" s="90"/>
      <c r="F27" s="90"/>
      <c r="G27" s="90"/>
      <c r="H27" s="90"/>
      <c r="I27" s="90"/>
      <c r="J27" s="90"/>
      <c r="K27" s="90"/>
    </row>
    <row r="28" spans="1:11" ht="21">
      <c r="A28" s="94"/>
      <c r="B28" s="95" t="s">
        <v>14</v>
      </c>
      <c r="C28" s="116">
        <f>0.06*C$10</f>
        <v>27000</v>
      </c>
      <c r="D28" s="116">
        <f t="shared" ref="D28:K28" si="7">0.06*D$10</f>
        <v>27000</v>
      </c>
      <c r="E28" s="116">
        <f t="shared" si="7"/>
        <v>27000</v>
      </c>
      <c r="F28" s="116">
        <f t="shared" si="7"/>
        <v>27000</v>
      </c>
      <c r="G28" s="116">
        <f t="shared" si="7"/>
        <v>27000</v>
      </c>
      <c r="H28" s="116">
        <f t="shared" si="7"/>
        <v>27000</v>
      </c>
      <c r="I28" s="116">
        <f t="shared" si="7"/>
        <v>27000</v>
      </c>
      <c r="J28" s="116">
        <f t="shared" si="7"/>
        <v>27000</v>
      </c>
      <c r="K28" s="116">
        <f t="shared" si="7"/>
        <v>27000</v>
      </c>
    </row>
    <row r="29" spans="1:11" ht="21">
      <c r="A29" s="94"/>
      <c r="B29" s="95"/>
      <c r="C29" s="90"/>
      <c r="D29" s="90"/>
      <c r="E29" s="90"/>
      <c r="F29" s="90"/>
      <c r="G29" s="90"/>
      <c r="H29" s="90"/>
      <c r="I29" s="90"/>
      <c r="J29" s="90"/>
      <c r="K29" s="90"/>
    </row>
    <row r="30" spans="1:11" ht="21">
      <c r="A30" s="100" t="s">
        <v>15</v>
      </c>
      <c r="B30" s="95"/>
      <c r="C30" s="90"/>
      <c r="D30" s="90"/>
      <c r="E30" s="90"/>
      <c r="F30" s="90"/>
      <c r="G30" s="90"/>
      <c r="H30" s="90"/>
      <c r="I30" s="90"/>
      <c r="J30" s="90"/>
      <c r="K30" s="90"/>
    </row>
    <row r="31" spans="1:11" ht="21">
      <c r="A31" s="94"/>
      <c r="B31" s="95" t="s">
        <v>16</v>
      </c>
      <c r="C31" s="104">
        <f>(C$10-(C9+C17+C19+C28))*0.15</f>
        <v>18231.202979999991</v>
      </c>
      <c r="D31" s="104">
        <f>(D$10-(D9+D17+D19+D28))*0.15</f>
        <v>17907.202979999991</v>
      </c>
      <c r="E31" s="104">
        <f t="shared" ref="E31:K31" si="8">(E$10-(E9+E17+E19+E28))*0.15</f>
        <v>17583.202979999991</v>
      </c>
      <c r="F31" s="104">
        <f t="shared" si="8"/>
        <v>17259.202979999991</v>
      </c>
      <c r="G31" s="104">
        <f t="shared" si="8"/>
        <v>16935.202979999991</v>
      </c>
      <c r="H31" s="104">
        <f t="shared" si="8"/>
        <v>16611.202979999991</v>
      </c>
      <c r="I31" s="104">
        <f t="shared" si="8"/>
        <v>16287.202979999993</v>
      </c>
      <c r="J31" s="104">
        <f t="shared" si="8"/>
        <v>15963.202979999993</v>
      </c>
      <c r="K31" s="104">
        <f t="shared" si="8"/>
        <v>13371.202979999993</v>
      </c>
    </row>
    <row r="32" spans="1:11" ht="21">
      <c r="A32" s="94"/>
      <c r="B32" s="95"/>
      <c r="C32" s="90"/>
      <c r="D32" s="90"/>
      <c r="E32" s="90"/>
      <c r="F32" s="90"/>
      <c r="G32" s="90"/>
      <c r="H32" s="90"/>
      <c r="I32" s="90"/>
      <c r="J32" s="90"/>
      <c r="K32" s="90"/>
    </row>
    <row r="33" spans="1:11" ht="21">
      <c r="A33" s="100" t="s">
        <v>17</v>
      </c>
      <c r="B33" s="110"/>
      <c r="C33" s="111"/>
      <c r="D33" s="111"/>
      <c r="E33" s="90"/>
      <c r="F33" s="90"/>
      <c r="G33" s="90"/>
      <c r="H33" s="90"/>
      <c r="I33" s="90"/>
      <c r="J33" s="90"/>
      <c r="K33" s="90"/>
    </row>
    <row r="34" spans="1:11" ht="19">
      <c r="A34" s="90"/>
      <c r="B34" s="107"/>
      <c r="C34" s="117"/>
      <c r="D34" s="117"/>
      <c r="E34" s="117"/>
      <c r="F34" s="117"/>
      <c r="G34" s="117"/>
      <c r="H34" s="117"/>
      <c r="I34" s="117"/>
      <c r="J34" s="117"/>
      <c r="K34" s="117"/>
    </row>
    <row r="35" spans="1:11" ht="19">
      <c r="A35" s="90"/>
      <c r="B35" s="95"/>
      <c r="C35" s="118"/>
      <c r="D35" s="118"/>
      <c r="E35" s="118"/>
      <c r="F35" s="118"/>
      <c r="G35" s="118"/>
      <c r="H35" s="118"/>
      <c r="I35" s="118"/>
      <c r="J35" s="118"/>
      <c r="K35" s="118"/>
    </row>
    <row r="36" spans="1:11" ht="21">
      <c r="A36" s="90"/>
      <c r="B36" s="127" t="s">
        <v>25</v>
      </c>
      <c r="C36" s="128">
        <f>C9+C17+C21+C26</f>
        <v>310418.64680000005</v>
      </c>
      <c r="D36" s="128">
        <f t="shared" ref="D36:K36" si="9">D9+D17+D21+D26</f>
        <v>312578.64680000005</v>
      </c>
      <c r="E36" s="128">
        <f t="shared" si="9"/>
        <v>314738.64680000005</v>
      </c>
      <c r="F36" s="128">
        <f t="shared" si="9"/>
        <v>316898.64680000005</v>
      </c>
      <c r="G36" s="128">
        <f t="shared" si="9"/>
        <v>319058.64680000005</v>
      </c>
      <c r="H36" s="128">
        <f t="shared" si="9"/>
        <v>321218.64680000005</v>
      </c>
      <c r="I36" s="128">
        <f t="shared" si="9"/>
        <v>323378.64680000005</v>
      </c>
      <c r="J36" s="128">
        <f t="shared" si="9"/>
        <v>325538.64680000005</v>
      </c>
      <c r="K36" s="128">
        <f t="shared" si="9"/>
        <v>342818.64680000005</v>
      </c>
    </row>
    <row r="37" spans="1:11" ht="19">
      <c r="A37" s="90"/>
      <c r="B37" s="120" t="s">
        <v>26</v>
      </c>
      <c r="C37" s="104">
        <f>C10-C28</f>
        <v>423000</v>
      </c>
      <c r="D37" s="104">
        <f t="shared" ref="D37:K37" si="10">D10-D28</f>
        <v>423000</v>
      </c>
      <c r="E37" s="104">
        <f t="shared" si="10"/>
        <v>423000</v>
      </c>
      <c r="F37" s="104">
        <f t="shared" si="10"/>
        <v>423000</v>
      </c>
      <c r="G37" s="104">
        <f t="shared" si="10"/>
        <v>423000</v>
      </c>
      <c r="H37" s="104">
        <f t="shared" si="10"/>
        <v>423000</v>
      </c>
      <c r="I37" s="104">
        <f t="shared" si="10"/>
        <v>423000</v>
      </c>
      <c r="J37" s="104">
        <f t="shared" si="10"/>
        <v>423000</v>
      </c>
      <c r="K37" s="104">
        <f t="shared" si="10"/>
        <v>423000</v>
      </c>
    </row>
    <row r="38" spans="1:11" ht="19">
      <c r="A38" s="90"/>
      <c r="B38" s="120" t="s">
        <v>27</v>
      </c>
      <c r="C38" s="104">
        <f>C10-(C9+C17+C21+C26+C28)</f>
        <v>112581.35319999995</v>
      </c>
      <c r="D38" s="104">
        <f t="shared" ref="D38:K38" si="11">D10-(D9+D17+D21+D26+D28)</f>
        <v>110421.35319999995</v>
      </c>
      <c r="E38" s="104">
        <f t="shared" si="11"/>
        <v>108261.35319999995</v>
      </c>
      <c r="F38" s="104">
        <f t="shared" si="11"/>
        <v>106101.35319999995</v>
      </c>
      <c r="G38" s="104">
        <f t="shared" si="11"/>
        <v>103941.35319999995</v>
      </c>
      <c r="H38" s="104">
        <f t="shared" si="11"/>
        <v>101781.35319999995</v>
      </c>
      <c r="I38" s="104">
        <f t="shared" si="11"/>
        <v>99621.353199999954</v>
      </c>
      <c r="J38" s="104">
        <f t="shared" si="11"/>
        <v>97461.353199999954</v>
      </c>
      <c r="K38" s="104">
        <f t="shared" si="11"/>
        <v>80181.353199999954</v>
      </c>
    </row>
    <row r="39" spans="1:11">
      <c r="A39" s="90"/>
      <c r="B39" s="90"/>
      <c r="C39" s="90"/>
      <c r="D39" s="90"/>
      <c r="E39" s="90"/>
      <c r="F39" s="90"/>
      <c r="G39" s="90"/>
      <c r="H39" s="90"/>
      <c r="I39" s="90"/>
      <c r="J39" s="90"/>
      <c r="K39" s="90"/>
    </row>
    <row r="40" spans="1:11" ht="17" thickBot="1">
      <c r="A40" s="90"/>
      <c r="B40" s="90"/>
      <c r="C40" s="90"/>
      <c r="D40" s="90"/>
      <c r="E40" s="90"/>
      <c r="F40" s="90"/>
      <c r="G40" s="90"/>
      <c r="H40" s="90"/>
      <c r="I40" s="90"/>
      <c r="J40" s="90"/>
      <c r="K40" s="90"/>
    </row>
    <row r="41" spans="1:11" ht="21">
      <c r="A41" s="90"/>
      <c r="B41" s="121" t="s">
        <v>28</v>
      </c>
      <c r="C41" s="122">
        <f>C38-C31</f>
        <v>94350.150219999967</v>
      </c>
      <c r="D41" s="122">
        <f t="shared" ref="D41:K41" si="12">D38-D31</f>
        <v>92514.150219999967</v>
      </c>
      <c r="E41" s="122">
        <f t="shared" si="12"/>
        <v>90678.150219999967</v>
      </c>
      <c r="F41" s="122">
        <f t="shared" si="12"/>
        <v>88842.150219999967</v>
      </c>
      <c r="G41" s="122">
        <f t="shared" si="12"/>
        <v>87006.150219999967</v>
      </c>
      <c r="H41" s="122">
        <f t="shared" si="12"/>
        <v>85170.150219999967</v>
      </c>
      <c r="I41" s="122">
        <f t="shared" si="12"/>
        <v>83334.150219999967</v>
      </c>
      <c r="J41" s="122">
        <f t="shared" si="12"/>
        <v>81498.150219999967</v>
      </c>
      <c r="K41" s="122">
        <f t="shared" si="12"/>
        <v>66810.150219999967</v>
      </c>
    </row>
    <row r="42" spans="1:11" ht="27" thickBot="1">
      <c r="A42" s="90"/>
      <c r="B42" s="123" t="s">
        <v>29</v>
      </c>
      <c r="C42" s="124">
        <f>C41/C36</f>
        <v>0.30394485380509029</v>
      </c>
      <c r="D42" s="124">
        <f t="shared" ref="D42:K42" si="13">D41/D36</f>
        <v>0.29597079380535585</v>
      </c>
      <c r="E42" s="124">
        <f t="shared" si="13"/>
        <v>0.28810618315208425</v>
      </c>
      <c r="F42" s="124">
        <f t="shared" si="13"/>
        <v>0.28034878380553552</v>
      </c>
      <c r="G42" s="124">
        <f t="shared" si="13"/>
        <v>0.27269641833132713</v>
      </c>
      <c r="H42" s="124">
        <f t="shared" si="13"/>
        <v>0.26514696786276343</v>
      </c>
      <c r="I42" s="124">
        <f t="shared" si="13"/>
        <v>0.25769837014482788</v>
      </c>
      <c r="J42" s="124">
        <f t="shared" si="13"/>
        <v>0.25034861765604649</v>
      </c>
      <c r="K42" s="124">
        <f t="shared" si="13"/>
        <v>0.19488481984171918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9AE00-4DB2-DE41-9D1F-F572FAF0E51C}">
  <dimension ref="A2:L43"/>
  <sheetViews>
    <sheetView topLeftCell="B7" zoomScale="92" zoomScaleNormal="91" workbookViewId="0">
      <selection activeCell="K6" sqref="K6"/>
    </sheetView>
  </sheetViews>
  <sheetFormatPr baseColWidth="10" defaultRowHeight="16"/>
  <cols>
    <col min="1" max="1" width="32" customWidth="1"/>
    <col min="2" max="2" width="71.6640625" customWidth="1"/>
    <col min="3" max="3" width="23.1640625" customWidth="1"/>
    <col min="4" max="4" width="18.5" bestFit="1" customWidth="1"/>
    <col min="5" max="5" width="19.5" customWidth="1"/>
    <col min="6" max="6" width="19.1640625" customWidth="1"/>
    <col min="7" max="7" width="18.6640625" customWidth="1"/>
    <col min="8" max="8" width="18.33203125" customWidth="1"/>
    <col min="9" max="9" width="19.1640625" customWidth="1"/>
    <col min="10" max="10" width="19.33203125" customWidth="1"/>
    <col min="11" max="11" width="18.83203125" customWidth="1"/>
  </cols>
  <sheetData>
    <row r="2" spans="1:12" ht="31">
      <c r="B2" s="29" t="s">
        <v>24</v>
      </c>
      <c r="C2" s="59" t="s">
        <v>78</v>
      </c>
      <c r="E2" t="s">
        <v>81</v>
      </c>
    </row>
    <row r="3" spans="1:12" ht="21">
      <c r="B3" s="28" t="s">
        <v>75</v>
      </c>
    </row>
    <row r="4" spans="1:12" ht="21">
      <c r="B4" s="28" t="s">
        <v>76</v>
      </c>
    </row>
    <row r="5" spans="1:12" ht="21">
      <c r="B5" s="28" t="s">
        <v>77</v>
      </c>
    </row>
    <row r="6" spans="1:12" ht="21">
      <c r="B6" s="130" t="s">
        <v>80</v>
      </c>
      <c r="D6" t="s">
        <v>23</v>
      </c>
      <c r="E6">
        <v>2000</v>
      </c>
      <c r="K6" s="242" t="s">
        <v>71</v>
      </c>
    </row>
    <row r="7" spans="1:12" ht="22" thickBot="1">
      <c r="A7" s="204" t="s">
        <v>0</v>
      </c>
      <c r="B7" s="204" t="s">
        <v>1</v>
      </c>
      <c r="C7" s="205"/>
      <c r="D7" s="206"/>
      <c r="E7" s="207"/>
      <c r="F7" s="207"/>
      <c r="G7" s="207"/>
      <c r="H7" s="207"/>
      <c r="I7" s="207"/>
      <c r="J7" s="207"/>
    </row>
    <row r="8" spans="1:12" ht="21">
      <c r="A8" s="208" t="s">
        <v>18</v>
      </c>
      <c r="B8" s="209"/>
      <c r="C8" s="209"/>
      <c r="D8" s="210">
        <v>1</v>
      </c>
      <c r="E8" s="207">
        <v>2</v>
      </c>
      <c r="F8" s="207">
        <v>3</v>
      </c>
      <c r="G8" s="207">
        <v>4</v>
      </c>
      <c r="H8" s="207">
        <v>5</v>
      </c>
      <c r="I8" s="207">
        <v>6</v>
      </c>
      <c r="J8" s="207">
        <v>7</v>
      </c>
      <c r="K8" s="62">
        <v>24</v>
      </c>
    </row>
    <row r="9" spans="1:12" ht="21">
      <c r="A9" s="211"/>
      <c r="B9" s="212" t="s">
        <v>2</v>
      </c>
      <c r="C9" s="213">
        <v>128047.76</v>
      </c>
      <c r="D9" s="214">
        <f>$C$9+(D$8*$E$6)</f>
        <v>130047.76</v>
      </c>
      <c r="E9" s="214">
        <f t="shared" ref="E9:K9" si="0">$C$9+(E$8*$E$6)</f>
        <v>132047.76</v>
      </c>
      <c r="F9" s="214">
        <f t="shared" si="0"/>
        <v>134047.76</v>
      </c>
      <c r="G9" s="214">
        <f t="shared" si="0"/>
        <v>136047.76</v>
      </c>
      <c r="H9" s="214">
        <f t="shared" si="0"/>
        <v>138047.76</v>
      </c>
      <c r="I9" s="214">
        <f t="shared" si="0"/>
        <v>140047.76</v>
      </c>
      <c r="J9" s="214">
        <f t="shared" si="0"/>
        <v>142047.76</v>
      </c>
      <c r="K9" s="63">
        <f t="shared" si="0"/>
        <v>176047.76</v>
      </c>
      <c r="L9" s="20"/>
    </row>
    <row r="10" spans="1:12" ht="21">
      <c r="A10" s="211"/>
      <c r="B10" s="215" t="s">
        <v>3</v>
      </c>
      <c r="C10" s="216">
        <v>250000</v>
      </c>
      <c r="D10" s="216">
        <v>250000</v>
      </c>
      <c r="E10" s="216">
        <v>250000</v>
      </c>
      <c r="F10" s="216">
        <v>250000</v>
      </c>
      <c r="G10" s="216">
        <v>250000</v>
      </c>
      <c r="H10" s="216">
        <v>250000</v>
      </c>
      <c r="I10" s="216">
        <v>250000</v>
      </c>
      <c r="J10" s="216">
        <v>250000</v>
      </c>
      <c r="K10" s="64">
        <v>270000</v>
      </c>
    </row>
    <row r="11" spans="1:12" ht="19">
      <c r="A11" s="207"/>
      <c r="B11" s="207"/>
      <c r="C11" s="207"/>
      <c r="D11" s="212"/>
      <c r="E11" s="207"/>
      <c r="F11" s="207"/>
      <c r="G11" s="207"/>
      <c r="H11" s="207"/>
      <c r="I11" s="207"/>
      <c r="J11" s="207"/>
      <c r="K11" s="62"/>
    </row>
    <row r="12" spans="1:12" ht="21">
      <c r="A12" s="217" t="s">
        <v>4</v>
      </c>
      <c r="B12" s="212"/>
      <c r="C12" s="207"/>
      <c r="D12" s="212"/>
      <c r="E12" s="207"/>
      <c r="F12" s="207"/>
      <c r="G12" s="207"/>
      <c r="H12" s="207"/>
      <c r="I12" s="207"/>
      <c r="J12" s="207"/>
      <c r="K12" s="62"/>
    </row>
    <row r="13" spans="1:12" ht="21">
      <c r="A13" s="211"/>
      <c r="B13" s="218" t="s">
        <v>19</v>
      </c>
      <c r="C13" s="219">
        <f>C9*0.05</f>
        <v>6402.3879999999999</v>
      </c>
      <c r="D13" s="219">
        <f t="shared" ref="D13:K13" si="1">D9*0.05</f>
        <v>6502.3879999999999</v>
      </c>
      <c r="E13" s="219">
        <f t="shared" si="1"/>
        <v>6602.3880000000008</v>
      </c>
      <c r="F13" s="219">
        <f t="shared" si="1"/>
        <v>6702.3880000000008</v>
      </c>
      <c r="G13" s="219">
        <f t="shared" si="1"/>
        <v>6802.3880000000008</v>
      </c>
      <c r="H13" s="219">
        <f t="shared" si="1"/>
        <v>6902.3880000000008</v>
      </c>
      <c r="I13" s="219">
        <f t="shared" si="1"/>
        <v>7002.3880000000008</v>
      </c>
      <c r="J13" s="219">
        <f t="shared" si="1"/>
        <v>7102.3880000000008</v>
      </c>
      <c r="K13" s="65">
        <f t="shared" si="1"/>
        <v>8802.3880000000008</v>
      </c>
    </row>
    <row r="14" spans="1:12" ht="21">
      <c r="A14" s="211"/>
      <c r="B14" s="215" t="s">
        <v>43</v>
      </c>
      <c r="C14" s="219">
        <f>C9*0.02</f>
        <v>2560.9551999999999</v>
      </c>
      <c r="D14" s="219">
        <f t="shared" ref="D14:K14" si="2">D9*0.02</f>
        <v>2600.9551999999999</v>
      </c>
      <c r="E14" s="219">
        <f t="shared" si="2"/>
        <v>2640.9552000000003</v>
      </c>
      <c r="F14" s="219">
        <f t="shared" si="2"/>
        <v>2680.9552000000003</v>
      </c>
      <c r="G14" s="219">
        <f t="shared" si="2"/>
        <v>2720.9552000000003</v>
      </c>
      <c r="H14" s="219">
        <f t="shared" si="2"/>
        <v>2760.9552000000003</v>
      </c>
      <c r="I14" s="219">
        <f t="shared" si="2"/>
        <v>2800.9552000000003</v>
      </c>
      <c r="J14" s="219">
        <f t="shared" si="2"/>
        <v>2840.9552000000003</v>
      </c>
      <c r="K14" s="65">
        <f t="shared" si="2"/>
        <v>3520.9552000000003</v>
      </c>
    </row>
    <row r="15" spans="1:12" ht="21">
      <c r="A15" s="211"/>
      <c r="B15" s="215" t="s">
        <v>85</v>
      </c>
      <c r="C15" s="219">
        <v>3000</v>
      </c>
      <c r="D15" s="219">
        <v>3000</v>
      </c>
      <c r="E15" s="219">
        <v>3000</v>
      </c>
      <c r="F15" s="219">
        <v>3000</v>
      </c>
      <c r="G15" s="219">
        <v>3000</v>
      </c>
      <c r="H15" s="219">
        <v>3000</v>
      </c>
      <c r="I15" s="219">
        <v>3000</v>
      </c>
      <c r="J15" s="219">
        <v>3000</v>
      </c>
      <c r="K15" s="65">
        <v>3000</v>
      </c>
    </row>
    <row r="16" spans="1:12" ht="21">
      <c r="A16" s="211"/>
      <c r="B16" s="220" t="s">
        <v>84</v>
      </c>
      <c r="C16" s="219">
        <f>0.05*C9</f>
        <v>6402.3879999999999</v>
      </c>
      <c r="D16" s="219">
        <f t="shared" ref="D16:K16" si="3">0.05*D9</f>
        <v>6502.3879999999999</v>
      </c>
      <c r="E16" s="219">
        <f t="shared" si="3"/>
        <v>6602.3880000000008</v>
      </c>
      <c r="F16" s="219">
        <f t="shared" si="3"/>
        <v>6702.3880000000008</v>
      </c>
      <c r="G16" s="219">
        <f t="shared" si="3"/>
        <v>6802.3880000000008</v>
      </c>
      <c r="H16" s="219">
        <f t="shared" si="3"/>
        <v>6902.3880000000008</v>
      </c>
      <c r="I16" s="219">
        <f t="shared" si="3"/>
        <v>7002.3880000000008</v>
      </c>
      <c r="J16" s="219">
        <f t="shared" si="3"/>
        <v>7102.3880000000008</v>
      </c>
      <c r="K16" s="65">
        <f t="shared" si="3"/>
        <v>8802.3880000000008</v>
      </c>
    </row>
    <row r="17" spans="1:11" ht="21">
      <c r="A17" s="211"/>
      <c r="B17" s="212" t="s">
        <v>12</v>
      </c>
      <c r="C17" s="221">
        <f>C13+C14+C15+C16</f>
        <v>18365.731199999998</v>
      </c>
      <c r="D17" s="221">
        <f t="shared" ref="D17:K17" si="4">D13+D14+D15+D16</f>
        <v>18605.731199999998</v>
      </c>
      <c r="E17" s="221">
        <f t="shared" si="4"/>
        <v>18845.731200000002</v>
      </c>
      <c r="F17" s="221">
        <f t="shared" si="4"/>
        <v>19085.731200000002</v>
      </c>
      <c r="G17" s="221">
        <f t="shared" si="4"/>
        <v>19325.731200000002</v>
      </c>
      <c r="H17" s="221">
        <f t="shared" si="4"/>
        <v>19565.731200000002</v>
      </c>
      <c r="I17" s="221">
        <f t="shared" si="4"/>
        <v>19805.731200000002</v>
      </c>
      <c r="J17" s="221">
        <f t="shared" si="4"/>
        <v>20045.731200000002</v>
      </c>
      <c r="K17" s="66">
        <f t="shared" si="4"/>
        <v>24125.731200000002</v>
      </c>
    </row>
    <row r="18" spans="1:11" ht="21">
      <c r="A18" s="217" t="s">
        <v>6</v>
      </c>
      <c r="B18" s="212"/>
      <c r="C18" s="207"/>
      <c r="D18" s="207"/>
      <c r="E18" s="207"/>
      <c r="F18" s="207"/>
      <c r="G18" s="207"/>
      <c r="H18" s="207"/>
      <c r="I18" s="207"/>
      <c r="J18" s="207"/>
      <c r="K18" s="62"/>
    </row>
    <row r="19" spans="1:11" ht="21">
      <c r="A19" s="211"/>
      <c r="B19" s="222" t="s">
        <v>7</v>
      </c>
      <c r="C19" s="223">
        <v>4000</v>
      </c>
      <c r="D19" s="223">
        <v>4000</v>
      </c>
      <c r="E19" s="223">
        <v>4000</v>
      </c>
      <c r="F19" s="223">
        <v>4000</v>
      </c>
      <c r="G19" s="223">
        <v>4000</v>
      </c>
      <c r="H19" s="223">
        <v>4000</v>
      </c>
      <c r="I19" s="223">
        <v>4000</v>
      </c>
      <c r="J19" s="223">
        <v>4000</v>
      </c>
      <c r="K19" s="67">
        <v>4000</v>
      </c>
    </row>
    <row r="20" spans="1:11" ht="21">
      <c r="A20" s="211"/>
      <c r="B20" s="224" t="s">
        <v>21</v>
      </c>
      <c r="C20" s="225">
        <v>2000</v>
      </c>
      <c r="D20" s="225">
        <v>2000</v>
      </c>
      <c r="E20" s="225">
        <v>2000</v>
      </c>
      <c r="F20" s="225">
        <v>2000</v>
      </c>
      <c r="G20" s="225">
        <v>2000</v>
      </c>
      <c r="H20" s="225">
        <v>2000</v>
      </c>
      <c r="I20" s="225">
        <v>2000</v>
      </c>
      <c r="J20" s="225">
        <v>2000</v>
      </c>
      <c r="K20" s="68">
        <v>2000</v>
      </c>
    </row>
    <row r="21" spans="1:11" ht="21">
      <c r="A21" s="211"/>
      <c r="B21" s="212" t="s">
        <v>12</v>
      </c>
      <c r="C21" s="226">
        <f>C19+C20</f>
        <v>6000</v>
      </c>
      <c r="D21" s="226">
        <f t="shared" ref="D21:K21" si="5">D19+D20</f>
        <v>6000</v>
      </c>
      <c r="E21" s="226">
        <f t="shared" si="5"/>
        <v>6000</v>
      </c>
      <c r="F21" s="226">
        <f t="shared" si="5"/>
        <v>6000</v>
      </c>
      <c r="G21" s="226">
        <f t="shared" si="5"/>
        <v>6000</v>
      </c>
      <c r="H21" s="226">
        <f t="shared" si="5"/>
        <v>6000</v>
      </c>
      <c r="I21" s="226">
        <f t="shared" si="5"/>
        <v>6000</v>
      </c>
      <c r="J21" s="226">
        <f t="shared" si="5"/>
        <v>6000</v>
      </c>
      <c r="K21" s="69">
        <f t="shared" si="5"/>
        <v>6000</v>
      </c>
    </row>
    <row r="22" spans="1:11" ht="21">
      <c r="A22" s="217" t="s">
        <v>8</v>
      </c>
      <c r="B22" s="227"/>
      <c r="C22" s="228"/>
      <c r="D22" s="228"/>
      <c r="E22" s="207"/>
      <c r="F22" s="207"/>
      <c r="G22" s="207"/>
      <c r="H22" s="207"/>
      <c r="I22" s="207"/>
      <c r="J22" s="207"/>
      <c r="K22" s="62"/>
    </row>
    <row r="23" spans="1:11" ht="21">
      <c r="A23" s="211"/>
      <c r="B23" s="229" t="s">
        <v>10</v>
      </c>
      <c r="C23" s="230">
        <v>6</v>
      </c>
      <c r="D23" s="230">
        <v>6</v>
      </c>
      <c r="E23" s="230">
        <v>6</v>
      </c>
      <c r="F23" s="230">
        <v>6</v>
      </c>
      <c r="G23" s="230">
        <v>6</v>
      </c>
      <c r="H23" s="230">
        <v>6</v>
      </c>
      <c r="I23" s="230">
        <v>6</v>
      </c>
      <c r="J23" s="230">
        <v>6</v>
      </c>
      <c r="K23" s="27">
        <v>6</v>
      </c>
    </row>
    <row r="24" spans="1:11" ht="21">
      <c r="A24" s="211"/>
      <c r="B24" s="218" t="s">
        <v>9</v>
      </c>
      <c r="C24" s="231">
        <v>40</v>
      </c>
      <c r="D24" s="231">
        <v>40</v>
      </c>
      <c r="E24" s="231">
        <v>40</v>
      </c>
      <c r="F24" s="231">
        <v>40</v>
      </c>
      <c r="G24" s="231">
        <v>40</v>
      </c>
      <c r="H24" s="231">
        <v>40</v>
      </c>
      <c r="I24" s="231">
        <v>40</v>
      </c>
      <c r="J24" s="231">
        <v>40</v>
      </c>
      <c r="K24" s="70">
        <v>40</v>
      </c>
    </row>
    <row r="25" spans="1:11" ht="21">
      <c r="A25" s="211"/>
      <c r="B25" s="224" t="s">
        <v>11</v>
      </c>
      <c r="C25" s="232">
        <v>360</v>
      </c>
      <c r="D25" s="232">
        <v>360</v>
      </c>
      <c r="E25" s="232">
        <v>360</v>
      </c>
      <c r="F25" s="232">
        <v>360</v>
      </c>
      <c r="G25" s="232">
        <v>360</v>
      </c>
      <c r="H25" s="232">
        <v>360</v>
      </c>
      <c r="I25" s="232">
        <v>360</v>
      </c>
      <c r="J25" s="232">
        <v>360</v>
      </c>
      <c r="K25" s="71">
        <v>360</v>
      </c>
    </row>
    <row r="26" spans="1:11" ht="21">
      <c r="A26" s="211"/>
      <c r="B26" s="218" t="s">
        <v>12</v>
      </c>
      <c r="C26" s="231">
        <f>C23*(C24+C25)</f>
        <v>2400</v>
      </c>
      <c r="D26" s="231">
        <f t="shared" ref="D26:K26" si="6">D23*(D24+D25)</f>
        <v>2400</v>
      </c>
      <c r="E26" s="231">
        <f t="shared" si="6"/>
        <v>2400</v>
      </c>
      <c r="F26" s="231">
        <f t="shared" si="6"/>
        <v>2400</v>
      </c>
      <c r="G26" s="231">
        <f t="shared" si="6"/>
        <v>2400</v>
      </c>
      <c r="H26" s="231">
        <f t="shared" si="6"/>
        <v>2400</v>
      </c>
      <c r="I26" s="231">
        <f t="shared" si="6"/>
        <v>2400</v>
      </c>
      <c r="J26" s="231">
        <f t="shared" si="6"/>
        <v>2400</v>
      </c>
      <c r="K26" s="70">
        <f t="shared" si="6"/>
        <v>2400</v>
      </c>
    </row>
    <row r="27" spans="1:11" ht="21">
      <c r="A27" s="217" t="s">
        <v>13</v>
      </c>
      <c r="B27" s="212"/>
      <c r="C27" s="207"/>
      <c r="D27" s="207"/>
      <c r="E27" s="207"/>
      <c r="F27" s="207"/>
      <c r="G27" s="207"/>
      <c r="H27" s="207"/>
      <c r="I27" s="207"/>
      <c r="J27" s="207"/>
      <c r="K27" s="62"/>
    </row>
    <row r="28" spans="1:11" ht="21">
      <c r="A28" s="211"/>
      <c r="B28" s="212" t="s">
        <v>14</v>
      </c>
      <c r="C28" s="233">
        <f>0.06*C$10</f>
        <v>15000</v>
      </c>
      <c r="D28" s="233">
        <f t="shared" ref="D28:K28" si="7">0.06*D$10</f>
        <v>15000</v>
      </c>
      <c r="E28" s="233">
        <f t="shared" si="7"/>
        <v>15000</v>
      </c>
      <c r="F28" s="233">
        <f t="shared" si="7"/>
        <v>15000</v>
      </c>
      <c r="G28" s="233">
        <f t="shared" si="7"/>
        <v>15000</v>
      </c>
      <c r="H28" s="233">
        <f t="shared" si="7"/>
        <v>15000</v>
      </c>
      <c r="I28" s="233">
        <f t="shared" si="7"/>
        <v>15000</v>
      </c>
      <c r="J28" s="233">
        <f t="shared" si="7"/>
        <v>15000</v>
      </c>
      <c r="K28" s="72">
        <f t="shared" si="7"/>
        <v>16200</v>
      </c>
    </row>
    <row r="29" spans="1:11" ht="21">
      <c r="A29" s="211"/>
      <c r="B29" s="212"/>
      <c r="C29" s="207"/>
      <c r="D29" s="207"/>
      <c r="E29" s="207"/>
      <c r="F29" s="207"/>
      <c r="G29" s="207"/>
      <c r="H29" s="207"/>
      <c r="I29" s="207"/>
      <c r="J29" s="207"/>
      <c r="K29" s="62"/>
    </row>
    <row r="30" spans="1:11" ht="21">
      <c r="A30" s="217" t="s">
        <v>15</v>
      </c>
      <c r="B30" s="212"/>
      <c r="C30" s="207"/>
      <c r="D30" s="207"/>
      <c r="E30" s="207"/>
      <c r="F30" s="207"/>
      <c r="G30" s="207"/>
      <c r="H30" s="207"/>
      <c r="I30" s="207"/>
      <c r="J30" s="207"/>
      <c r="K30" s="62"/>
    </row>
    <row r="31" spans="1:11" ht="21">
      <c r="A31" s="211"/>
      <c r="B31" s="212" t="s">
        <v>16</v>
      </c>
      <c r="C31" s="221">
        <f>(C$10-(C9+C17+C19+C28))*0.15</f>
        <v>12687.976320000002</v>
      </c>
      <c r="D31" s="221">
        <f t="shared" ref="D31:K31" si="8">(D$10-(D9+D17+D19+D28))*0.15</f>
        <v>12351.976320000002</v>
      </c>
      <c r="E31" s="221">
        <f t="shared" si="8"/>
        <v>12015.976319999996</v>
      </c>
      <c r="F31" s="221">
        <f t="shared" si="8"/>
        <v>11679.976319999996</v>
      </c>
      <c r="G31" s="221">
        <f t="shared" si="8"/>
        <v>11343.976319999996</v>
      </c>
      <c r="H31" s="221">
        <f t="shared" si="8"/>
        <v>11007.976319999996</v>
      </c>
      <c r="I31" s="221">
        <f t="shared" si="8"/>
        <v>10671.976319999996</v>
      </c>
      <c r="J31" s="221">
        <f t="shared" si="8"/>
        <v>10335.976319999996</v>
      </c>
      <c r="K31" s="66">
        <f t="shared" si="8"/>
        <v>7443.976319999997</v>
      </c>
    </row>
    <row r="32" spans="1:11" ht="21">
      <c r="A32" s="211"/>
      <c r="B32" s="212"/>
      <c r="C32" s="207"/>
      <c r="D32" s="207"/>
      <c r="E32" s="207"/>
      <c r="F32" s="207"/>
      <c r="G32" s="207"/>
      <c r="H32" s="207"/>
      <c r="I32" s="207"/>
      <c r="J32" s="207"/>
      <c r="K32" s="62"/>
    </row>
    <row r="33" spans="1:11" ht="21">
      <c r="A33" s="217" t="s">
        <v>17</v>
      </c>
      <c r="B33" s="227"/>
      <c r="C33" s="228"/>
      <c r="D33" s="228"/>
      <c r="E33" s="207"/>
      <c r="F33" s="207"/>
      <c r="G33" s="207"/>
      <c r="H33" s="207"/>
      <c r="I33" s="207"/>
      <c r="J33" s="207"/>
      <c r="K33" s="62"/>
    </row>
    <row r="34" spans="1:11" ht="19">
      <c r="A34" s="207"/>
      <c r="B34" s="224"/>
      <c r="C34" s="234"/>
      <c r="D34" s="234"/>
      <c r="E34" s="234"/>
      <c r="F34" s="234"/>
      <c r="G34" s="234"/>
      <c r="H34" s="234"/>
      <c r="I34" s="234"/>
      <c r="J34" s="234"/>
      <c r="K34" s="73"/>
    </row>
    <row r="35" spans="1:11" ht="19">
      <c r="A35" s="207"/>
      <c r="B35" s="212"/>
      <c r="C35" s="235"/>
      <c r="D35" s="235"/>
      <c r="E35" s="235"/>
      <c r="F35" s="235"/>
      <c r="G35" s="235"/>
      <c r="H35" s="235"/>
      <c r="I35" s="235"/>
      <c r="J35" s="235"/>
      <c r="K35" s="74"/>
    </row>
    <row r="36" spans="1:11" ht="19">
      <c r="A36" s="207"/>
      <c r="B36" s="236" t="s">
        <v>25</v>
      </c>
      <c r="C36" s="214">
        <f>C9+C17+C21+C26</f>
        <v>154813.49119999999</v>
      </c>
      <c r="D36" s="214">
        <f t="shared" ref="D36:K36" si="9">D9+D17+D21+D26</f>
        <v>157053.49119999999</v>
      </c>
      <c r="E36" s="214">
        <f t="shared" si="9"/>
        <v>159293.49120000002</v>
      </c>
      <c r="F36" s="214">
        <f t="shared" si="9"/>
        <v>161533.49120000002</v>
      </c>
      <c r="G36" s="214">
        <f t="shared" si="9"/>
        <v>163773.49120000002</v>
      </c>
      <c r="H36" s="214">
        <f t="shared" si="9"/>
        <v>166013.49120000002</v>
      </c>
      <c r="I36" s="214">
        <f t="shared" si="9"/>
        <v>168253.49120000002</v>
      </c>
      <c r="J36" s="214">
        <f t="shared" si="9"/>
        <v>170493.49120000002</v>
      </c>
      <c r="K36" s="63">
        <f t="shared" si="9"/>
        <v>208573.49120000002</v>
      </c>
    </row>
    <row r="37" spans="1:11" ht="19">
      <c r="A37" s="207"/>
      <c r="B37" s="237" t="s">
        <v>26</v>
      </c>
      <c r="C37" s="221">
        <f>C10-C28</f>
        <v>235000</v>
      </c>
      <c r="D37" s="221">
        <f t="shared" ref="D37:K37" si="10">D10-D28</f>
        <v>235000</v>
      </c>
      <c r="E37" s="221">
        <f t="shared" si="10"/>
        <v>235000</v>
      </c>
      <c r="F37" s="221">
        <f t="shared" si="10"/>
        <v>235000</v>
      </c>
      <c r="G37" s="221">
        <f t="shared" si="10"/>
        <v>235000</v>
      </c>
      <c r="H37" s="221">
        <f t="shared" si="10"/>
        <v>235000</v>
      </c>
      <c r="I37" s="221">
        <f t="shared" si="10"/>
        <v>235000</v>
      </c>
      <c r="J37" s="221">
        <f t="shared" si="10"/>
        <v>235000</v>
      </c>
      <c r="K37" s="66">
        <f t="shared" si="10"/>
        <v>253800</v>
      </c>
    </row>
    <row r="38" spans="1:11" ht="19">
      <c r="A38" s="207"/>
      <c r="B38" s="237" t="s">
        <v>27</v>
      </c>
      <c r="C38" s="221">
        <f>C10-(C9+C17+C21+C26+C28)</f>
        <v>80186.508800000011</v>
      </c>
      <c r="D38" s="221">
        <f t="shared" ref="D38:K38" si="11">D10-(D9+D17+D21+D26+D28)</f>
        <v>77946.508800000011</v>
      </c>
      <c r="E38" s="221">
        <f t="shared" si="11"/>
        <v>75706.508799999981</v>
      </c>
      <c r="F38" s="221">
        <f t="shared" si="11"/>
        <v>73466.508799999981</v>
      </c>
      <c r="G38" s="221">
        <f t="shared" si="11"/>
        <v>71226.508799999981</v>
      </c>
      <c r="H38" s="221">
        <f t="shared" si="11"/>
        <v>68986.508799999981</v>
      </c>
      <c r="I38" s="221">
        <f t="shared" si="11"/>
        <v>66746.508799999981</v>
      </c>
      <c r="J38" s="221">
        <f t="shared" si="11"/>
        <v>64506.508799999981</v>
      </c>
      <c r="K38" s="66">
        <f t="shared" si="11"/>
        <v>45226.508799999981</v>
      </c>
    </row>
    <row r="39" spans="1:11">
      <c r="A39" s="207"/>
      <c r="B39" s="207"/>
      <c r="C39" s="207"/>
      <c r="D39" s="207"/>
      <c r="E39" s="207"/>
      <c r="F39" s="207"/>
      <c r="G39" s="207"/>
      <c r="H39" s="207"/>
      <c r="I39" s="207"/>
      <c r="J39" s="207"/>
      <c r="K39" s="62"/>
    </row>
    <row r="40" spans="1:11" ht="17" thickBot="1">
      <c r="A40" s="207"/>
      <c r="B40" s="207"/>
      <c r="C40" s="207"/>
      <c r="D40" s="207"/>
      <c r="E40" s="207"/>
      <c r="F40" s="207"/>
      <c r="G40" s="207"/>
      <c r="H40" s="207"/>
      <c r="I40" s="207"/>
      <c r="J40" s="207"/>
      <c r="K40" s="62"/>
    </row>
    <row r="41" spans="1:11" ht="21">
      <c r="A41" s="207"/>
      <c r="B41" s="238" t="s">
        <v>28</v>
      </c>
      <c r="C41" s="239">
        <f>C38-C31</f>
        <v>67498.532480000009</v>
      </c>
      <c r="D41" s="239">
        <f t="shared" ref="D41:K41" si="12">D38-D31</f>
        <v>65594.532480000009</v>
      </c>
      <c r="E41" s="239">
        <f t="shared" si="12"/>
        <v>63690.532479999987</v>
      </c>
      <c r="F41" s="239">
        <f t="shared" si="12"/>
        <v>61786.532479999987</v>
      </c>
      <c r="G41" s="239">
        <f t="shared" si="12"/>
        <v>59882.532479999987</v>
      </c>
      <c r="H41" s="239">
        <f t="shared" si="12"/>
        <v>57978.532479999987</v>
      </c>
      <c r="I41" s="239">
        <f t="shared" si="12"/>
        <v>56074.532479999987</v>
      </c>
      <c r="J41" s="239">
        <f t="shared" si="12"/>
        <v>54170.532479999987</v>
      </c>
      <c r="K41" s="75">
        <f t="shared" si="12"/>
        <v>37782.532479999987</v>
      </c>
    </row>
    <row r="42" spans="1:11" ht="27" thickBot="1">
      <c r="A42" s="207"/>
      <c r="B42" s="240" t="s">
        <v>29</v>
      </c>
      <c r="C42" s="241">
        <f>C41/C36</f>
        <v>0.435999033138528</v>
      </c>
      <c r="D42" s="241">
        <f t="shared" ref="D42:K42" si="13">D41/D36</f>
        <v>0.41765727064588815</v>
      </c>
      <c r="E42" s="241">
        <f t="shared" si="13"/>
        <v>0.39983135531905512</v>
      </c>
      <c r="F42" s="241">
        <f t="shared" si="13"/>
        <v>0.38249982725563714</v>
      </c>
      <c r="G42" s="241">
        <f t="shared" si="13"/>
        <v>0.36564240061825087</v>
      </c>
      <c r="H42" s="241">
        <f t="shared" si="13"/>
        <v>0.34923988442693493</v>
      </c>
      <c r="I42" s="241">
        <f t="shared" si="13"/>
        <v>0.3332741096786227</v>
      </c>
      <c r="J42" s="241">
        <f t="shared" si="13"/>
        <v>0.31772786221178617</v>
      </c>
      <c r="K42" s="76">
        <f t="shared" si="13"/>
        <v>0.18114733690567858</v>
      </c>
    </row>
    <row r="43" spans="1:11">
      <c r="A43" s="207"/>
      <c r="B43" s="207"/>
      <c r="C43" s="207"/>
      <c r="D43" s="207"/>
      <c r="E43" s="207"/>
      <c r="F43" s="207"/>
      <c r="G43" s="207"/>
      <c r="H43" s="207"/>
      <c r="I43" s="207"/>
      <c r="J43" s="20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759AA-6F2C-3E4A-B35D-81C3F5217D00}">
  <dimension ref="A2:L42"/>
  <sheetViews>
    <sheetView zoomScale="75" zoomScaleNormal="91" workbookViewId="0">
      <selection activeCell="C5" sqref="C5"/>
    </sheetView>
  </sheetViews>
  <sheetFormatPr baseColWidth="10" defaultRowHeight="16"/>
  <cols>
    <col min="1" max="1" width="32" customWidth="1"/>
    <col min="2" max="2" width="71.6640625" customWidth="1"/>
    <col min="3" max="3" width="23.1640625" customWidth="1"/>
    <col min="4" max="4" width="18.5" bestFit="1" customWidth="1"/>
    <col min="5" max="5" width="19.5" customWidth="1"/>
    <col min="6" max="6" width="19.1640625" customWidth="1"/>
    <col min="7" max="7" width="18.6640625" customWidth="1"/>
    <col min="8" max="8" width="18.33203125" customWidth="1"/>
    <col min="9" max="9" width="19.1640625" customWidth="1"/>
    <col min="10" max="10" width="19.33203125" customWidth="1"/>
    <col min="11" max="11" width="18.83203125" customWidth="1"/>
  </cols>
  <sheetData>
    <row r="2" spans="1:12" ht="31">
      <c r="B2" s="29" t="s">
        <v>24</v>
      </c>
      <c r="C2" s="59">
        <v>45427.604861111111</v>
      </c>
    </row>
    <row r="3" spans="1:12" ht="21">
      <c r="B3" s="28" t="s">
        <v>88</v>
      </c>
    </row>
    <row r="4" spans="1:12" ht="21">
      <c r="B4" s="28" t="s">
        <v>89</v>
      </c>
    </row>
    <row r="6" spans="1:12">
      <c r="D6" t="s">
        <v>23</v>
      </c>
      <c r="E6">
        <v>5000</v>
      </c>
    </row>
    <row r="7" spans="1:12" ht="22" thickBot="1">
      <c r="A7" s="5" t="s">
        <v>0</v>
      </c>
      <c r="B7" s="5" t="s">
        <v>1</v>
      </c>
      <c r="C7" s="6"/>
      <c r="D7" s="7"/>
    </row>
    <row r="8" spans="1:12" ht="21">
      <c r="A8" s="8" t="s">
        <v>18</v>
      </c>
      <c r="B8" s="14"/>
      <c r="C8" s="14"/>
      <c r="D8" s="15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11</v>
      </c>
    </row>
    <row r="9" spans="1:12" ht="21">
      <c r="A9" s="2"/>
      <c r="B9" s="1" t="s">
        <v>2</v>
      </c>
      <c r="C9" s="17">
        <v>257500</v>
      </c>
      <c r="D9" s="17">
        <f>$C$9+(D$8*$E6)</f>
        <v>262500</v>
      </c>
      <c r="E9" s="17">
        <f t="shared" ref="E9:K9" si="0">$C$9+(E$8*$E6)</f>
        <v>267500</v>
      </c>
      <c r="F9" s="17">
        <f t="shared" si="0"/>
        <v>272500</v>
      </c>
      <c r="G9" s="17">
        <f t="shared" si="0"/>
        <v>277500</v>
      </c>
      <c r="H9" s="17">
        <f t="shared" si="0"/>
        <v>282500</v>
      </c>
      <c r="I9" s="17">
        <f t="shared" si="0"/>
        <v>287500</v>
      </c>
      <c r="J9" s="17">
        <f t="shared" si="0"/>
        <v>292500</v>
      </c>
      <c r="K9" s="17">
        <f t="shared" si="0"/>
        <v>312500</v>
      </c>
      <c r="L9" s="20"/>
    </row>
    <row r="10" spans="1:12" ht="21">
      <c r="A10" s="2"/>
      <c r="B10" s="9" t="s">
        <v>3</v>
      </c>
      <c r="C10" s="35">
        <v>490000</v>
      </c>
      <c r="D10" s="35">
        <v>490000</v>
      </c>
      <c r="E10" s="35">
        <v>490000</v>
      </c>
      <c r="F10" s="35">
        <v>490000</v>
      </c>
      <c r="G10" s="35">
        <v>490000</v>
      </c>
      <c r="H10" s="35">
        <v>490000</v>
      </c>
      <c r="I10" s="35">
        <v>490000</v>
      </c>
      <c r="J10" s="35">
        <v>490000</v>
      </c>
      <c r="K10" s="35">
        <v>490000</v>
      </c>
    </row>
    <row r="11" spans="1:12" ht="19">
      <c r="D11" s="1"/>
    </row>
    <row r="12" spans="1:12" ht="21">
      <c r="A12" s="3" t="s">
        <v>4</v>
      </c>
      <c r="B12" s="1"/>
      <c r="D12" s="1"/>
    </row>
    <row r="13" spans="1:12" ht="21">
      <c r="A13" s="2"/>
      <c r="B13" s="12" t="s">
        <v>19</v>
      </c>
      <c r="C13" s="32">
        <f>C10*0.05</f>
        <v>24500</v>
      </c>
      <c r="D13" s="32">
        <f t="shared" ref="D13:K13" si="1">D10*0.05</f>
        <v>24500</v>
      </c>
      <c r="E13" s="32">
        <f t="shared" si="1"/>
        <v>24500</v>
      </c>
      <c r="F13" s="32">
        <f t="shared" si="1"/>
        <v>24500</v>
      </c>
      <c r="G13" s="32">
        <f t="shared" si="1"/>
        <v>24500</v>
      </c>
      <c r="H13" s="32">
        <f t="shared" si="1"/>
        <v>24500</v>
      </c>
      <c r="I13" s="32">
        <f t="shared" si="1"/>
        <v>24500</v>
      </c>
      <c r="J13" s="32">
        <f t="shared" si="1"/>
        <v>24500</v>
      </c>
      <c r="K13" s="32">
        <f t="shared" si="1"/>
        <v>24500</v>
      </c>
    </row>
    <row r="14" spans="1:12" ht="21">
      <c r="A14" s="2"/>
      <c r="B14" s="9" t="s">
        <v>43</v>
      </c>
      <c r="C14" s="32">
        <f>C10*0.03</f>
        <v>14700</v>
      </c>
      <c r="D14" s="32">
        <f t="shared" ref="D14:K14" si="2">D10*0.03</f>
        <v>14700</v>
      </c>
      <c r="E14" s="32">
        <f t="shared" si="2"/>
        <v>14700</v>
      </c>
      <c r="F14" s="32">
        <f t="shared" si="2"/>
        <v>14700</v>
      </c>
      <c r="G14" s="32">
        <f t="shared" si="2"/>
        <v>14700</v>
      </c>
      <c r="H14" s="32">
        <f t="shared" si="2"/>
        <v>14700</v>
      </c>
      <c r="I14" s="32">
        <f t="shared" si="2"/>
        <v>14700</v>
      </c>
      <c r="J14" s="32">
        <f t="shared" si="2"/>
        <v>14700</v>
      </c>
      <c r="K14" s="32">
        <f t="shared" si="2"/>
        <v>14700</v>
      </c>
    </row>
    <row r="15" spans="1:12" ht="21">
      <c r="A15" s="2"/>
      <c r="B15" s="9" t="s">
        <v>86</v>
      </c>
      <c r="C15" s="32">
        <v>3000</v>
      </c>
      <c r="D15" s="32">
        <v>3000</v>
      </c>
      <c r="E15" s="32">
        <v>3000</v>
      </c>
      <c r="F15" s="32">
        <v>3000</v>
      </c>
      <c r="G15" s="32">
        <v>3000</v>
      </c>
      <c r="H15" s="32">
        <v>3000</v>
      </c>
      <c r="I15" s="32">
        <v>3000</v>
      </c>
      <c r="J15" s="32">
        <v>3000</v>
      </c>
      <c r="K15" s="32">
        <v>3000</v>
      </c>
    </row>
    <row r="16" spans="1:12" ht="21">
      <c r="A16" s="2"/>
      <c r="B16" s="10" t="s">
        <v>87</v>
      </c>
      <c r="C16" s="32">
        <f>0.05*C9</f>
        <v>12875</v>
      </c>
      <c r="D16" s="32">
        <f t="shared" ref="D16:K16" si="3">0.05*D9</f>
        <v>13125</v>
      </c>
      <c r="E16" s="32">
        <f t="shared" si="3"/>
        <v>13375</v>
      </c>
      <c r="F16" s="32">
        <f t="shared" si="3"/>
        <v>13625</v>
      </c>
      <c r="G16" s="32">
        <f t="shared" si="3"/>
        <v>13875</v>
      </c>
      <c r="H16" s="32">
        <f t="shared" si="3"/>
        <v>14125</v>
      </c>
      <c r="I16" s="32">
        <f t="shared" si="3"/>
        <v>14375</v>
      </c>
      <c r="J16" s="32">
        <f t="shared" si="3"/>
        <v>14625</v>
      </c>
      <c r="K16" s="32">
        <f t="shared" si="3"/>
        <v>15625</v>
      </c>
    </row>
    <row r="17" spans="1:11" ht="21">
      <c r="A17" s="2"/>
      <c r="B17" s="1" t="s">
        <v>12</v>
      </c>
      <c r="C17" s="22">
        <f>C13+C14+C15+C16</f>
        <v>55075</v>
      </c>
      <c r="D17" s="22">
        <f t="shared" ref="D17:K17" si="4">D13+D14+D15+D16</f>
        <v>55325</v>
      </c>
      <c r="E17" s="22">
        <f t="shared" si="4"/>
        <v>55575</v>
      </c>
      <c r="F17" s="22">
        <f t="shared" si="4"/>
        <v>55825</v>
      </c>
      <c r="G17" s="22">
        <f t="shared" si="4"/>
        <v>56075</v>
      </c>
      <c r="H17" s="22">
        <f t="shared" si="4"/>
        <v>56325</v>
      </c>
      <c r="I17" s="22">
        <f t="shared" si="4"/>
        <v>56575</v>
      </c>
      <c r="J17" s="22">
        <f t="shared" si="4"/>
        <v>56825</v>
      </c>
      <c r="K17" s="22">
        <f t="shared" si="4"/>
        <v>57825</v>
      </c>
    </row>
    <row r="18" spans="1:11" ht="21">
      <c r="A18" s="3" t="s">
        <v>6</v>
      </c>
      <c r="B18" s="1"/>
      <c r="C18" s="25"/>
      <c r="D18" s="25"/>
      <c r="E18" s="25"/>
      <c r="F18" s="25"/>
      <c r="G18" s="25"/>
      <c r="H18" s="25"/>
      <c r="I18" s="25"/>
      <c r="J18" s="25"/>
      <c r="K18" s="25"/>
    </row>
    <row r="19" spans="1:11" ht="21">
      <c r="A19" s="2"/>
      <c r="B19" s="41" t="s">
        <v>7</v>
      </c>
      <c r="C19" s="42">
        <v>4000</v>
      </c>
      <c r="D19" s="42">
        <v>4000</v>
      </c>
      <c r="E19" s="42">
        <v>4000</v>
      </c>
      <c r="F19" s="42">
        <v>4000</v>
      </c>
      <c r="G19" s="42">
        <v>4000</v>
      </c>
      <c r="H19" s="42">
        <v>4000</v>
      </c>
      <c r="I19" s="42">
        <v>4000</v>
      </c>
      <c r="J19" s="42">
        <v>4000</v>
      </c>
      <c r="K19" s="42">
        <v>4000</v>
      </c>
    </row>
    <row r="20" spans="1:11" ht="21">
      <c r="A20" s="2"/>
      <c r="B20" s="13" t="s">
        <v>21</v>
      </c>
      <c r="C20" s="40"/>
      <c r="D20" s="40"/>
      <c r="E20" s="40"/>
      <c r="F20" s="40"/>
      <c r="G20" s="40"/>
      <c r="H20" s="40"/>
      <c r="I20" s="40"/>
      <c r="J20" s="40"/>
      <c r="K20" s="40"/>
    </row>
    <row r="21" spans="1:11" ht="21">
      <c r="A21" s="2"/>
      <c r="B21" s="1" t="s">
        <v>12</v>
      </c>
      <c r="C21" s="33">
        <f>C19+C20</f>
        <v>4000</v>
      </c>
      <c r="D21" s="33">
        <f t="shared" ref="D21:K21" si="5">D19+D20</f>
        <v>4000</v>
      </c>
      <c r="E21" s="33">
        <f t="shared" si="5"/>
        <v>4000</v>
      </c>
      <c r="F21" s="33">
        <f t="shared" si="5"/>
        <v>4000</v>
      </c>
      <c r="G21" s="33">
        <f t="shared" si="5"/>
        <v>4000</v>
      </c>
      <c r="H21" s="33">
        <f t="shared" si="5"/>
        <v>4000</v>
      </c>
      <c r="I21" s="33">
        <f t="shared" si="5"/>
        <v>4000</v>
      </c>
      <c r="J21" s="33">
        <f t="shared" si="5"/>
        <v>4000</v>
      </c>
      <c r="K21" s="33">
        <f t="shared" si="5"/>
        <v>4000</v>
      </c>
    </row>
    <row r="22" spans="1:11" ht="21">
      <c r="A22" s="3" t="s">
        <v>8</v>
      </c>
      <c r="B22" s="4"/>
      <c r="C22" s="24"/>
      <c r="D22" s="24"/>
      <c r="E22" s="25"/>
      <c r="F22" s="25"/>
      <c r="G22" s="25"/>
      <c r="H22" s="25"/>
      <c r="I22" s="25"/>
      <c r="J22" s="25"/>
      <c r="K22" s="25"/>
    </row>
    <row r="23" spans="1:11" ht="21">
      <c r="A23" s="2"/>
      <c r="B23" s="11" t="s">
        <v>10</v>
      </c>
      <c r="C23" s="27">
        <v>6</v>
      </c>
      <c r="D23" s="27">
        <v>6</v>
      </c>
      <c r="E23" s="27">
        <v>6</v>
      </c>
      <c r="F23" s="27">
        <v>6</v>
      </c>
      <c r="G23" s="27">
        <v>6</v>
      </c>
      <c r="H23" s="27">
        <v>6</v>
      </c>
      <c r="I23" s="27">
        <v>6</v>
      </c>
      <c r="J23" s="27">
        <v>6</v>
      </c>
      <c r="K23" s="27">
        <v>6</v>
      </c>
    </row>
    <row r="24" spans="1:11" ht="21">
      <c r="A24" s="2"/>
      <c r="B24" s="12" t="s">
        <v>9</v>
      </c>
      <c r="C24" s="34">
        <v>110</v>
      </c>
      <c r="D24" s="34">
        <v>110</v>
      </c>
      <c r="E24" s="34">
        <v>110</v>
      </c>
      <c r="F24" s="34">
        <v>110</v>
      </c>
      <c r="G24" s="34">
        <v>110</v>
      </c>
      <c r="H24" s="34">
        <v>110</v>
      </c>
      <c r="I24" s="34">
        <v>110</v>
      </c>
      <c r="J24" s="34">
        <v>110</v>
      </c>
      <c r="K24" s="34">
        <v>110</v>
      </c>
    </row>
    <row r="25" spans="1:11" ht="21">
      <c r="A25" s="2"/>
      <c r="B25" s="13" t="s">
        <v>11</v>
      </c>
      <c r="C25" s="45">
        <v>640</v>
      </c>
      <c r="D25" s="45">
        <v>640</v>
      </c>
      <c r="E25" s="45">
        <v>640</v>
      </c>
      <c r="F25" s="45">
        <v>640</v>
      </c>
      <c r="G25" s="45">
        <v>640</v>
      </c>
      <c r="H25" s="45">
        <v>640</v>
      </c>
      <c r="I25" s="45">
        <v>640</v>
      </c>
      <c r="J25" s="45">
        <v>640</v>
      </c>
      <c r="K25" s="45">
        <v>640</v>
      </c>
    </row>
    <row r="26" spans="1:11" ht="21">
      <c r="A26" s="2"/>
      <c r="B26" s="12" t="s">
        <v>12</v>
      </c>
      <c r="C26" s="34">
        <f>C23*(C24+C25)</f>
        <v>4500</v>
      </c>
      <c r="D26" s="34">
        <f t="shared" ref="D26:K26" si="6">D23*(D24+D25)</f>
        <v>4500</v>
      </c>
      <c r="E26" s="34">
        <f t="shared" si="6"/>
        <v>4500</v>
      </c>
      <c r="F26" s="34">
        <f t="shared" si="6"/>
        <v>4500</v>
      </c>
      <c r="G26" s="34">
        <f t="shared" si="6"/>
        <v>4500</v>
      </c>
      <c r="H26" s="34">
        <f t="shared" si="6"/>
        <v>4500</v>
      </c>
      <c r="I26" s="34">
        <f t="shared" si="6"/>
        <v>4500</v>
      </c>
      <c r="J26" s="34">
        <f t="shared" si="6"/>
        <v>4500</v>
      </c>
      <c r="K26" s="34">
        <f t="shared" si="6"/>
        <v>4500</v>
      </c>
    </row>
    <row r="27" spans="1:11" ht="21">
      <c r="A27" s="3" t="s">
        <v>13</v>
      </c>
      <c r="B27" s="1"/>
      <c r="C27" s="25"/>
      <c r="D27" s="25"/>
      <c r="E27" s="25"/>
      <c r="F27" s="25"/>
      <c r="G27" s="25"/>
      <c r="H27" s="25"/>
      <c r="I27" s="25"/>
      <c r="J27" s="25"/>
      <c r="K27" s="25"/>
    </row>
    <row r="28" spans="1:11" ht="21">
      <c r="A28" s="2"/>
      <c r="B28" s="1" t="s">
        <v>14</v>
      </c>
      <c r="C28" s="39">
        <f>0.06*C$10</f>
        <v>29400</v>
      </c>
      <c r="D28" s="39">
        <f t="shared" ref="D28:K28" si="7">0.06*D$10</f>
        <v>29400</v>
      </c>
      <c r="E28" s="39">
        <f t="shared" si="7"/>
        <v>29400</v>
      </c>
      <c r="F28" s="39">
        <f t="shared" si="7"/>
        <v>29400</v>
      </c>
      <c r="G28" s="39">
        <f t="shared" si="7"/>
        <v>29400</v>
      </c>
      <c r="H28" s="39">
        <f t="shared" si="7"/>
        <v>29400</v>
      </c>
      <c r="I28" s="39">
        <f t="shared" si="7"/>
        <v>29400</v>
      </c>
      <c r="J28" s="39">
        <f t="shared" si="7"/>
        <v>29400</v>
      </c>
      <c r="K28" s="39">
        <f t="shared" si="7"/>
        <v>29400</v>
      </c>
    </row>
    <row r="29" spans="1:11" ht="21">
      <c r="A29" s="2"/>
      <c r="B29" s="1"/>
      <c r="C29" s="25"/>
      <c r="D29" s="25"/>
      <c r="E29" s="25"/>
      <c r="F29" s="25"/>
      <c r="G29" s="25"/>
      <c r="H29" s="25"/>
      <c r="I29" s="25"/>
      <c r="J29" s="25"/>
      <c r="K29" s="25"/>
    </row>
    <row r="30" spans="1:11" ht="21">
      <c r="A30" s="3" t="s">
        <v>15</v>
      </c>
      <c r="B30" s="1"/>
      <c r="C30" s="25"/>
      <c r="D30" s="25"/>
      <c r="E30" s="25"/>
      <c r="F30" s="25"/>
      <c r="G30" s="25"/>
      <c r="H30" s="25"/>
      <c r="I30" s="25"/>
      <c r="J30" s="25"/>
      <c r="K30" s="25"/>
    </row>
    <row r="31" spans="1:11" ht="21">
      <c r="A31" s="2"/>
      <c r="B31" s="1" t="s">
        <v>16</v>
      </c>
      <c r="C31" s="22">
        <f>(C$10-(C9+C17+C19+C28))*0.15</f>
        <v>21603.75</v>
      </c>
      <c r="D31" s="22">
        <f t="shared" ref="D31:K31" si="8">(D$10-(D9+D17+D19+D28))*0.15</f>
        <v>20816.25</v>
      </c>
      <c r="E31" s="22">
        <f t="shared" si="8"/>
        <v>20028.75</v>
      </c>
      <c r="F31" s="22">
        <f t="shared" si="8"/>
        <v>19241.25</v>
      </c>
      <c r="G31" s="22">
        <f t="shared" si="8"/>
        <v>18453.75</v>
      </c>
      <c r="H31" s="22">
        <f t="shared" si="8"/>
        <v>17666.25</v>
      </c>
      <c r="I31" s="22">
        <f t="shared" si="8"/>
        <v>16878.75</v>
      </c>
      <c r="J31" s="22">
        <f t="shared" si="8"/>
        <v>16091.25</v>
      </c>
      <c r="K31" s="22">
        <f t="shared" si="8"/>
        <v>12941.25</v>
      </c>
    </row>
    <row r="32" spans="1:11" ht="21">
      <c r="A32" s="2"/>
      <c r="B32" s="1"/>
      <c r="C32" s="25"/>
      <c r="D32" s="25"/>
      <c r="E32" s="25"/>
      <c r="F32" s="25"/>
      <c r="G32" s="25"/>
      <c r="H32" s="25"/>
      <c r="I32" s="25"/>
      <c r="J32" s="25"/>
      <c r="K32" s="25"/>
    </row>
    <row r="33" spans="1:11" ht="21">
      <c r="A33" s="3" t="s">
        <v>17</v>
      </c>
      <c r="B33" s="4"/>
      <c r="C33" s="24"/>
      <c r="D33" s="24"/>
      <c r="E33" s="25"/>
      <c r="F33" s="25"/>
      <c r="G33" s="25"/>
      <c r="H33" s="25"/>
      <c r="I33" s="25"/>
      <c r="J33" s="25"/>
      <c r="K33" s="25"/>
    </row>
    <row r="34" spans="1:11" ht="19">
      <c r="B34" s="13"/>
      <c r="C34" s="37"/>
      <c r="D34" s="37"/>
      <c r="E34" s="37"/>
      <c r="F34" s="37"/>
      <c r="G34" s="37"/>
      <c r="H34" s="37"/>
      <c r="I34" s="37"/>
      <c r="J34" s="37"/>
      <c r="K34" s="37"/>
    </row>
    <row r="35" spans="1:11" ht="19">
      <c r="B35" s="1"/>
      <c r="C35" s="44"/>
      <c r="D35" s="44"/>
      <c r="E35" s="44"/>
      <c r="F35" s="44"/>
      <c r="G35" s="44"/>
      <c r="H35" s="44"/>
      <c r="I35" s="44"/>
      <c r="J35" s="44"/>
      <c r="K35" s="44"/>
    </row>
    <row r="36" spans="1:11" ht="19">
      <c r="B36" s="38" t="s">
        <v>25</v>
      </c>
      <c r="C36" s="36">
        <f>C10+C17+C21+C26</f>
        <v>553575</v>
      </c>
      <c r="D36" s="36">
        <f t="shared" ref="D36:K36" si="9">D9+D17+D21+D26</f>
        <v>326325</v>
      </c>
      <c r="E36" s="36">
        <f t="shared" si="9"/>
        <v>331575</v>
      </c>
      <c r="F36" s="36">
        <f t="shared" si="9"/>
        <v>336825</v>
      </c>
      <c r="G36" s="36">
        <f t="shared" si="9"/>
        <v>342075</v>
      </c>
      <c r="H36" s="36">
        <f t="shared" si="9"/>
        <v>347325</v>
      </c>
      <c r="I36" s="36">
        <f t="shared" si="9"/>
        <v>352575</v>
      </c>
      <c r="J36" s="36">
        <f t="shared" si="9"/>
        <v>357825</v>
      </c>
      <c r="K36" s="36">
        <f t="shared" si="9"/>
        <v>378825</v>
      </c>
    </row>
    <row r="37" spans="1:11" ht="19">
      <c r="B37" s="43" t="s">
        <v>26</v>
      </c>
      <c r="C37" s="16">
        <f>C9-C28</f>
        <v>228100</v>
      </c>
      <c r="D37" s="16">
        <f t="shared" ref="D37:K37" si="10">D10-D28</f>
        <v>460600</v>
      </c>
      <c r="E37" s="16">
        <f t="shared" si="10"/>
        <v>460600</v>
      </c>
      <c r="F37" s="16">
        <f t="shared" si="10"/>
        <v>460600</v>
      </c>
      <c r="G37" s="16">
        <f t="shared" si="10"/>
        <v>460600</v>
      </c>
      <c r="H37" s="16">
        <f t="shared" si="10"/>
        <v>460600</v>
      </c>
      <c r="I37" s="16">
        <f t="shared" si="10"/>
        <v>460600</v>
      </c>
      <c r="J37" s="16">
        <f t="shared" si="10"/>
        <v>460600</v>
      </c>
      <c r="K37" s="16">
        <f t="shared" si="10"/>
        <v>460600</v>
      </c>
    </row>
    <row r="38" spans="1:11" ht="19">
      <c r="B38" s="43" t="s">
        <v>27</v>
      </c>
      <c r="C38" s="16">
        <f>C9-(C10+C17+C21+C26+C28)</f>
        <v>-325475</v>
      </c>
      <c r="D38" s="16">
        <f t="shared" ref="D38:K38" si="11">D10-(D9+D17+D21+D26+D28)</f>
        <v>134275</v>
      </c>
      <c r="E38" s="16">
        <f t="shared" si="11"/>
        <v>129025</v>
      </c>
      <c r="F38" s="16">
        <f t="shared" si="11"/>
        <v>123775</v>
      </c>
      <c r="G38" s="16">
        <f t="shared" si="11"/>
        <v>118525</v>
      </c>
      <c r="H38" s="16">
        <f t="shared" si="11"/>
        <v>113275</v>
      </c>
      <c r="I38" s="16">
        <f t="shared" si="11"/>
        <v>108025</v>
      </c>
      <c r="J38" s="16">
        <f t="shared" si="11"/>
        <v>102775</v>
      </c>
      <c r="K38" s="16">
        <f t="shared" si="11"/>
        <v>81775</v>
      </c>
    </row>
    <row r="40" spans="1:11" ht="17" thickBot="1"/>
    <row r="41" spans="1:11" ht="21">
      <c r="B41" s="18" t="s">
        <v>28</v>
      </c>
      <c r="C41" s="19">
        <f>C38-C31</f>
        <v>-347078.75</v>
      </c>
      <c r="D41" s="19">
        <f t="shared" ref="D41:K41" si="12">D38-D31</f>
        <v>113458.75</v>
      </c>
      <c r="E41" s="19">
        <f t="shared" si="12"/>
        <v>108996.25</v>
      </c>
      <c r="F41" s="19">
        <f t="shared" si="12"/>
        <v>104533.75</v>
      </c>
      <c r="G41" s="19">
        <f t="shared" si="12"/>
        <v>100071.25</v>
      </c>
      <c r="H41" s="19">
        <f t="shared" si="12"/>
        <v>95608.75</v>
      </c>
      <c r="I41" s="19">
        <f t="shared" si="12"/>
        <v>91146.25</v>
      </c>
      <c r="J41" s="19">
        <f t="shared" si="12"/>
        <v>86683.75</v>
      </c>
      <c r="K41" s="19">
        <f t="shared" si="12"/>
        <v>68833.75</v>
      </c>
    </row>
    <row r="42" spans="1:11" ht="27" thickBot="1">
      <c r="B42" s="30" t="s">
        <v>29</v>
      </c>
      <c r="C42" s="31">
        <f>C41/C36</f>
        <v>-0.62697692272953076</v>
      </c>
      <c r="D42" s="31">
        <f t="shared" ref="D42:K42" si="13">D41/D36</f>
        <v>0.34768635562705891</v>
      </c>
      <c r="E42" s="31">
        <f t="shared" si="13"/>
        <v>0.32872276257257033</v>
      </c>
      <c r="F42" s="31">
        <f t="shared" si="13"/>
        <v>0.31035033029021003</v>
      </c>
      <c r="G42" s="31">
        <f t="shared" si="13"/>
        <v>0.29254184023971352</v>
      </c>
      <c r="H42" s="31">
        <f t="shared" si="13"/>
        <v>0.27527171957100699</v>
      </c>
      <c r="I42" s="31">
        <f t="shared" si="13"/>
        <v>0.25851591859887968</v>
      </c>
      <c r="J42" s="31">
        <f t="shared" si="13"/>
        <v>0.24225179906378816</v>
      </c>
      <c r="K42" s="31">
        <f t="shared" si="13"/>
        <v>0.18170329307727842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E2E6D-AA6E-0046-B497-629B90C91943}">
  <dimension ref="A2:L42"/>
  <sheetViews>
    <sheetView topLeftCell="A5" zoomScale="75" zoomScaleNormal="91" workbookViewId="0">
      <selection activeCell="K32" sqref="K32"/>
    </sheetView>
  </sheetViews>
  <sheetFormatPr baseColWidth="10" defaultRowHeight="16"/>
  <cols>
    <col min="1" max="1" width="32" customWidth="1"/>
    <col min="2" max="2" width="71.6640625" customWidth="1"/>
    <col min="3" max="3" width="23.1640625" customWidth="1"/>
    <col min="4" max="4" width="18.5" bestFit="1" customWidth="1"/>
    <col min="5" max="5" width="19.5" customWidth="1"/>
    <col min="6" max="6" width="19.1640625" customWidth="1"/>
    <col min="7" max="7" width="18.6640625" customWidth="1"/>
    <col min="8" max="8" width="18.33203125" customWidth="1"/>
    <col min="9" max="9" width="19.1640625" customWidth="1"/>
    <col min="10" max="10" width="19.33203125" customWidth="1"/>
    <col min="11" max="11" width="18.83203125" customWidth="1"/>
  </cols>
  <sheetData>
    <row r="2" spans="1:12" ht="31">
      <c r="B2" s="29" t="s">
        <v>24</v>
      </c>
      <c r="C2" s="47" t="s">
        <v>53</v>
      </c>
    </row>
    <row r="3" spans="1:12" ht="21">
      <c r="B3" s="28" t="s">
        <v>52</v>
      </c>
    </row>
    <row r="4" spans="1:12" ht="21">
      <c r="B4" s="57" t="s">
        <v>54</v>
      </c>
    </row>
    <row r="6" spans="1:12">
      <c r="D6" t="s">
        <v>23</v>
      </c>
      <c r="E6">
        <v>5000</v>
      </c>
    </row>
    <row r="7" spans="1:12" ht="22" thickBot="1">
      <c r="A7" s="5" t="s">
        <v>0</v>
      </c>
      <c r="B7" s="5" t="s">
        <v>1</v>
      </c>
      <c r="C7" s="6"/>
      <c r="D7" s="7"/>
    </row>
    <row r="8" spans="1:12" ht="21">
      <c r="A8" s="8" t="s">
        <v>18</v>
      </c>
      <c r="B8" s="14"/>
      <c r="C8" s="14"/>
      <c r="D8" s="15">
        <v>1</v>
      </c>
      <c r="E8">
        <v>2</v>
      </c>
      <c r="F8">
        <v>3</v>
      </c>
      <c r="G8">
        <v>4</v>
      </c>
      <c r="H8">
        <v>5</v>
      </c>
    </row>
    <row r="9" spans="1:12" ht="21">
      <c r="A9" s="2"/>
      <c r="B9" s="1" t="s">
        <v>2</v>
      </c>
      <c r="C9" s="35">
        <v>181659</v>
      </c>
      <c r="D9" s="35">
        <f>$C$9+($E$6*D$8)</f>
        <v>186659</v>
      </c>
      <c r="E9" s="35">
        <f t="shared" ref="E9:H9" si="0">$C$9+($E$6*E$8)</f>
        <v>191659</v>
      </c>
      <c r="F9" s="35">
        <f t="shared" si="0"/>
        <v>196659</v>
      </c>
      <c r="G9" s="35">
        <f t="shared" si="0"/>
        <v>201659</v>
      </c>
      <c r="H9" s="35">
        <f t="shared" si="0"/>
        <v>206659</v>
      </c>
      <c r="I9" s="151"/>
      <c r="J9" s="151"/>
      <c r="K9" s="151"/>
      <c r="L9" s="20"/>
    </row>
    <row r="10" spans="1:12" ht="21">
      <c r="A10" s="2"/>
      <c r="B10" s="9" t="s">
        <v>3</v>
      </c>
      <c r="C10" s="17">
        <v>260000</v>
      </c>
      <c r="D10" s="17">
        <v>260000</v>
      </c>
      <c r="E10" s="17">
        <v>260000</v>
      </c>
      <c r="F10" s="17">
        <v>260000</v>
      </c>
      <c r="G10" s="17">
        <v>260000</v>
      </c>
      <c r="H10" s="17">
        <v>260000</v>
      </c>
      <c r="I10" s="155"/>
      <c r="J10" s="155"/>
      <c r="K10" s="155"/>
    </row>
    <row r="11" spans="1:12" ht="19">
      <c r="D11" s="1"/>
    </row>
    <row r="12" spans="1:12" ht="21">
      <c r="A12" s="3" t="s">
        <v>4</v>
      </c>
      <c r="B12" s="1"/>
      <c r="D12" s="1"/>
    </row>
    <row r="13" spans="1:12" ht="21">
      <c r="A13" s="2"/>
      <c r="B13" s="12" t="s">
        <v>19</v>
      </c>
      <c r="C13" s="32">
        <f>C9*0.05</f>
        <v>9082.9500000000007</v>
      </c>
      <c r="D13" s="32">
        <f t="shared" ref="D13:H13" si="1">D9*0.05</f>
        <v>9332.9500000000007</v>
      </c>
      <c r="E13" s="32">
        <f t="shared" si="1"/>
        <v>9582.9500000000007</v>
      </c>
      <c r="F13" s="32">
        <f t="shared" si="1"/>
        <v>9832.9500000000007</v>
      </c>
      <c r="G13" s="32">
        <f t="shared" si="1"/>
        <v>10082.950000000001</v>
      </c>
      <c r="H13" s="32">
        <f t="shared" si="1"/>
        <v>10332.950000000001</v>
      </c>
      <c r="I13" s="39"/>
      <c r="J13" s="39"/>
      <c r="K13" s="39"/>
    </row>
    <row r="14" spans="1:12" ht="21">
      <c r="A14" s="2"/>
      <c r="B14" s="9" t="s">
        <v>43</v>
      </c>
      <c r="C14" s="32">
        <f>C9*0.02</f>
        <v>3633.1800000000003</v>
      </c>
      <c r="D14" s="32">
        <f t="shared" ref="D14:H14" si="2">D9*0.02</f>
        <v>3733.1800000000003</v>
      </c>
      <c r="E14" s="32">
        <f t="shared" si="2"/>
        <v>3833.1800000000003</v>
      </c>
      <c r="F14" s="32">
        <f t="shared" si="2"/>
        <v>3933.1800000000003</v>
      </c>
      <c r="G14" s="32">
        <f t="shared" si="2"/>
        <v>4033.1800000000003</v>
      </c>
      <c r="H14" s="32">
        <f t="shared" si="2"/>
        <v>4133.18</v>
      </c>
      <c r="I14" s="39"/>
      <c r="J14" s="39"/>
      <c r="K14" s="39"/>
    </row>
    <row r="15" spans="1:12" ht="21">
      <c r="A15" s="2"/>
      <c r="B15" s="9" t="s">
        <v>22</v>
      </c>
      <c r="C15" s="32">
        <v>3000</v>
      </c>
      <c r="D15" s="32">
        <v>3000</v>
      </c>
      <c r="E15" s="32">
        <v>3000</v>
      </c>
      <c r="F15" s="32">
        <v>3000</v>
      </c>
      <c r="G15" s="32">
        <v>3000</v>
      </c>
      <c r="H15" s="32">
        <v>3000</v>
      </c>
      <c r="I15" s="39"/>
      <c r="J15" s="39"/>
      <c r="K15" s="39"/>
    </row>
    <row r="16" spans="1:12" ht="21">
      <c r="A16" s="2"/>
      <c r="B16" s="10" t="s">
        <v>20</v>
      </c>
      <c r="C16" s="32">
        <f>0.05*C9</f>
        <v>9082.9500000000007</v>
      </c>
      <c r="D16" s="32">
        <f t="shared" ref="D16:H16" si="3">0.05*D9</f>
        <v>9332.9500000000007</v>
      </c>
      <c r="E16" s="32">
        <f t="shared" si="3"/>
        <v>9582.9500000000007</v>
      </c>
      <c r="F16" s="32">
        <f t="shared" si="3"/>
        <v>9832.9500000000007</v>
      </c>
      <c r="G16" s="32">
        <f t="shared" si="3"/>
        <v>10082.950000000001</v>
      </c>
      <c r="H16" s="32">
        <f t="shared" si="3"/>
        <v>10332.950000000001</v>
      </c>
      <c r="I16" s="22"/>
      <c r="J16" s="22"/>
      <c r="K16" s="22"/>
    </row>
    <row r="17" spans="1:11" ht="21">
      <c r="A17" s="2"/>
      <c r="B17" s="1" t="s">
        <v>12</v>
      </c>
      <c r="C17" s="22">
        <f>C13+C14+C15+C16</f>
        <v>24799.08</v>
      </c>
      <c r="D17" s="22">
        <f t="shared" ref="D17:H17" si="4">D13+D14+D15+D16</f>
        <v>25399.08</v>
      </c>
      <c r="E17" s="22">
        <f t="shared" si="4"/>
        <v>25999.08</v>
      </c>
      <c r="F17" s="22">
        <f t="shared" si="4"/>
        <v>26599.08</v>
      </c>
      <c r="G17" s="22">
        <f t="shared" si="4"/>
        <v>27199.08</v>
      </c>
      <c r="H17" s="22">
        <f t="shared" si="4"/>
        <v>27799.08</v>
      </c>
      <c r="I17" s="22"/>
      <c r="J17" s="22"/>
      <c r="K17" s="22"/>
    </row>
    <row r="18" spans="1:11" ht="21">
      <c r="A18" s="3" t="s">
        <v>6</v>
      </c>
      <c r="B18" s="1"/>
      <c r="C18" s="25"/>
      <c r="D18" s="25"/>
      <c r="E18" s="25"/>
      <c r="F18" s="25"/>
      <c r="G18" s="25"/>
      <c r="H18" s="25"/>
      <c r="I18" s="25"/>
      <c r="J18" s="25"/>
      <c r="K18" s="25"/>
    </row>
    <row r="19" spans="1:11" ht="21">
      <c r="A19" s="2"/>
      <c r="B19" s="41" t="s">
        <v>7</v>
      </c>
      <c r="C19" s="42">
        <v>4000</v>
      </c>
      <c r="D19" s="42">
        <v>4000</v>
      </c>
      <c r="E19" s="42">
        <v>4000</v>
      </c>
      <c r="F19" s="42">
        <v>4000</v>
      </c>
      <c r="G19" s="42">
        <v>4000</v>
      </c>
      <c r="H19" s="42">
        <v>4000</v>
      </c>
      <c r="I19" s="22"/>
      <c r="J19" s="22"/>
      <c r="K19" s="22"/>
    </row>
    <row r="20" spans="1:11" ht="21">
      <c r="A20" s="2"/>
      <c r="B20" s="13" t="s">
        <v>21</v>
      </c>
      <c r="C20" s="40">
        <v>2000</v>
      </c>
      <c r="D20" s="40">
        <v>2000</v>
      </c>
      <c r="E20" s="40">
        <v>2000</v>
      </c>
      <c r="F20" s="40">
        <v>2000</v>
      </c>
      <c r="G20" s="40">
        <v>2000</v>
      </c>
      <c r="H20" s="40">
        <v>2000</v>
      </c>
      <c r="I20" s="25"/>
      <c r="J20" s="25"/>
      <c r="K20" s="25"/>
    </row>
    <row r="21" spans="1:11" ht="21">
      <c r="A21" s="2"/>
      <c r="B21" s="1" t="s">
        <v>12</v>
      </c>
      <c r="C21" s="33">
        <f>C19+C20</f>
        <v>6000</v>
      </c>
      <c r="D21" s="33">
        <f t="shared" ref="D21:H21" si="5">D19+D20</f>
        <v>6000</v>
      </c>
      <c r="E21" s="33">
        <f t="shared" si="5"/>
        <v>6000</v>
      </c>
      <c r="F21" s="33">
        <f t="shared" si="5"/>
        <v>6000</v>
      </c>
      <c r="G21" s="33">
        <f t="shared" si="5"/>
        <v>6000</v>
      </c>
      <c r="H21" s="33">
        <f t="shared" si="5"/>
        <v>6000</v>
      </c>
      <c r="I21" s="39"/>
      <c r="J21" s="39"/>
      <c r="K21" s="39"/>
    </row>
    <row r="22" spans="1:11" ht="21">
      <c r="A22" s="3" t="s">
        <v>8</v>
      </c>
      <c r="B22" s="4"/>
      <c r="C22" s="24"/>
      <c r="D22" s="24"/>
      <c r="E22" s="25"/>
      <c r="F22" s="25"/>
      <c r="G22" s="25"/>
      <c r="H22" s="25"/>
      <c r="I22" s="25"/>
      <c r="J22" s="25"/>
      <c r="K22" s="25"/>
    </row>
    <row r="23" spans="1:11" ht="21">
      <c r="A23" s="2"/>
      <c r="B23" s="11" t="s">
        <v>10</v>
      </c>
      <c r="C23" s="27">
        <v>6</v>
      </c>
      <c r="D23" s="27">
        <v>6</v>
      </c>
      <c r="E23" s="27">
        <v>6</v>
      </c>
      <c r="F23" s="27">
        <v>6</v>
      </c>
      <c r="G23" s="27">
        <v>6</v>
      </c>
      <c r="H23" s="27">
        <v>6</v>
      </c>
      <c r="I23" s="25"/>
      <c r="J23" s="25"/>
      <c r="K23" s="25"/>
    </row>
    <row r="24" spans="1:11" ht="21">
      <c r="A24" s="2"/>
      <c r="B24" s="12" t="s">
        <v>9</v>
      </c>
      <c r="C24" s="34">
        <v>87</v>
      </c>
      <c r="D24" s="34">
        <v>87</v>
      </c>
      <c r="E24" s="34">
        <v>87</v>
      </c>
      <c r="F24" s="34">
        <v>87</v>
      </c>
      <c r="G24" s="34">
        <v>87</v>
      </c>
      <c r="H24" s="34">
        <v>87</v>
      </c>
      <c r="I24" s="22"/>
      <c r="J24" s="22"/>
      <c r="K24" s="22"/>
    </row>
    <row r="25" spans="1:11" ht="21">
      <c r="A25" s="2"/>
      <c r="B25" s="13" t="s">
        <v>11</v>
      </c>
      <c r="C25" s="45">
        <v>380</v>
      </c>
      <c r="D25" s="45">
        <v>380</v>
      </c>
      <c r="E25" s="45">
        <v>380</v>
      </c>
      <c r="F25" s="45">
        <v>380</v>
      </c>
      <c r="G25" s="45">
        <v>380</v>
      </c>
      <c r="H25" s="45">
        <v>380</v>
      </c>
      <c r="I25" s="22"/>
      <c r="J25" s="22"/>
      <c r="K25" s="22"/>
    </row>
    <row r="26" spans="1:11" ht="21">
      <c r="A26" s="2"/>
      <c r="B26" s="12" t="s">
        <v>12</v>
      </c>
      <c r="C26" s="34">
        <f>C23*(C24+C25)</f>
        <v>2802</v>
      </c>
      <c r="D26" s="34">
        <f t="shared" ref="D26:H26" si="6">D23*(D24+D25)</f>
        <v>2802</v>
      </c>
      <c r="E26" s="34">
        <f t="shared" si="6"/>
        <v>2802</v>
      </c>
      <c r="F26" s="34">
        <f t="shared" si="6"/>
        <v>2802</v>
      </c>
      <c r="G26" s="34">
        <f t="shared" si="6"/>
        <v>2802</v>
      </c>
      <c r="H26" s="34">
        <f t="shared" si="6"/>
        <v>2802</v>
      </c>
      <c r="I26" s="22"/>
      <c r="J26" s="22"/>
      <c r="K26" s="22"/>
    </row>
    <row r="27" spans="1:11" ht="21">
      <c r="A27" s="3" t="s">
        <v>13</v>
      </c>
      <c r="B27" s="1"/>
      <c r="C27" s="25"/>
      <c r="D27" s="25"/>
      <c r="E27" s="25"/>
      <c r="F27" s="25"/>
      <c r="G27" s="25"/>
      <c r="H27" s="25"/>
      <c r="I27" s="25"/>
      <c r="J27" s="25"/>
      <c r="K27" s="25"/>
    </row>
    <row r="28" spans="1:11" ht="21">
      <c r="A28" s="2"/>
      <c r="B28" s="1" t="s">
        <v>14</v>
      </c>
      <c r="C28" s="39">
        <f>0.06*C$10</f>
        <v>15600</v>
      </c>
      <c r="D28" s="39">
        <f t="shared" ref="D28:H28" si="7">0.06*D$10</f>
        <v>15600</v>
      </c>
      <c r="E28" s="39">
        <f t="shared" si="7"/>
        <v>15600</v>
      </c>
      <c r="F28" s="39">
        <f t="shared" si="7"/>
        <v>15600</v>
      </c>
      <c r="G28" s="39">
        <f t="shared" si="7"/>
        <v>15600</v>
      </c>
      <c r="H28" s="39">
        <f t="shared" si="7"/>
        <v>15600</v>
      </c>
      <c r="I28" s="39"/>
      <c r="J28" s="39"/>
      <c r="K28" s="39"/>
    </row>
    <row r="29" spans="1:11" ht="21">
      <c r="A29" s="2"/>
      <c r="B29" s="1"/>
      <c r="C29" s="25"/>
      <c r="D29" s="25"/>
      <c r="E29" s="25"/>
      <c r="F29" s="25"/>
      <c r="G29" s="25"/>
      <c r="H29" s="25"/>
      <c r="I29" s="25"/>
      <c r="J29" s="25"/>
      <c r="K29" s="25"/>
    </row>
    <row r="30" spans="1:11" ht="21">
      <c r="A30" s="3" t="s">
        <v>15</v>
      </c>
      <c r="B30" s="1"/>
      <c r="C30" s="25"/>
      <c r="D30" s="25"/>
      <c r="E30" s="25"/>
      <c r="F30" s="25"/>
      <c r="G30" s="25"/>
      <c r="H30" s="25"/>
      <c r="I30" s="25"/>
      <c r="J30" s="25"/>
      <c r="K30" s="25"/>
    </row>
    <row r="31" spans="1:11" ht="21">
      <c r="A31" s="2"/>
      <c r="B31" s="1" t="s">
        <v>16</v>
      </c>
      <c r="C31" s="22">
        <f>(C$10-(C9+C17+C19+C28))*0.15</f>
        <v>5091.2879999999977</v>
      </c>
      <c r="D31" s="22">
        <f t="shared" ref="D31:H31" si="8">(D$10-(D9+D17+D19+D28))*0.15</f>
        <v>4251.2879999999977</v>
      </c>
      <c r="E31" s="22">
        <f t="shared" si="8"/>
        <v>3411.2879999999973</v>
      </c>
      <c r="F31" s="22">
        <f t="shared" si="8"/>
        <v>2571.2879999999973</v>
      </c>
      <c r="G31" s="22">
        <f t="shared" si="8"/>
        <v>1731.2879999999975</v>
      </c>
      <c r="H31" s="22">
        <f t="shared" si="8"/>
        <v>891.28799999999751</v>
      </c>
      <c r="I31" s="22"/>
      <c r="J31" s="22"/>
      <c r="K31" s="22"/>
    </row>
    <row r="32" spans="1:11" ht="21">
      <c r="A32" s="2"/>
      <c r="B32" s="1"/>
      <c r="C32" s="25"/>
      <c r="D32" s="25"/>
      <c r="E32" s="25"/>
      <c r="F32" s="25"/>
      <c r="G32" s="25"/>
      <c r="H32" s="25"/>
      <c r="I32" s="25"/>
      <c r="J32" s="25"/>
      <c r="K32" s="25"/>
    </row>
    <row r="33" spans="1:11" ht="21">
      <c r="A33" s="3" t="s">
        <v>17</v>
      </c>
      <c r="B33" s="4"/>
      <c r="C33" s="24"/>
      <c r="D33" s="24"/>
      <c r="E33" s="25"/>
      <c r="F33" s="25"/>
      <c r="G33" s="25"/>
      <c r="H33" s="25"/>
      <c r="I33" s="25"/>
      <c r="J33" s="25"/>
      <c r="K33" s="25"/>
    </row>
    <row r="34" spans="1:11" ht="19">
      <c r="B34" s="13"/>
      <c r="C34" s="37"/>
      <c r="D34" s="37"/>
      <c r="E34" s="37"/>
      <c r="F34" s="37"/>
      <c r="G34" s="37"/>
      <c r="H34" s="37"/>
      <c r="I34" s="39"/>
      <c r="J34" s="39"/>
      <c r="K34" s="39"/>
    </row>
    <row r="35" spans="1:11" ht="19">
      <c r="B35" s="1"/>
      <c r="C35" s="44"/>
      <c r="D35" s="44"/>
      <c r="E35" s="44"/>
      <c r="F35" s="44"/>
      <c r="G35" s="44"/>
      <c r="H35" s="44"/>
      <c r="I35" s="154"/>
      <c r="J35" s="154"/>
      <c r="K35" s="154"/>
    </row>
    <row r="36" spans="1:11" ht="19">
      <c r="B36" s="38" t="s">
        <v>25</v>
      </c>
      <c r="C36" s="36">
        <f>C9+C17+C21+C26</f>
        <v>215260.08000000002</v>
      </c>
      <c r="D36" s="36">
        <f t="shared" ref="D36:H36" si="9">D9+D17+D21+D26</f>
        <v>220860.08000000002</v>
      </c>
      <c r="E36" s="36">
        <f t="shared" si="9"/>
        <v>226460.08000000002</v>
      </c>
      <c r="F36" s="36">
        <f t="shared" si="9"/>
        <v>232060.08000000002</v>
      </c>
      <c r="G36" s="36">
        <f t="shared" si="9"/>
        <v>237660.08000000002</v>
      </c>
      <c r="H36" s="36">
        <f t="shared" si="9"/>
        <v>243260.08000000002</v>
      </c>
      <c r="I36" s="151"/>
      <c r="J36" s="151"/>
      <c r="K36" s="151"/>
    </row>
    <row r="37" spans="1:11" ht="19">
      <c r="B37" s="43" t="s">
        <v>26</v>
      </c>
      <c r="C37" s="16">
        <f>C10-C28</f>
        <v>244400</v>
      </c>
      <c r="D37" s="16">
        <f t="shared" ref="D37:H37" si="10">D10-D28</f>
        <v>244400</v>
      </c>
      <c r="E37" s="16">
        <f t="shared" si="10"/>
        <v>244400</v>
      </c>
      <c r="F37" s="16">
        <f t="shared" si="10"/>
        <v>244400</v>
      </c>
      <c r="G37" s="16">
        <f t="shared" si="10"/>
        <v>244400</v>
      </c>
      <c r="H37" s="16">
        <f t="shared" si="10"/>
        <v>244400</v>
      </c>
      <c r="I37" s="16"/>
      <c r="J37" s="16"/>
      <c r="K37" s="16"/>
    </row>
    <row r="38" spans="1:11" ht="19">
      <c r="B38" s="43" t="s">
        <v>27</v>
      </c>
      <c r="C38" s="16">
        <f>C10-(C9+C17+C21+C26+C28)</f>
        <v>29139.919999999984</v>
      </c>
      <c r="D38" s="16">
        <f t="shared" ref="D38:H38" si="11">D10-(D9+D17+D21+D26+D28)</f>
        <v>23539.919999999984</v>
      </c>
      <c r="E38" s="16">
        <f t="shared" si="11"/>
        <v>17939.919999999984</v>
      </c>
      <c r="F38" s="16">
        <f t="shared" si="11"/>
        <v>12339.919999999984</v>
      </c>
      <c r="G38" s="16">
        <f t="shared" si="11"/>
        <v>6739.9199999999837</v>
      </c>
      <c r="H38" s="16">
        <f t="shared" si="11"/>
        <v>1139.9199999999837</v>
      </c>
      <c r="I38" s="16"/>
      <c r="J38" s="16"/>
      <c r="K38" s="16"/>
    </row>
    <row r="40" spans="1:11" ht="17" thickBot="1"/>
    <row r="41" spans="1:11" ht="21">
      <c r="B41" s="18" t="s">
        <v>28</v>
      </c>
      <c r="C41" s="19">
        <f>C38-C31</f>
        <v>24048.631999999987</v>
      </c>
      <c r="D41" s="19">
        <f t="shared" ref="D41:H41" si="12">D38-D31</f>
        <v>19288.631999999987</v>
      </c>
      <c r="E41" s="19">
        <f t="shared" si="12"/>
        <v>14528.631999999987</v>
      </c>
      <c r="F41" s="19">
        <f t="shared" si="12"/>
        <v>9768.6319999999869</v>
      </c>
      <c r="G41" s="19">
        <f t="shared" si="12"/>
        <v>5008.631999999986</v>
      </c>
      <c r="H41" s="149">
        <f t="shared" si="12"/>
        <v>248.63199999998619</v>
      </c>
      <c r="I41" s="156"/>
      <c r="J41" s="156"/>
      <c r="K41" s="156"/>
    </row>
    <row r="42" spans="1:11" ht="27" thickBot="1">
      <c r="B42" s="30" t="s">
        <v>29</v>
      </c>
      <c r="C42" s="31">
        <f>C41/C36</f>
        <v>0.11171895875909729</v>
      </c>
      <c r="D42" s="31">
        <f t="shared" ref="D42:H42" si="13">D41/D36</f>
        <v>8.7334171028100621E-2</v>
      </c>
      <c r="E42" s="31">
        <f t="shared" si="13"/>
        <v>6.415537784849315E-2</v>
      </c>
      <c r="F42" s="31">
        <f t="shared" si="13"/>
        <v>4.2095271190115878E-2</v>
      </c>
      <c r="G42" s="31">
        <f t="shared" si="13"/>
        <v>2.1074772002096381E-2</v>
      </c>
      <c r="H42" s="150">
        <f t="shared" si="13"/>
        <v>1.0220830314615788E-3</v>
      </c>
      <c r="I42" s="157"/>
      <c r="J42" s="157"/>
      <c r="K42" s="15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CF0D-8D2F-F542-B709-BBFC4FCDA8CC}">
  <dimension ref="A2:L42"/>
  <sheetViews>
    <sheetView topLeftCell="A16" zoomScale="75" zoomScaleNormal="91" workbookViewId="0">
      <selection activeCell="L29" sqref="L29"/>
    </sheetView>
  </sheetViews>
  <sheetFormatPr baseColWidth="10" defaultRowHeight="16"/>
  <cols>
    <col min="1" max="1" width="32" customWidth="1"/>
    <col min="2" max="2" width="71.6640625" customWidth="1"/>
    <col min="3" max="3" width="23.1640625" customWidth="1"/>
    <col min="4" max="4" width="18.5" bestFit="1" customWidth="1"/>
    <col min="5" max="5" width="19.5" customWidth="1"/>
    <col min="6" max="6" width="19.1640625" customWidth="1"/>
    <col min="7" max="7" width="18.6640625" customWidth="1"/>
    <col min="8" max="8" width="18.33203125" customWidth="1"/>
    <col min="9" max="9" width="19.1640625" customWidth="1"/>
    <col min="10" max="10" width="19.33203125" customWidth="1"/>
    <col min="11" max="11" width="18.83203125" customWidth="1"/>
  </cols>
  <sheetData>
    <row r="2" spans="1:12" ht="31">
      <c r="B2" s="29" t="s">
        <v>24</v>
      </c>
      <c r="C2" s="59">
        <v>45428.477777777778</v>
      </c>
    </row>
    <row r="3" spans="1:12" ht="21">
      <c r="B3" s="28" t="s">
        <v>90</v>
      </c>
    </row>
    <row r="4" spans="1:12" ht="21">
      <c r="B4" s="28"/>
    </row>
    <row r="6" spans="1:12">
      <c r="D6" t="s">
        <v>23</v>
      </c>
      <c r="E6">
        <v>5000</v>
      </c>
    </row>
    <row r="7" spans="1:12" ht="22" thickBot="1">
      <c r="A7" s="5" t="s">
        <v>0</v>
      </c>
      <c r="B7" s="5" t="s">
        <v>1</v>
      </c>
      <c r="C7" s="6"/>
      <c r="D7" s="7"/>
    </row>
    <row r="8" spans="1:12" ht="21">
      <c r="A8" s="8" t="s">
        <v>18</v>
      </c>
      <c r="B8" s="14"/>
      <c r="C8" s="14"/>
      <c r="D8" s="15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12</v>
      </c>
    </row>
    <row r="9" spans="1:12" ht="21">
      <c r="A9" s="2"/>
      <c r="B9" s="1" t="s">
        <v>2</v>
      </c>
      <c r="C9" s="35">
        <v>394766</v>
      </c>
      <c r="D9" s="36">
        <f>$C$9+(D$8*$E$6)</f>
        <v>399766</v>
      </c>
      <c r="E9" s="36">
        <f t="shared" ref="E9:K9" si="0">$C$9+(E$8*$E$6)</f>
        <v>404766</v>
      </c>
      <c r="F9" s="36">
        <f t="shared" si="0"/>
        <v>409766</v>
      </c>
      <c r="G9" s="36">
        <f t="shared" si="0"/>
        <v>414766</v>
      </c>
      <c r="H9" s="36">
        <f t="shared" si="0"/>
        <v>419766</v>
      </c>
      <c r="I9" s="36">
        <f t="shared" si="0"/>
        <v>424766</v>
      </c>
      <c r="J9" s="36">
        <f t="shared" si="0"/>
        <v>429766</v>
      </c>
      <c r="K9" s="36">
        <f t="shared" si="0"/>
        <v>454766</v>
      </c>
      <c r="L9" s="20"/>
    </row>
    <row r="10" spans="1:12" ht="21">
      <c r="A10" s="2"/>
      <c r="B10" s="9" t="s">
        <v>3</v>
      </c>
      <c r="C10" s="17">
        <v>600000</v>
      </c>
      <c r="D10" s="17">
        <v>600000</v>
      </c>
      <c r="E10" s="17">
        <v>600000</v>
      </c>
      <c r="F10" s="17">
        <v>600000</v>
      </c>
      <c r="G10" s="17">
        <v>600000</v>
      </c>
      <c r="H10" s="17">
        <v>600000</v>
      </c>
      <c r="I10" s="17">
        <v>600000</v>
      </c>
      <c r="J10" s="17">
        <v>600000</v>
      </c>
      <c r="K10" s="17">
        <v>600000</v>
      </c>
    </row>
    <row r="11" spans="1:12" ht="19">
      <c r="D11" s="1"/>
    </row>
    <row r="12" spans="1:12" ht="21">
      <c r="A12" s="3" t="s">
        <v>4</v>
      </c>
      <c r="B12" s="1"/>
      <c r="D12" s="1"/>
    </row>
    <row r="13" spans="1:12" ht="21">
      <c r="A13" s="2"/>
      <c r="B13" s="12" t="s">
        <v>19</v>
      </c>
      <c r="C13" s="32">
        <f>C9*0.05</f>
        <v>19738.300000000003</v>
      </c>
      <c r="D13" s="32">
        <f t="shared" ref="D13:K13" si="1">D9*0.05</f>
        <v>19988.300000000003</v>
      </c>
      <c r="E13" s="32">
        <f t="shared" si="1"/>
        <v>20238.300000000003</v>
      </c>
      <c r="F13" s="32">
        <f t="shared" si="1"/>
        <v>20488.300000000003</v>
      </c>
      <c r="G13" s="32">
        <f t="shared" si="1"/>
        <v>20738.300000000003</v>
      </c>
      <c r="H13" s="32">
        <f t="shared" si="1"/>
        <v>20988.300000000003</v>
      </c>
      <c r="I13" s="32">
        <f t="shared" si="1"/>
        <v>21238.300000000003</v>
      </c>
      <c r="J13" s="32">
        <f t="shared" si="1"/>
        <v>21488.300000000003</v>
      </c>
      <c r="K13" s="32">
        <f t="shared" si="1"/>
        <v>22738.300000000003</v>
      </c>
    </row>
    <row r="14" spans="1:12" ht="21">
      <c r="A14" s="2"/>
      <c r="B14" s="9" t="s">
        <v>43</v>
      </c>
      <c r="C14" s="32">
        <f>C9*0.03</f>
        <v>11842.98</v>
      </c>
      <c r="D14" s="32">
        <f t="shared" ref="D14:K14" si="2">D9*0.03</f>
        <v>11992.98</v>
      </c>
      <c r="E14" s="32">
        <f t="shared" si="2"/>
        <v>12142.98</v>
      </c>
      <c r="F14" s="32">
        <f t="shared" si="2"/>
        <v>12292.98</v>
      </c>
      <c r="G14" s="32">
        <f t="shared" si="2"/>
        <v>12442.98</v>
      </c>
      <c r="H14" s="32">
        <f t="shared" si="2"/>
        <v>12592.98</v>
      </c>
      <c r="I14" s="32">
        <f t="shared" si="2"/>
        <v>12742.98</v>
      </c>
      <c r="J14" s="32">
        <f t="shared" si="2"/>
        <v>12892.98</v>
      </c>
      <c r="K14" s="32">
        <f t="shared" si="2"/>
        <v>13642.98</v>
      </c>
    </row>
    <row r="15" spans="1:12" ht="21">
      <c r="A15" s="2"/>
      <c r="B15" s="9" t="s">
        <v>86</v>
      </c>
      <c r="C15" s="32">
        <v>3000</v>
      </c>
      <c r="D15" s="32">
        <v>3000</v>
      </c>
      <c r="E15" s="32">
        <v>3000</v>
      </c>
      <c r="F15" s="32">
        <v>3000</v>
      </c>
      <c r="G15" s="32">
        <v>3000</v>
      </c>
      <c r="H15" s="32">
        <v>3000</v>
      </c>
      <c r="I15" s="32">
        <v>3000</v>
      </c>
      <c r="J15" s="32">
        <v>3000</v>
      </c>
      <c r="K15" s="32">
        <v>3000</v>
      </c>
    </row>
    <row r="16" spans="1:12" ht="21">
      <c r="A16" s="2"/>
      <c r="B16" s="10" t="s">
        <v>87</v>
      </c>
      <c r="C16" s="32">
        <f>0.05*C9</f>
        <v>19738.300000000003</v>
      </c>
      <c r="D16" s="32">
        <f t="shared" ref="D16:K16" si="3">0.05*D9</f>
        <v>19988.300000000003</v>
      </c>
      <c r="E16" s="32">
        <f t="shared" si="3"/>
        <v>20238.300000000003</v>
      </c>
      <c r="F16" s="32">
        <f t="shared" si="3"/>
        <v>20488.300000000003</v>
      </c>
      <c r="G16" s="32">
        <f t="shared" si="3"/>
        <v>20738.300000000003</v>
      </c>
      <c r="H16" s="32">
        <f t="shared" si="3"/>
        <v>20988.300000000003</v>
      </c>
      <c r="I16" s="32">
        <f t="shared" si="3"/>
        <v>21238.300000000003</v>
      </c>
      <c r="J16" s="32">
        <f t="shared" si="3"/>
        <v>21488.300000000003</v>
      </c>
      <c r="K16" s="32">
        <f t="shared" si="3"/>
        <v>22738.300000000003</v>
      </c>
    </row>
    <row r="17" spans="1:11" ht="21">
      <c r="A17" s="2"/>
      <c r="B17" s="1" t="s">
        <v>12</v>
      </c>
      <c r="C17" s="22">
        <f>C13+C14+C15+C16</f>
        <v>54319.58</v>
      </c>
      <c r="D17" s="22">
        <f t="shared" ref="D17:K17" si="4">D13+D14+D15+D16</f>
        <v>54969.58</v>
      </c>
      <c r="E17" s="22">
        <f t="shared" si="4"/>
        <v>55619.58</v>
      </c>
      <c r="F17" s="22">
        <f t="shared" si="4"/>
        <v>56269.58</v>
      </c>
      <c r="G17" s="22">
        <f t="shared" si="4"/>
        <v>56919.58</v>
      </c>
      <c r="H17" s="22">
        <f t="shared" si="4"/>
        <v>57569.58</v>
      </c>
      <c r="I17" s="22">
        <f t="shared" si="4"/>
        <v>58219.58</v>
      </c>
      <c r="J17" s="22">
        <f t="shared" si="4"/>
        <v>58869.58</v>
      </c>
      <c r="K17" s="22">
        <f t="shared" si="4"/>
        <v>62119.58</v>
      </c>
    </row>
    <row r="18" spans="1:11" ht="21">
      <c r="A18" s="3" t="s">
        <v>6</v>
      </c>
      <c r="B18" s="1"/>
      <c r="C18" s="25"/>
      <c r="D18" s="25"/>
      <c r="E18" s="25"/>
      <c r="F18" s="25"/>
      <c r="G18" s="25"/>
      <c r="H18" s="25"/>
      <c r="I18" s="25"/>
      <c r="J18" s="25"/>
      <c r="K18" s="25"/>
    </row>
    <row r="19" spans="1:11" ht="21">
      <c r="A19" s="2"/>
      <c r="B19" s="41" t="s">
        <v>7</v>
      </c>
      <c r="C19" s="42">
        <v>6000</v>
      </c>
      <c r="D19" s="42">
        <v>6000</v>
      </c>
      <c r="E19" s="42">
        <v>6000</v>
      </c>
      <c r="F19" s="42">
        <v>6000</v>
      </c>
      <c r="G19" s="42">
        <v>6000</v>
      </c>
      <c r="H19" s="42">
        <v>6000</v>
      </c>
      <c r="I19" s="42">
        <v>6000</v>
      </c>
      <c r="J19" s="42">
        <v>6000</v>
      </c>
      <c r="K19" s="42">
        <v>6000</v>
      </c>
    </row>
    <row r="20" spans="1:11" ht="21">
      <c r="A20" s="2"/>
      <c r="B20" s="13" t="s">
        <v>21</v>
      </c>
      <c r="C20" s="40"/>
      <c r="D20" s="40"/>
      <c r="E20" s="40"/>
      <c r="F20" s="40"/>
      <c r="G20" s="40"/>
      <c r="H20" s="40"/>
      <c r="I20" s="40"/>
      <c r="J20" s="40"/>
      <c r="K20" s="40"/>
    </row>
    <row r="21" spans="1:11" ht="21">
      <c r="A21" s="2"/>
      <c r="B21" s="1" t="s">
        <v>12</v>
      </c>
      <c r="C21" s="33">
        <f>C19+C20</f>
        <v>6000</v>
      </c>
      <c r="D21" s="33">
        <f t="shared" ref="D21:K21" si="5">D19+D20</f>
        <v>6000</v>
      </c>
      <c r="E21" s="33">
        <f t="shared" si="5"/>
        <v>6000</v>
      </c>
      <c r="F21" s="33">
        <f t="shared" si="5"/>
        <v>6000</v>
      </c>
      <c r="G21" s="33">
        <f t="shared" si="5"/>
        <v>6000</v>
      </c>
      <c r="H21" s="33">
        <f t="shared" si="5"/>
        <v>6000</v>
      </c>
      <c r="I21" s="33">
        <f t="shared" si="5"/>
        <v>6000</v>
      </c>
      <c r="J21" s="33">
        <f t="shared" si="5"/>
        <v>6000</v>
      </c>
      <c r="K21" s="33">
        <f t="shared" si="5"/>
        <v>6000</v>
      </c>
    </row>
    <row r="22" spans="1:11" ht="21">
      <c r="A22" s="3" t="s">
        <v>8</v>
      </c>
      <c r="B22" s="4"/>
      <c r="C22" s="24"/>
      <c r="D22" s="24"/>
      <c r="E22" s="25"/>
      <c r="F22" s="25"/>
      <c r="G22" s="25"/>
      <c r="H22" s="25"/>
      <c r="I22" s="25"/>
      <c r="J22" s="25"/>
      <c r="K22" s="25"/>
    </row>
    <row r="23" spans="1:11" ht="21">
      <c r="A23" s="2"/>
      <c r="B23" s="11" t="s">
        <v>10</v>
      </c>
      <c r="C23" s="27">
        <v>6</v>
      </c>
      <c r="D23" s="27">
        <v>6</v>
      </c>
      <c r="E23" s="27">
        <v>6</v>
      </c>
      <c r="F23" s="27">
        <v>6</v>
      </c>
      <c r="G23" s="27">
        <v>6</v>
      </c>
      <c r="H23" s="27">
        <v>6</v>
      </c>
      <c r="I23" s="27">
        <v>6</v>
      </c>
      <c r="J23" s="27">
        <v>6</v>
      </c>
      <c r="K23" s="27">
        <v>6</v>
      </c>
    </row>
    <row r="24" spans="1:11" ht="21">
      <c r="A24" s="2"/>
      <c r="B24" s="12" t="s">
        <v>9</v>
      </c>
      <c r="C24" s="34">
        <v>100</v>
      </c>
      <c r="D24" s="34">
        <v>100</v>
      </c>
      <c r="E24" s="34">
        <v>100</v>
      </c>
      <c r="F24" s="34">
        <v>100</v>
      </c>
      <c r="G24" s="34">
        <v>100</v>
      </c>
      <c r="H24" s="34">
        <v>100</v>
      </c>
      <c r="I24" s="34">
        <v>100</v>
      </c>
      <c r="J24" s="34">
        <v>100</v>
      </c>
      <c r="K24" s="34">
        <v>100</v>
      </c>
    </row>
    <row r="25" spans="1:11" ht="21">
      <c r="A25" s="2"/>
      <c r="B25" s="13" t="s">
        <v>11</v>
      </c>
      <c r="C25" s="45">
        <v>350</v>
      </c>
      <c r="D25" s="45">
        <v>350</v>
      </c>
      <c r="E25" s="45">
        <v>350</v>
      </c>
      <c r="F25" s="45">
        <v>350</v>
      </c>
      <c r="G25" s="45">
        <v>350</v>
      </c>
      <c r="H25" s="45">
        <v>350</v>
      </c>
      <c r="I25" s="45">
        <v>350</v>
      </c>
      <c r="J25" s="45">
        <v>350</v>
      </c>
      <c r="K25" s="45">
        <v>350</v>
      </c>
    </row>
    <row r="26" spans="1:11" ht="21">
      <c r="A26" s="2"/>
      <c r="B26" s="12" t="s">
        <v>12</v>
      </c>
      <c r="C26" s="34">
        <f>C23*(C24+C25)</f>
        <v>2700</v>
      </c>
      <c r="D26" s="34">
        <f t="shared" ref="D26:K26" si="6">D23*(D24+D25)</f>
        <v>2700</v>
      </c>
      <c r="E26" s="34">
        <f t="shared" si="6"/>
        <v>2700</v>
      </c>
      <c r="F26" s="34">
        <f t="shared" si="6"/>
        <v>2700</v>
      </c>
      <c r="G26" s="34">
        <f t="shared" si="6"/>
        <v>2700</v>
      </c>
      <c r="H26" s="34">
        <f t="shared" si="6"/>
        <v>2700</v>
      </c>
      <c r="I26" s="34">
        <f t="shared" si="6"/>
        <v>2700</v>
      </c>
      <c r="J26" s="34">
        <f t="shared" si="6"/>
        <v>2700</v>
      </c>
      <c r="K26" s="34">
        <f t="shared" si="6"/>
        <v>2700</v>
      </c>
    </row>
    <row r="27" spans="1:11" ht="21">
      <c r="A27" s="3" t="s">
        <v>13</v>
      </c>
      <c r="B27" s="1"/>
      <c r="C27" s="25"/>
      <c r="D27" s="25"/>
      <c r="E27" s="25"/>
      <c r="F27" s="25"/>
      <c r="G27" s="25"/>
      <c r="H27" s="25"/>
      <c r="I27" s="25"/>
      <c r="J27" s="25"/>
      <c r="K27" s="25"/>
    </row>
    <row r="28" spans="1:11" ht="21">
      <c r="A28" s="2"/>
      <c r="B28" s="1" t="s">
        <v>14</v>
      </c>
      <c r="C28" s="39">
        <f>0.06*C$10</f>
        <v>36000</v>
      </c>
      <c r="D28" s="39">
        <f t="shared" ref="D28:K28" si="7">0.06*D$10</f>
        <v>36000</v>
      </c>
      <c r="E28" s="39">
        <f t="shared" si="7"/>
        <v>36000</v>
      </c>
      <c r="F28" s="39">
        <f t="shared" si="7"/>
        <v>36000</v>
      </c>
      <c r="G28" s="39">
        <f t="shared" si="7"/>
        <v>36000</v>
      </c>
      <c r="H28" s="39">
        <f t="shared" si="7"/>
        <v>36000</v>
      </c>
      <c r="I28" s="39">
        <f t="shared" si="7"/>
        <v>36000</v>
      </c>
      <c r="J28" s="39">
        <f t="shared" si="7"/>
        <v>36000</v>
      </c>
      <c r="K28" s="39">
        <f t="shared" si="7"/>
        <v>36000</v>
      </c>
    </row>
    <row r="29" spans="1:11" ht="21">
      <c r="A29" s="2"/>
      <c r="B29" s="1"/>
      <c r="C29" s="25"/>
      <c r="D29" s="25"/>
      <c r="E29" s="25"/>
      <c r="F29" s="25"/>
      <c r="G29" s="25"/>
      <c r="H29" s="25"/>
      <c r="I29" s="25"/>
      <c r="J29" s="25"/>
      <c r="K29" s="25"/>
    </row>
    <row r="30" spans="1:11" ht="21">
      <c r="A30" s="3" t="s">
        <v>15</v>
      </c>
      <c r="B30" s="1"/>
      <c r="C30" s="25"/>
      <c r="D30" s="25"/>
      <c r="E30" s="25"/>
      <c r="F30" s="25"/>
      <c r="G30" s="25"/>
      <c r="H30" s="25"/>
      <c r="I30" s="25"/>
      <c r="J30" s="25"/>
      <c r="K30" s="25"/>
    </row>
    <row r="31" spans="1:11" ht="21">
      <c r="A31" s="2"/>
      <c r="B31" s="1" t="s">
        <v>16</v>
      </c>
      <c r="C31" s="22">
        <f>(C$10-(C9+C17+C19+C28))*0.15</f>
        <v>16337.162999999997</v>
      </c>
      <c r="D31" s="22">
        <f t="shared" ref="D31:K31" si="8">(D$10-(D9+D17+D19+D28))*0.15</f>
        <v>15489.662999999997</v>
      </c>
      <c r="E31" s="22">
        <f t="shared" si="8"/>
        <v>14642.162999999997</v>
      </c>
      <c r="F31" s="22">
        <f t="shared" si="8"/>
        <v>13794.662999999997</v>
      </c>
      <c r="G31" s="22">
        <f t="shared" si="8"/>
        <v>12947.162999999997</v>
      </c>
      <c r="H31" s="22">
        <f t="shared" si="8"/>
        <v>12099.662999999997</v>
      </c>
      <c r="I31" s="22">
        <f t="shared" si="8"/>
        <v>11252.162999999988</v>
      </c>
      <c r="J31" s="22">
        <f t="shared" si="8"/>
        <v>10404.662999999988</v>
      </c>
      <c r="K31" s="22">
        <f t="shared" si="8"/>
        <v>6167.1629999999886</v>
      </c>
    </row>
    <row r="32" spans="1:11" ht="21">
      <c r="A32" s="2"/>
      <c r="B32" s="1"/>
      <c r="C32" s="25"/>
      <c r="D32" s="25"/>
      <c r="E32" s="25"/>
      <c r="F32" s="25"/>
      <c r="G32" s="25"/>
      <c r="H32" s="25"/>
      <c r="I32" s="25"/>
      <c r="J32" s="25"/>
      <c r="K32" s="25"/>
    </row>
    <row r="33" spans="1:11" ht="21">
      <c r="A33" s="3" t="s">
        <v>17</v>
      </c>
      <c r="B33" s="4"/>
      <c r="C33" s="24"/>
      <c r="D33" s="24"/>
      <c r="E33" s="25"/>
      <c r="F33" s="25"/>
      <c r="G33" s="25"/>
      <c r="H33" s="25"/>
      <c r="I33" s="25"/>
      <c r="J33" s="25"/>
      <c r="K33" s="25"/>
    </row>
    <row r="34" spans="1:11" ht="19">
      <c r="B34" s="13"/>
      <c r="C34" s="37"/>
      <c r="D34" s="37"/>
      <c r="E34" s="37"/>
      <c r="F34" s="37"/>
      <c r="G34" s="37"/>
      <c r="H34" s="37"/>
      <c r="I34" s="37"/>
      <c r="J34" s="37"/>
      <c r="K34" s="37"/>
    </row>
    <row r="35" spans="1:11" ht="19">
      <c r="B35" s="1"/>
      <c r="C35" s="44"/>
      <c r="D35" s="44"/>
      <c r="E35" s="44"/>
      <c r="F35" s="44"/>
      <c r="G35" s="44"/>
      <c r="H35" s="44"/>
      <c r="I35" s="44"/>
      <c r="J35" s="44"/>
      <c r="K35" s="44"/>
    </row>
    <row r="36" spans="1:11" ht="19">
      <c r="B36" s="38" t="s">
        <v>25</v>
      </c>
      <c r="C36" s="36">
        <f>C9+C17+C21+C26</f>
        <v>457785.58</v>
      </c>
      <c r="D36" s="36">
        <f t="shared" ref="D36:K36" si="9">D9+D17+D21+D26</f>
        <v>463435.58</v>
      </c>
      <c r="E36" s="36">
        <f t="shared" si="9"/>
        <v>469085.58</v>
      </c>
      <c r="F36" s="36">
        <f t="shared" si="9"/>
        <v>474735.58</v>
      </c>
      <c r="G36" s="36">
        <f t="shared" si="9"/>
        <v>480385.58</v>
      </c>
      <c r="H36" s="36">
        <f t="shared" si="9"/>
        <v>486035.58</v>
      </c>
      <c r="I36" s="36">
        <f t="shared" si="9"/>
        <v>491685.58</v>
      </c>
      <c r="J36" s="36">
        <f t="shared" si="9"/>
        <v>497335.58</v>
      </c>
      <c r="K36" s="36">
        <f t="shared" si="9"/>
        <v>525585.58000000007</v>
      </c>
    </row>
    <row r="37" spans="1:11" ht="19">
      <c r="B37" s="43" t="s">
        <v>26</v>
      </c>
      <c r="C37" s="16">
        <f>C10-C28</f>
        <v>564000</v>
      </c>
      <c r="D37" s="16">
        <f t="shared" ref="D37:K37" si="10">D10-D28</f>
        <v>564000</v>
      </c>
      <c r="E37" s="16">
        <f t="shared" si="10"/>
        <v>564000</v>
      </c>
      <c r="F37" s="16">
        <f t="shared" si="10"/>
        <v>564000</v>
      </c>
      <c r="G37" s="16">
        <f t="shared" si="10"/>
        <v>564000</v>
      </c>
      <c r="H37" s="16">
        <f t="shared" si="10"/>
        <v>564000</v>
      </c>
      <c r="I37" s="16">
        <f t="shared" si="10"/>
        <v>564000</v>
      </c>
      <c r="J37" s="16">
        <f t="shared" si="10"/>
        <v>564000</v>
      </c>
      <c r="K37" s="16">
        <f t="shared" si="10"/>
        <v>564000</v>
      </c>
    </row>
    <row r="38" spans="1:11" ht="19">
      <c r="B38" s="43" t="s">
        <v>27</v>
      </c>
      <c r="C38" s="16">
        <f>C10-(C9+C17+C21+C26+C28)</f>
        <v>106214.41999999998</v>
      </c>
      <c r="D38" s="16">
        <f t="shared" ref="D38:K38" si="11">D10-(D9+D17+D21+D26+D28)</f>
        <v>100564.41999999998</v>
      </c>
      <c r="E38" s="16">
        <f t="shared" si="11"/>
        <v>94914.419999999984</v>
      </c>
      <c r="F38" s="16">
        <f t="shared" si="11"/>
        <v>89264.419999999984</v>
      </c>
      <c r="G38" s="16">
        <f t="shared" si="11"/>
        <v>83614.419999999984</v>
      </c>
      <c r="H38" s="16">
        <f t="shared" si="11"/>
        <v>77964.419999999984</v>
      </c>
      <c r="I38" s="16">
        <f t="shared" si="11"/>
        <v>72314.419999999925</v>
      </c>
      <c r="J38" s="16">
        <f t="shared" si="11"/>
        <v>66664.419999999925</v>
      </c>
      <c r="K38" s="16">
        <f t="shared" si="11"/>
        <v>38414.419999999925</v>
      </c>
    </row>
    <row r="40" spans="1:11" ht="17" thickBot="1"/>
    <row r="41" spans="1:11" ht="21">
      <c r="B41" s="18" t="s">
        <v>28</v>
      </c>
      <c r="C41" s="19">
        <f>C38-C31</f>
        <v>89877.256999999983</v>
      </c>
      <c r="D41" s="19">
        <f t="shared" ref="D41:K41" si="12">D38-D31</f>
        <v>85074.756999999983</v>
      </c>
      <c r="E41" s="19">
        <f t="shared" si="12"/>
        <v>80272.256999999983</v>
      </c>
      <c r="F41" s="19">
        <f t="shared" si="12"/>
        <v>75469.756999999983</v>
      </c>
      <c r="G41" s="19">
        <f t="shared" si="12"/>
        <v>70667.256999999983</v>
      </c>
      <c r="H41" s="19">
        <f t="shared" si="12"/>
        <v>65864.756999999983</v>
      </c>
      <c r="I41" s="19">
        <f t="shared" si="12"/>
        <v>61062.25699999994</v>
      </c>
      <c r="J41" s="19">
        <f t="shared" si="12"/>
        <v>56259.75699999994</v>
      </c>
      <c r="K41" s="19">
        <f t="shared" si="12"/>
        <v>32247.256999999936</v>
      </c>
    </row>
    <row r="42" spans="1:11" ht="27" thickBot="1">
      <c r="B42" s="30" t="s">
        <v>29</v>
      </c>
      <c r="C42" s="31">
        <f>C41/C36</f>
        <v>0.19633046763945683</v>
      </c>
      <c r="D42" s="31">
        <f t="shared" ref="D42:K42" si="13">D41/D36</f>
        <v>0.18357407301355666</v>
      </c>
      <c r="E42" s="31">
        <f t="shared" si="13"/>
        <v>0.17112497254765321</v>
      </c>
      <c r="F42" s="31">
        <f t="shared" si="13"/>
        <v>0.15897219458461484</v>
      </c>
      <c r="G42" s="31">
        <f t="shared" si="13"/>
        <v>0.14710528363486677</v>
      </c>
      <c r="H42" s="31">
        <f t="shared" si="13"/>
        <v>0.13551427037502065</v>
      </c>
      <c r="I42" s="31">
        <f t="shared" si="13"/>
        <v>0.12418964371499351</v>
      </c>
      <c r="J42" s="31">
        <f t="shared" si="13"/>
        <v>0.11312232476912257</v>
      </c>
      <c r="K42" s="31">
        <f t="shared" si="13"/>
        <v>6.1354911982174111E-2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05D88-C79B-D04A-8C95-1F26FE94B9ED}">
  <dimension ref="A2:L44"/>
  <sheetViews>
    <sheetView topLeftCell="A2" zoomScale="63" zoomScaleNormal="91" workbookViewId="0">
      <selection activeCell="M24" sqref="M24"/>
    </sheetView>
  </sheetViews>
  <sheetFormatPr baseColWidth="10" defaultRowHeight="16"/>
  <cols>
    <col min="1" max="1" width="32" customWidth="1"/>
    <col min="2" max="2" width="71.6640625" customWidth="1"/>
    <col min="3" max="3" width="21.83203125" customWidth="1"/>
    <col min="4" max="4" width="18.5" bestFit="1" customWidth="1"/>
    <col min="5" max="5" width="19.5" customWidth="1"/>
    <col min="6" max="6" width="19.1640625" customWidth="1"/>
    <col min="7" max="7" width="18.6640625" customWidth="1"/>
    <col min="8" max="8" width="18.33203125" customWidth="1"/>
    <col min="9" max="9" width="19.1640625" customWidth="1"/>
    <col min="10" max="10" width="19.33203125" customWidth="1"/>
    <col min="11" max="11" width="18.83203125" customWidth="1"/>
  </cols>
  <sheetData>
    <row r="2" spans="1:12" ht="31">
      <c r="B2" s="29" t="s">
        <v>24</v>
      </c>
      <c r="C2" s="47" t="s">
        <v>109</v>
      </c>
    </row>
    <row r="3" spans="1:12" ht="21">
      <c r="B3" s="28" t="s">
        <v>110</v>
      </c>
    </row>
    <row r="4" spans="1:12" ht="21">
      <c r="B4" s="28"/>
    </row>
    <row r="6" spans="1:12">
      <c r="D6" t="s">
        <v>23</v>
      </c>
      <c r="E6">
        <v>2000</v>
      </c>
    </row>
    <row r="7" spans="1:12" ht="22" thickBot="1">
      <c r="A7" s="204" t="s">
        <v>0</v>
      </c>
      <c r="B7" s="204" t="s">
        <v>1</v>
      </c>
      <c r="C7" s="205"/>
      <c r="D7" s="206"/>
      <c r="E7" s="207"/>
      <c r="F7" s="207"/>
      <c r="G7" s="207"/>
      <c r="H7" s="207"/>
      <c r="I7" s="207"/>
      <c r="J7" s="207"/>
      <c r="K7" s="262" t="s">
        <v>120</v>
      </c>
    </row>
    <row r="8" spans="1:12" ht="21">
      <c r="A8" s="208" t="s">
        <v>18</v>
      </c>
      <c r="B8" s="209"/>
      <c r="C8" s="209"/>
      <c r="D8" s="210">
        <v>1</v>
      </c>
      <c r="E8" s="207">
        <v>2</v>
      </c>
      <c r="F8" s="207">
        <v>3</v>
      </c>
      <c r="G8" s="207">
        <v>4</v>
      </c>
      <c r="H8" s="207">
        <v>5</v>
      </c>
      <c r="I8" s="207">
        <v>6</v>
      </c>
      <c r="J8" s="207">
        <v>7</v>
      </c>
      <c r="K8" s="62">
        <v>26</v>
      </c>
    </row>
    <row r="9" spans="1:12" ht="21">
      <c r="A9" s="211"/>
      <c r="B9" s="212" t="s">
        <v>2</v>
      </c>
      <c r="C9" s="259">
        <v>197693</v>
      </c>
      <c r="D9" s="214">
        <f>$C$9+(D$8*$E$6)</f>
        <v>199693</v>
      </c>
      <c r="E9" s="214">
        <f t="shared" ref="E9:K9" si="0">$C$9+(E$8*$E$6)</f>
        <v>201693</v>
      </c>
      <c r="F9" s="214">
        <f t="shared" si="0"/>
        <v>203693</v>
      </c>
      <c r="G9" s="214">
        <f t="shared" si="0"/>
        <v>205693</v>
      </c>
      <c r="H9" s="214">
        <f t="shared" si="0"/>
        <v>207693</v>
      </c>
      <c r="I9" s="214">
        <f t="shared" si="0"/>
        <v>209693</v>
      </c>
      <c r="J9" s="214">
        <f t="shared" si="0"/>
        <v>211693</v>
      </c>
      <c r="K9" s="63">
        <f t="shared" si="0"/>
        <v>249693</v>
      </c>
      <c r="L9" s="20"/>
    </row>
    <row r="10" spans="1:12" ht="21">
      <c r="A10" s="211"/>
      <c r="B10" s="215" t="s">
        <v>3</v>
      </c>
      <c r="C10" s="216">
        <v>330000</v>
      </c>
      <c r="D10" s="216">
        <v>330000</v>
      </c>
      <c r="E10" s="216">
        <v>330000</v>
      </c>
      <c r="F10" s="216">
        <v>330000</v>
      </c>
      <c r="G10" s="216">
        <v>330000</v>
      </c>
      <c r="H10" s="216">
        <v>330000</v>
      </c>
      <c r="I10" s="216">
        <v>330000</v>
      </c>
      <c r="J10" s="216">
        <v>330000</v>
      </c>
      <c r="K10" s="64">
        <v>330000</v>
      </c>
    </row>
    <row r="11" spans="1:12" ht="19">
      <c r="A11" s="207"/>
      <c r="B11" s="207"/>
      <c r="C11" s="207"/>
      <c r="D11" s="212"/>
      <c r="E11" s="207"/>
      <c r="F11" s="207"/>
      <c r="G11" s="207"/>
      <c r="H11" s="207"/>
      <c r="I11" s="207"/>
      <c r="J11" s="207"/>
      <c r="K11" s="62"/>
    </row>
    <row r="12" spans="1:12" ht="21">
      <c r="A12" s="217" t="s">
        <v>4</v>
      </c>
      <c r="B12" s="212"/>
      <c r="C12" s="207"/>
      <c r="D12" s="212"/>
      <c r="E12" s="207"/>
      <c r="F12" s="207"/>
      <c r="G12" s="207"/>
      <c r="H12" s="207"/>
      <c r="I12" s="207"/>
      <c r="J12" s="207"/>
      <c r="K12" s="62"/>
    </row>
    <row r="13" spans="1:12" ht="21">
      <c r="A13" s="211"/>
      <c r="B13" s="218" t="s">
        <v>19</v>
      </c>
      <c r="C13" s="219">
        <f>C9*0.05</f>
        <v>9884.6500000000015</v>
      </c>
      <c r="D13" s="219">
        <f t="shared" ref="D13:K13" si="1">D9*0.05</f>
        <v>9984.6500000000015</v>
      </c>
      <c r="E13" s="219">
        <f t="shared" si="1"/>
        <v>10084.650000000001</v>
      </c>
      <c r="F13" s="219">
        <f t="shared" si="1"/>
        <v>10184.650000000001</v>
      </c>
      <c r="G13" s="219">
        <f t="shared" si="1"/>
        <v>10284.650000000001</v>
      </c>
      <c r="H13" s="219">
        <f t="shared" si="1"/>
        <v>10384.650000000001</v>
      </c>
      <c r="I13" s="219">
        <f t="shared" si="1"/>
        <v>10484.650000000001</v>
      </c>
      <c r="J13" s="219">
        <f t="shared" si="1"/>
        <v>10584.650000000001</v>
      </c>
      <c r="K13" s="65">
        <f t="shared" si="1"/>
        <v>12484.650000000001</v>
      </c>
    </row>
    <row r="14" spans="1:12" ht="21">
      <c r="A14" s="211"/>
      <c r="B14" s="215" t="s">
        <v>5</v>
      </c>
      <c r="C14" s="219">
        <f>C9*0.03</f>
        <v>5930.79</v>
      </c>
      <c r="D14" s="219">
        <f t="shared" ref="D14:K14" si="2">D9*0.03</f>
        <v>5990.79</v>
      </c>
      <c r="E14" s="219">
        <f t="shared" si="2"/>
        <v>6050.79</v>
      </c>
      <c r="F14" s="219">
        <f t="shared" si="2"/>
        <v>6110.79</v>
      </c>
      <c r="G14" s="219">
        <f t="shared" si="2"/>
        <v>6170.79</v>
      </c>
      <c r="H14" s="219">
        <f t="shared" si="2"/>
        <v>6230.79</v>
      </c>
      <c r="I14" s="219">
        <f t="shared" si="2"/>
        <v>6290.79</v>
      </c>
      <c r="J14" s="219">
        <f t="shared" si="2"/>
        <v>6350.79</v>
      </c>
      <c r="K14" s="65">
        <f t="shared" si="2"/>
        <v>7490.79</v>
      </c>
    </row>
    <row r="15" spans="1:12" ht="21">
      <c r="A15" s="211"/>
      <c r="B15" s="215" t="s">
        <v>86</v>
      </c>
      <c r="C15" s="219">
        <v>3000</v>
      </c>
      <c r="D15" s="219">
        <v>3000</v>
      </c>
      <c r="E15" s="219">
        <v>3000</v>
      </c>
      <c r="F15" s="219">
        <v>3000</v>
      </c>
      <c r="G15" s="219">
        <v>3000</v>
      </c>
      <c r="H15" s="219">
        <v>3000</v>
      </c>
      <c r="I15" s="219">
        <v>3000</v>
      </c>
      <c r="J15" s="219">
        <v>3000</v>
      </c>
      <c r="K15" s="65">
        <v>3000</v>
      </c>
    </row>
    <row r="16" spans="1:12" ht="21">
      <c r="A16" s="211"/>
      <c r="B16" s="220" t="s">
        <v>87</v>
      </c>
      <c r="C16" s="219">
        <f>0.05*C9</f>
        <v>9884.6500000000015</v>
      </c>
      <c r="D16" s="219">
        <f t="shared" ref="D16:K16" si="3">0.05*D9</f>
        <v>9984.6500000000015</v>
      </c>
      <c r="E16" s="219">
        <f t="shared" si="3"/>
        <v>10084.650000000001</v>
      </c>
      <c r="F16" s="219">
        <f t="shared" si="3"/>
        <v>10184.650000000001</v>
      </c>
      <c r="G16" s="219">
        <f t="shared" si="3"/>
        <v>10284.650000000001</v>
      </c>
      <c r="H16" s="219">
        <f t="shared" si="3"/>
        <v>10384.650000000001</v>
      </c>
      <c r="I16" s="219">
        <f t="shared" si="3"/>
        <v>10484.650000000001</v>
      </c>
      <c r="J16" s="219">
        <f t="shared" si="3"/>
        <v>10584.650000000001</v>
      </c>
      <c r="K16" s="65">
        <f t="shared" si="3"/>
        <v>12484.650000000001</v>
      </c>
    </row>
    <row r="17" spans="1:11" ht="21">
      <c r="A17" s="211"/>
      <c r="B17" s="212" t="s">
        <v>12</v>
      </c>
      <c r="C17" s="221">
        <f>C13+C14+C15+C16</f>
        <v>28700.090000000004</v>
      </c>
      <c r="D17" s="221">
        <f t="shared" ref="D17:K17" si="4">D13+D14+D15+D16</f>
        <v>28960.090000000004</v>
      </c>
      <c r="E17" s="221">
        <f t="shared" si="4"/>
        <v>29220.090000000004</v>
      </c>
      <c r="F17" s="221">
        <f t="shared" si="4"/>
        <v>29480.090000000004</v>
      </c>
      <c r="G17" s="221">
        <f t="shared" si="4"/>
        <v>29740.090000000004</v>
      </c>
      <c r="H17" s="221">
        <f t="shared" si="4"/>
        <v>30000.090000000004</v>
      </c>
      <c r="I17" s="221">
        <f t="shared" si="4"/>
        <v>30260.090000000004</v>
      </c>
      <c r="J17" s="221">
        <f t="shared" si="4"/>
        <v>30520.090000000004</v>
      </c>
      <c r="K17" s="66">
        <f t="shared" si="4"/>
        <v>35460.090000000004</v>
      </c>
    </row>
    <row r="18" spans="1:11" ht="21">
      <c r="A18" s="217" t="s">
        <v>6</v>
      </c>
      <c r="B18" s="212"/>
      <c r="C18" s="207"/>
      <c r="D18" s="207"/>
      <c r="E18" s="207"/>
      <c r="F18" s="207"/>
      <c r="G18" s="207"/>
      <c r="H18" s="207"/>
      <c r="I18" s="207"/>
      <c r="J18" s="207"/>
      <c r="K18" s="62"/>
    </row>
    <row r="19" spans="1:11" ht="21">
      <c r="A19" s="211"/>
      <c r="B19" s="222" t="s">
        <v>7</v>
      </c>
      <c r="C19" s="223">
        <v>3000</v>
      </c>
      <c r="D19" s="223">
        <v>3000</v>
      </c>
      <c r="E19" s="223">
        <v>3000</v>
      </c>
      <c r="F19" s="223">
        <v>3000</v>
      </c>
      <c r="G19" s="223">
        <v>3000</v>
      </c>
      <c r="H19" s="223">
        <v>3000</v>
      </c>
      <c r="I19" s="223">
        <v>3000</v>
      </c>
      <c r="J19" s="223">
        <v>3000</v>
      </c>
      <c r="K19" s="67">
        <v>3000</v>
      </c>
    </row>
    <row r="20" spans="1:11" ht="21">
      <c r="A20" s="211"/>
      <c r="B20" s="224" t="s">
        <v>21</v>
      </c>
      <c r="C20" s="225"/>
      <c r="D20" s="225"/>
      <c r="E20" s="225"/>
      <c r="F20" s="225"/>
      <c r="G20" s="225"/>
      <c r="H20" s="225"/>
      <c r="I20" s="225"/>
      <c r="J20" s="225"/>
      <c r="K20" s="68"/>
    </row>
    <row r="21" spans="1:11" ht="21">
      <c r="A21" s="211"/>
      <c r="B21" s="212" t="s">
        <v>12</v>
      </c>
      <c r="C21" s="226">
        <f>C19+C20</f>
        <v>3000</v>
      </c>
      <c r="D21" s="226">
        <f t="shared" ref="D21:K21" si="5">D19+D20</f>
        <v>3000</v>
      </c>
      <c r="E21" s="226">
        <f t="shared" si="5"/>
        <v>3000</v>
      </c>
      <c r="F21" s="226">
        <f t="shared" si="5"/>
        <v>3000</v>
      </c>
      <c r="G21" s="226">
        <f t="shared" si="5"/>
        <v>3000</v>
      </c>
      <c r="H21" s="226">
        <f t="shared" si="5"/>
        <v>3000</v>
      </c>
      <c r="I21" s="226">
        <f t="shared" si="5"/>
        <v>3000</v>
      </c>
      <c r="J21" s="226">
        <f t="shared" si="5"/>
        <v>3000</v>
      </c>
      <c r="K21" s="69">
        <f t="shared" si="5"/>
        <v>3000</v>
      </c>
    </row>
    <row r="22" spans="1:11" ht="21">
      <c r="A22" s="217" t="s">
        <v>8</v>
      </c>
      <c r="B22" s="227"/>
      <c r="C22" s="228"/>
      <c r="D22" s="228"/>
      <c r="E22" s="207"/>
      <c r="F22" s="207"/>
      <c r="G22" s="207"/>
      <c r="H22" s="207"/>
      <c r="I22" s="207"/>
      <c r="J22" s="207"/>
      <c r="K22" s="62"/>
    </row>
    <row r="23" spans="1:11" ht="21">
      <c r="A23" s="211"/>
      <c r="B23" s="229" t="s">
        <v>10</v>
      </c>
      <c r="C23" s="260">
        <v>12</v>
      </c>
      <c r="D23" s="260">
        <v>12</v>
      </c>
      <c r="E23" s="260">
        <v>12</v>
      </c>
      <c r="F23" s="260">
        <v>12</v>
      </c>
      <c r="G23" s="260">
        <v>12</v>
      </c>
      <c r="H23" s="260">
        <v>12</v>
      </c>
      <c r="I23" s="260">
        <v>12</v>
      </c>
      <c r="J23" s="260">
        <v>12</v>
      </c>
      <c r="K23" s="261">
        <v>12</v>
      </c>
    </row>
    <row r="24" spans="1:11" ht="21">
      <c r="A24" s="211"/>
      <c r="B24" s="218" t="s">
        <v>9</v>
      </c>
      <c r="C24" s="207">
        <v>100</v>
      </c>
      <c r="D24" s="231">
        <v>100</v>
      </c>
      <c r="E24" s="231">
        <v>100</v>
      </c>
      <c r="F24" s="231">
        <v>100</v>
      </c>
      <c r="G24" s="231">
        <v>100</v>
      </c>
      <c r="H24" s="231">
        <v>100</v>
      </c>
      <c r="I24" s="231">
        <v>100</v>
      </c>
      <c r="J24" s="231">
        <v>100</v>
      </c>
      <c r="K24" s="70">
        <v>100</v>
      </c>
    </row>
    <row r="25" spans="1:11" ht="21">
      <c r="A25" s="211"/>
      <c r="B25" s="224" t="s">
        <v>11</v>
      </c>
      <c r="C25" s="232">
        <v>650</v>
      </c>
      <c r="D25" s="232">
        <v>650</v>
      </c>
      <c r="E25" s="232">
        <v>650</v>
      </c>
      <c r="F25" s="232">
        <v>650</v>
      </c>
      <c r="G25" s="232">
        <v>650</v>
      </c>
      <c r="H25" s="232">
        <v>650</v>
      </c>
      <c r="I25" s="232">
        <v>650</v>
      </c>
      <c r="J25" s="232">
        <v>650</v>
      </c>
      <c r="K25" s="71">
        <v>650</v>
      </c>
    </row>
    <row r="26" spans="1:11" ht="21">
      <c r="A26" s="211"/>
      <c r="B26" s="218" t="s">
        <v>12</v>
      </c>
      <c r="C26" s="231">
        <f>C23*(C23+C25)</f>
        <v>7944</v>
      </c>
      <c r="D26" s="231">
        <f t="shared" ref="D26:K26" si="6">D23*(D24+D25)</f>
        <v>9000</v>
      </c>
      <c r="E26" s="231">
        <f t="shared" si="6"/>
        <v>9000</v>
      </c>
      <c r="F26" s="231">
        <f t="shared" si="6"/>
        <v>9000</v>
      </c>
      <c r="G26" s="231">
        <f t="shared" si="6"/>
        <v>9000</v>
      </c>
      <c r="H26" s="231">
        <f t="shared" si="6"/>
        <v>9000</v>
      </c>
      <c r="I26" s="231">
        <f t="shared" si="6"/>
        <v>9000</v>
      </c>
      <c r="J26" s="231">
        <f t="shared" si="6"/>
        <v>9000</v>
      </c>
      <c r="K26" s="70">
        <f t="shared" si="6"/>
        <v>9000</v>
      </c>
    </row>
    <row r="27" spans="1:11" ht="21">
      <c r="A27" s="217" t="s">
        <v>13</v>
      </c>
      <c r="B27" s="212"/>
      <c r="C27" s="207"/>
      <c r="D27" s="207"/>
      <c r="E27" s="207"/>
      <c r="F27" s="207"/>
      <c r="G27" s="207"/>
      <c r="H27" s="207"/>
      <c r="I27" s="207"/>
      <c r="J27" s="207"/>
      <c r="K27" s="62"/>
    </row>
    <row r="28" spans="1:11" ht="21">
      <c r="A28" s="211"/>
      <c r="B28" s="212" t="s">
        <v>14</v>
      </c>
      <c r="C28" s="233">
        <f>0.06*C$10</f>
        <v>19800</v>
      </c>
      <c r="D28" s="233">
        <f t="shared" ref="D28:K28" si="7">0.06*D$10</f>
        <v>19800</v>
      </c>
      <c r="E28" s="233">
        <f t="shared" si="7"/>
        <v>19800</v>
      </c>
      <c r="F28" s="233">
        <f t="shared" si="7"/>
        <v>19800</v>
      </c>
      <c r="G28" s="233">
        <f t="shared" si="7"/>
        <v>19800</v>
      </c>
      <c r="H28" s="233">
        <f t="shared" si="7"/>
        <v>19800</v>
      </c>
      <c r="I28" s="233">
        <f t="shared" si="7"/>
        <v>19800</v>
      </c>
      <c r="J28" s="233">
        <f t="shared" si="7"/>
        <v>19800</v>
      </c>
      <c r="K28" s="72">
        <f t="shared" si="7"/>
        <v>19800</v>
      </c>
    </row>
    <row r="29" spans="1:11" ht="21">
      <c r="A29" s="211"/>
      <c r="B29" s="212"/>
      <c r="C29" s="207"/>
      <c r="D29" s="207"/>
      <c r="E29" s="207"/>
      <c r="F29" s="207"/>
      <c r="G29" s="207"/>
      <c r="H29" s="207"/>
      <c r="I29" s="207"/>
      <c r="J29" s="207"/>
      <c r="K29" s="62"/>
    </row>
    <row r="30" spans="1:11" ht="21">
      <c r="A30" s="217" t="s">
        <v>15</v>
      </c>
      <c r="B30" s="212"/>
      <c r="C30" s="207"/>
      <c r="D30" s="207"/>
      <c r="E30" s="207"/>
      <c r="F30" s="207"/>
      <c r="G30" s="207"/>
      <c r="H30" s="207"/>
      <c r="I30" s="207"/>
      <c r="J30" s="207"/>
      <c r="K30" s="62"/>
    </row>
    <row r="31" spans="1:11" ht="21">
      <c r="A31" s="211"/>
      <c r="B31" s="212" t="s">
        <v>16</v>
      </c>
      <c r="C31" s="221">
        <f>(C$10-(C9+C17+C19+C28))*0.15</f>
        <v>12121.0365</v>
      </c>
      <c r="D31" s="221">
        <f t="shared" ref="D31:K31" si="8">(D$10-(D9+D17+D19+D28))*0.15</f>
        <v>11782.0365</v>
      </c>
      <c r="E31" s="221">
        <f t="shared" si="8"/>
        <v>11443.0365</v>
      </c>
      <c r="F31" s="221">
        <f t="shared" si="8"/>
        <v>11104.0365</v>
      </c>
      <c r="G31" s="221">
        <f t="shared" si="8"/>
        <v>10765.0365</v>
      </c>
      <c r="H31" s="221">
        <f t="shared" si="8"/>
        <v>10426.0365</v>
      </c>
      <c r="I31" s="221">
        <f t="shared" si="8"/>
        <v>10087.036500000004</v>
      </c>
      <c r="J31" s="221">
        <f t="shared" si="8"/>
        <v>9748.0365000000038</v>
      </c>
      <c r="K31" s="66">
        <f t="shared" si="8"/>
        <v>3307.0364999999961</v>
      </c>
    </row>
    <row r="32" spans="1:11" ht="21">
      <c r="A32" s="211"/>
      <c r="B32" s="212"/>
      <c r="C32" s="207"/>
      <c r="D32" s="207"/>
      <c r="E32" s="207"/>
      <c r="F32" s="207"/>
      <c r="G32" s="207"/>
      <c r="H32" s="207"/>
      <c r="I32" s="207"/>
      <c r="J32" s="207"/>
      <c r="K32" s="62"/>
    </row>
    <row r="33" spans="1:11" ht="21">
      <c r="A33" s="217" t="s">
        <v>17</v>
      </c>
      <c r="B33" s="227"/>
      <c r="C33" s="228"/>
      <c r="D33" s="228"/>
      <c r="E33" s="207"/>
      <c r="F33" s="207"/>
      <c r="G33" s="207"/>
      <c r="H33" s="207"/>
      <c r="I33" s="207"/>
      <c r="J33" s="207"/>
      <c r="K33" s="62"/>
    </row>
    <row r="34" spans="1:11" ht="19">
      <c r="A34" s="207"/>
      <c r="B34" s="224"/>
      <c r="C34" s="234"/>
      <c r="D34" s="234"/>
      <c r="E34" s="234"/>
      <c r="F34" s="234"/>
      <c r="G34" s="234"/>
      <c r="H34" s="234"/>
      <c r="I34" s="234"/>
      <c r="J34" s="234"/>
      <c r="K34" s="73"/>
    </row>
    <row r="35" spans="1:11" ht="19">
      <c r="A35" s="207"/>
      <c r="B35" s="212"/>
      <c r="C35" s="235"/>
      <c r="D35" s="235"/>
      <c r="E35" s="235"/>
      <c r="F35" s="235"/>
      <c r="G35" s="235"/>
      <c r="H35" s="235"/>
      <c r="I35" s="235"/>
      <c r="J35" s="235"/>
      <c r="K35" s="74"/>
    </row>
    <row r="36" spans="1:11" ht="19">
      <c r="A36" s="207"/>
      <c r="B36" s="236" t="s">
        <v>25</v>
      </c>
      <c r="C36" s="214">
        <f>C9+C17+C21+C26</f>
        <v>237337.09</v>
      </c>
      <c r="D36" s="214">
        <f t="shared" ref="D36:K36" si="9">D9+D17+D21+D26</f>
        <v>240653.09</v>
      </c>
      <c r="E36" s="214">
        <f t="shared" si="9"/>
        <v>242913.09</v>
      </c>
      <c r="F36" s="214">
        <f t="shared" si="9"/>
        <v>245173.09</v>
      </c>
      <c r="G36" s="214">
        <f t="shared" si="9"/>
        <v>247433.09</v>
      </c>
      <c r="H36" s="214">
        <f t="shared" si="9"/>
        <v>249693.09</v>
      </c>
      <c r="I36" s="214">
        <f t="shared" si="9"/>
        <v>251953.09</v>
      </c>
      <c r="J36" s="214">
        <f t="shared" si="9"/>
        <v>254213.09</v>
      </c>
      <c r="K36" s="63">
        <f t="shared" si="9"/>
        <v>297153.09000000003</v>
      </c>
    </row>
    <row r="37" spans="1:11" ht="19">
      <c r="A37" s="207"/>
      <c r="B37" s="237" t="s">
        <v>26</v>
      </c>
      <c r="C37" s="221">
        <f>C10-C28</f>
        <v>310200</v>
      </c>
      <c r="D37" s="221">
        <f t="shared" ref="D37:K37" si="10">D10-D28</f>
        <v>310200</v>
      </c>
      <c r="E37" s="221">
        <f t="shared" si="10"/>
        <v>310200</v>
      </c>
      <c r="F37" s="221">
        <f t="shared" si="10"/>
        <v>310200</v>
      </c>
      <c r="G37" s="221">
        <f t="shared" si="10"/>
        <v>310200</v>
      </c>
      <c r="H37" s="221">
        <f t="shared" si="10"/>
        <v>310200</v>
      </c>
      <c r="I37" s="221">
        <f t="shared" si="10"/>
        <v>310200</v>
      </c>
      <c r="J37" s="221">
        <f t="shared" si="10"/>
        <v>310200</v>
      </c>
      <c r="K37" s="66">
        <f t="shared" si="10"/>
        <v>310200</v>
      </c>
    </row>
    <row r="38" spans="1:11" ht="19">
      <c r="A38" s="207"/>
      <c r="B38" s="237" t="s">
        <v>27</v>
      </c>
      <c r="C38" s="221">
        <f>C10-(C9+C17+C21+C26+C28)</f>
        <v>72862.91</v>
      </c>
      <c r="D38" s="221">
        <f t="shared" ref="D38:K38" si="11">D10-(D9+D17+D21+D26+D28)</f>
        <v>69546.91</v>
      </c>
      <c r="E38" s="221">
        <f t="shared" si="11"/>
        <v>67286.910000000033</v>
      </c>
      <c r="F38" s="221">
        <f t="shared" si="11"/>
        <v>65026.910000000033</v>
      </c>
      <c r="G38" s="221">
        <f t="shared" si="11"/>
        <v>62766.910000000033</v>
      </c>
      <c r="H38" s="221">
        <f t="shared" si="11"/>
        <v>60506.910000000033</v>
      </c>
      <c r="I38" s="221">
        <f t="shared" si="11"/>
        <v>58246.910000000033</v>
      </c>
      <c r="J38" s="221">
        <f t="shared" si="11"/>
        <v>55986.910000000033</v>
      </c>
      <c r="K38" s="66">
        <f t="shared" si="11"/>
        <v>13046.909999999974</v>
      </c>
    </row>
    <row r="39" spans="1:11">
      <c r="A39" s="207"/>
      <c r="B39" s="207"/>
      <c r="C39" s="207"/>
      <c r="D39" s="207"/>
      <c r="E39" s="207"/>
      <c r="F39" s="207"/>
      <c r="G39" s="207"/>
      <c r="H39" s="207"/>
      <c r="I39" s="207"/>
      <c r="J39" s="207"/>
    </row>
    <row r="40" spans="1:11" ht="17" thickBot="1">
      <c r="A40" s="207"/>
      <c r="B40" s="207"/>
      <c r="C40" s="207"/>
      <c r="D40" s="207"/>
      <c r="E40" s="207"/>
      <c r="F40" s="207"/>
      <c r="G40" s="207"/>
      <c r="H40" s="207"/>
      <c r="I40" s="207"/>
      <c r="J40" s="207"/>
    </row>
    <row r="41" spans="1:11" ht="21">
      <c r="A41" s="207"/>
      <c r="B41" s="238" t="s">
        <v>28</v>
      </c>
      <c r="C41" s="239">
        <f>C38-C31</f>
        <v>60741.873500000002</v>
      </c>
      <c r="D41" s="239">
        <f t="shared" ref="D41:K41" si="12">D38-D31</f>
        <v>57764.873500000002</v>
      </c>
      <c r="E41" s="239">
        <f t="shared" si="12"/>
        <v>55843.873500000031</v>
      </c>
      <c r="F41" s="239">
        <f t="shared" si="12"/>
        <v>53922.873500000031</v>
      </c>
      <c r="G41" s="239">
        <f t="shared" si="12"/>
        <v>52001.873500000031</v>
      </c>
      <c r="H41" s="239">
        <f t="shared" si="12"/>
        <v>50080.873500000031</v>
      </c>
      <c r="I41" s="239">
        <f t="shared" si="12"/>
        <v>48159.873500000031</v>
      </c>
      <c r="J41" s="239">
        <f t="shared" si="12"/>
        <v>46238.873500000031</v>
      </c>
      <c r="K41" s="19">
        <f t="shared" si="12"/>
        <v>9739.8734999999779</v>
      </c>
    </row>
    <row r="42" spans="1:11" ht="27" thickBot="1">
      <c r="A42" s="207"/>
      <c r="B42" s="240" t="s">
        <v>29</v>
      </c>
      <c r="C42" s="241">
        <f>C41/C36</f>
        <v>0.2559308092131744</v>
      </c>
      <c r="D42" s="241">
        <f t="shared" ref="D42:K42" si="13">D41/D36</f>
        <v>0.24003379096441271</v>
      </c>
      <c r="E42" s="241">
        <f t="shared" si="13"/>
        <v>0.2298924010229339</v>
      </c>
      <c r="F42" s="241">
        <f t="shared" si="13"/>
        <v>0.21993797728780118</v>
      </c>
      <c r="G42" s="241">
        <f t="shared" si="13"/>
        <v>0.21016539663308587</v>
      </c>
      <c r="H42" s="241">
        <f t="shared" si="13"/>
        <v>0.20056972141279533</v>
      </c>
      <c r="I42" s="241">
        <f t="shared" si="13"/>
        <v>0.19114619114216869</v>
      </c>
      <c r="J42" s="241">
        <f t="shared" si="13"/>
        <v>0.18189021462270111</v>
      </c>
      <c r="K42" s="31">
        <f t="shared" si="13"/>
        <v>3.277729166471053E-2</v>
      </c>
    </row>
    <row r="43" spans="1:11">
      <c r="A43" s="207"/>
      <c r="B43" s="207"/>
      <c r="C43" s="207"/>
      <c r="D43" s="207"/>
      <c r="E43" s="207"/>
      <c r="F43" s="207"/>
      <c r="G43" s="207"/>
      <c r="H43" s="207"/>
      <c r="I43" s="207"/>
      <c r="J43" s="207"/>
    </row>
    <row r="44" spans="1:11">
      <c r="A44" s="207"/>
      <c r="B44" s="207"/>
      <c r="C44" s="207"/>
      <c r="D44" s="207"/>
      <c r="E44" s="207"/>
      <c r="F44" s="207"/>
      <c r="G44" s="207"/>
      <c r="H44" s="207"/>
      <c r="I44" s="207"/>
      <c r="J44" s="20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TEMPLATE</vt:lpstr>
      <vt:lpstr>Pinheiros-SP</vt:lpstr>
      <vt:lpstr>Jd America, SJC</vt:lpstr>
      <vt:lpstr>Jd Oswaldo Cruz, SJC</vt:lpstr>
      <vt:lpstr>Jardim Satélite (2), SJC</vt:lpstr>
      <vt:lpstr>(E) Barra Funda (SP)</vt:lpstr>
      <vt:lpstr>(E) Flamboyant, SJC</vt:lpstr>
      <vt:lpstr>Caçapava</vt:lpstr>
      <vt:lpstr>(J) Cambuci, SP</vt:lpstr>
      <vt:lpstr>Jd Americano (SJC)</vt:lpstr>
      <vt:lpstr>(E) 31 de Março Icatú  (2)</vt:lpstr>
      <vt:lpstr>(E) Jd satelite (SJC)</vt:lpstr>
      <vt:lpstr>(E) Jd satelite (2) (SJC) </vt:lpstr>
      <vt:lpstr>(E) Torrao de Ouro, SJC</vt:lpstr>
      <vt:lpstr>(E) Bom Retiro, SJC</vt:lpstr>
      <vt:lpstr>(E) Jd. Nova Michigan, SJC</vt:lpstr>
      <vt:lpstr>(E) Chácaras SJC </vt:lpstr>
      <vt:lpstr>Jd Americano (SJC) (2)</vt:lpstr>
      <vt:lpstr>(E)(I) Jd Petrópolis, SJC</vt:lpstr>
      <vt:lpstr>(E) 31 de Março, SJC</vt:lpstr>
      <vt:lpstr>Jd Americano (SJC) (3)</vt:lpstr>
      <vt:lpstr>(VD)Bosque dos Eucaliptos (SJC)</vt:lpstr>
      <vt:lpstr>(E) Jacarei, Condominio</vt:lpstr>
      <vt:lpstr>Jardim Satélite, SJC</vt:lpstr>
      <vt:lpstr>(E)Jardim Satélite (2), SJC (2)</vt:lpstr>
      <vt:lpstr>(E)(I) Urbanova VII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kikafritz@gmail.com</dc:creator>
  <cp:lastModifiedBy>kikafritz@gmail.com</cp:lastModifiedBy>
  <dcterms:created xsi:type="dcterms:W3CDTF">2024-01-31T13:48:50Z</dcterms:created>
  <dcterms:modified xsi:type="dcterms:W3CDTF">2024-06-07T12:07:59Z</dcterms:modified>
</cp:coreProperties>
</file>